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showInkAnnotation="0"/>
  <xr:revisionPtr revIDLastSave="0" documentId="8_{0FDCFCBA-BF40-4FDA-8A38-CF77DAFDFB94}" xr6:coauthVersionLast="47" xr6:coauthVersionMax="47" xr10:uidLastSave="{00000000-0000-0000-0000-000000000000}"/>
  <bookViews>
    <workbookView showHorizontalScroll="0" showVerticalScroll="0" xWindow="28680" yWindow="-120" windowWidth="20730" windowHeight="11040" tabRatio="921" activeTab="4" xr2:uid="{00000000-000D-0000-FFFF-FFFF00000000}"/>
  </bookViews>
  <sheets>
    <sheet name="Copyright" sheetId="1" r:id="rId1"/>
    <sheet name="Entity Info" sheetId="4" r:id="rId2"/>
    <sheet name="Content" sheetId="3" r:id="rId3"/>
    <sheet name="R&amp;P (2)" sheetId="17" state="hidden" r:id="rId4"/>
    <sheet name="R&amp;P" sheetId="6" r:id="rId5"/>
    <sheet name="Note1 Policies (2)" sheetId="18" state="hidden" r:id="rId6"/>
    <sheet name="Note1 Policies" sheetId="8" r:id="rId7"/>
    <sheet name="Note2 Receipts (2)" sheetId="19" state="hidden" r:id="rId8"/>
    <sheet name="Note2 Receipts" sheetId="25" r:id="rId9"/>
    <sheet name="Note3 Payments" sheetId="10" r:id="rId10"/>
    <sheet name="Note4-7" sheetId="11" r:id="rId11"/>
    <sheet name="Note8-10" sheetId="26" r:id="rId12"/>
    <sheet name="PL" sheetId="31" r:id="rId13"/>
    <sheet name="BS" sheetId="32" r:id="rId14"/>
    <sheet name=" TB" sheetId="33" r:id="rId15"/>
    <sheet name="VAT" sheetId="34"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A" localSheetId="14">#REF!</definedName>
    <definedName name="\A" localSheetId="13">#REF!</definedName>
    <definedName name="\A" localSheetId="12">#REF!</definedName>
    <definedName name="\A">#REF!</definedName>
    <definedName name="\P" localSheetId="14">#REF!</definedName>
    <definedName name="\P" localSheetId="13">#REF!</definedName>
    <definedName name="\P" localSheetId="12">#REF!</definedName>
    <definedName name="\P">#REF!</definedName>
    <definedName name="____W.O.R.K.B.O.O.K..C.O.N.T.E.N.T.S____" localSheetId="14">#REF!</definedName>
    <definedName name="____W.O.R.K.B.O.O.K..C.O.N.T.E.N.T.S____" localSheetId="13">#REF!</definedName>
    <definedName name="____W.O.R.K.B.O.O.K..C.O.N.T.E.N.T.S____" localSheetId="12">#REF!</definedName>
    <definedName name="____W.O.R.K.B.O.O.K..C.O.N.T.E.N.T.S____">#REF!</definedName>
    <definedName name="__123Graph_B" localSheetId="14" hidden="1">[1]Operating!#REF!</definedName>
    <definedName name="__123Graph_B" localSheetId="13" hidden="1">[1]Operating!#REF!</definedName>
    <definedName name="__123Graph_B" localSheetId="12" hidden="1">[1]Operating!#REF!</definedName>
    <definedName name="__123Graph_B" hidden="1">[1]Operating!#REF!</definedName>
    <definedName name="__123Graph_C" localSheetId="14" hidden="1">'[2]BS (ToP)'!#REF!</definedName>
    <definedName name="__123Graph_C" localSheetId="13" hidden="1">'[2]BS (ToP)'!#REF!</definedName>
    <definedName name="__123Graph_C" localSheetId="12" hidden="1">'[2]BS (ToP)'!#REF!</definedName>
    <definedName name="__123Graph_C" hidden="1">'[2]BS (ToP)'!#REF!</definedName>
    <definedName name="__123Graph_D" localSheetId="14" hidden="1">'[2]BS (ToP)'!#REF!</definedName>
    <definedName name="__123Graph_D" localSheetId="13" hidden="1">'[2]BS (ToP)'!#REF!</definedName>
    <definedName name="__123Graph_D" localSheetId="12" hidden="1">'[2]BS (ToP)'!#REF!</definedName>
    <definedName name="__123Graph_D" hidden="1">'[2]BS (ToP)'!#REF!</definedName>
    <definedName name="__123Graph_E" localSheetId="14" hidden="1">'[2]BS (ToP)'!#REF!</definedName>
    <definedName name="__123Graph_E" localSheetId="13" hidden="1">'[2]BS (ToP)'!#REF!</definedName>
    <definedName name="__123Graph_E" localSheetId="12" hidden="1">'[2]BS (ToP)'!#REF!</definedName>
    <definedName name="__123Graph_E" hidden="1">'[2]BS (ToP)'!#REF!</definedName>
    <definedName name="__123Graph_F" localSheetId="14" hidden="1">'[2]BS (ToP)'!#REF!</definedName>
    <definedName name="__123Graph_F" localSheetId="13" hidden="1">'[2]BS (ToP)'!#REF!</definedName>
    <definedName name="__123Graph_F" localSheetId="12" hidden="1">'[2]BS (ToP)'!#REF!</definedName>
    <definedName name="__123Graph_F" hidden="1">'[2]BS (ToP)'!#REF!</definedName>
    <definedName name="_ACC0320" localSheetId="14">#REF!</definedName>
    <definedName name="_ACC0320" localSheetId="13">#REF!</definedName>
    <definedName name="_ACC0320" localSheetId="12">#REF!</definedName>
    <definedName name="_ACC0320">#REF!</definedName>
    <definedName name="_BAL0320" localSheetId="14">#REF!</definedName>
    <definedName name="_BAL0320" localSheetId="13">#REF!</definedName>
    <definedName name="_BAL0320" localSheetId="12">#REF!</definedName>
    <definedName name="_BAL0320">#REF!</definedName>
    <definedName name="_BAL0344" localSheetId="14">#REF!</definedName>
    <definedName name="_BAL0344" localSheetId="13">#REF!</definedName>
    <definedName name="_BAL0344" localSheetId="12">#REF!</definedName>
    <definedName name="_BAL0344">#REF!</definedName>
    <definedName name="_BAL0348" localSheetId="14">#REF!</definedName>
    <definedName name="_BAL0348" localSheetId="13">#REF!</definedName>
    <definedName name="_BAL0348" localSheetId="12">#REF!</definedName>
    <definedName name="_BAL0348">#REF!</definedName>
    <definedName name="_BAL0360" localSheetId="14">#REF!</definedName>
    <definedName name="_BAL0360" localSheetId="13">#REF!</definedName>
    <definedName name="_BAL0360" localSheetId="12">#REF!</definedName>
    <definedName name="_BAL0360">#REF!</definedName>
    <definedName name="_BAL0361" localSheetId="14">#REF!</definedName>
    <definedName name="_BAL0361" localSheetId="13">#REF!</definedName>
    <definedName name="_BAL0361" localSheetId="12">#REF!</definedName>
    <definedName name="_BAL0361">#REF!</definedName>
    <definedName name="_BAL0367" localSheetId="14">#REF!</definedName>
    <definedName name="_BAL0367" localSheetId="13">#REF!</definedName>
    <definedName name="_BAL0367" localSheetId="12">#REF!</definedName>
    <definedName name="_BAL0367">#REF!</definedName>
    <definedName name="_BAL0370" localSheetId="14">#REF!</definedName>
    <definedName name="_BAL0370" localSheetId="13">#REF!</definedName>
    <definedName name="_BAL0370" localSheetId="12">#REF!</definedName>
    <definedName name="_BAL0370">#REF!</definedName>
    <definedName name="_BAL0375" localSheetId="14">#REF!</definedName>
    <definedName name="_BAL0375" localSheetId="13">#REF!</definedName>
    <definedName name="_BAL0375" localSheetId="12">#REF!</definedName>
    <definedName name="_BAL0375">#REF!</definedName>
    <definedName name="_BAL0384" localSheetId="14">#REF!</definedName>
    <definedName name="_BAL0384" localSheetId="13">#REF!</definedName>
    <definedName name="_BAL0384" localSheetId="12">#REF!</definedName>
    <definedName name="_BAL0384">#REF!</definedName>
    <definedName name="_BAL0385" localSheetId="14">#REF!</definedName>
    <definedName name="_BAL0385" localSheetId="13">#REF!</definedName>
    <definedName name="_BAL0385" localSheetId="12">#REF!</definedName>
    <definedName name="_BAL0385">#REF!</definedName>
    <definedName name="_BAL0386" localSheetId="14">#REF!</definedName>
    <definedName name="_BAL0386" localSheetId="13">#REF!</definedName>
    <definedName name="_BAL0386" localSheetId="12">#REF!</definedName>
    <definedName name="_BAL0386">#REF!</definedName>
    <definedName name="_BAL0387" localSheetId="14">#REF!</definedName>
    <definedName name="_BAL0387" localSheetId="13">#REF!</definedName>
    <definedName name="_BAL0387" localSheetId="12">#REF!</definedName>
    <definedName name="_BAL0387">#REF!</definedName>
    <definedName name="_BAL0388" localSheetId="14">#REF!</definedName>
    <definedName name="_BAL0388" localSheetId="13">#REF!</definedName>
    <definedName name="_BAL0388" localSheetId="12">#REF!</definedName>
    <definedName name="_BAL0388">#REF!</definedName>
    <definedName name="_BAL0395" localSheetId="14">#REF!</definedName>
    <definedName name="_BAL0395" localSheetId="13">#REF!</definedName>
    <definedName name="_BAL0395" localSheetId="12">#REF!</definedName>
    <definedName name="_BAL0395">#REF!</definedName>
    <definedName name="_bal0397" localSheetId="14">#REF!</definedName>
    <definedName name="_bal0397" localSheetId="13">#REF!</definedName>
    <definedName name="_bal0397" localSheetId="12">#REF!</definedName>
    <definedName name="_bal0397">#REF!</definedName>
    <definedName name="_BAL0399" localSheetId="14">#REF!</definedName>
    <definedName name="_BAL0399" localSheetId="13">#REF!</definedName>
    <definedName name="_BAL0399" localSheetId="12">#REF!</definedName>
    <definedName name="_BAL0399">#REF!</definedName>
    <definedName name="_BAL0400" localSheetId="14">#REF!</definedName>
    <definedName name="_BAL0400" localSheetId="13">#REF!</definedName>
    <definedName name="_BAL0400" localSheetId="12">#REF!</definedName>
    <definedName name="_BAL0400">#REF!</definedName>
    <definedName name="_BAL0810" localSheetId="14">#REF!</definedName>
    <definedName name="_BAL0810" localSheetId="13">#REF!</definedName>
    <definedName name="_BAL0810" localSheetId="12">#REF!</definedName>
    <definedName name="_BAL0810">#REF!</definedName>
    <definedName name="_BAL0811" localSheetId="14">#REF!</definedName>
    <definedName name="_BAL0811" localSheetId="13">#REF!</definedName>
    <definedName name="_BAL0811" localSheetId="12">#REF!</definedName>
    <definedName name="_BAL0811">#REF!</definedName>
    <definedName name="_BAL0815" localSheetId="14">#REF!</definedName>
    <definedName name="_BAL0815" localSheetId="13">#REF!</definedName>
    <definedName name="_BAL0815" localSheetId="12">#REF!</definedName>
    <definedName name="_BAL0815">#REF!</definedName>
    <definedName name="_BAL6791" localSheetId="14">#REF!</definedName>
    <definedName name="_BAL6791" localSheetId="13">#REF!</definedName>
    <definedName name="_BAL6791" localSheetId="12">#REF!</definedName>
    <definedName name="_BAL6791">#REF!</definedName>
    <definedName name="_BLA0811" localSheetId="14">#REF!</definedName>
    <definedName name="_BLA0811" localSheetId="13">#REF!</definedName>
    <definedName name="_BLA0811" localSheetId="12">#REF!</definedName>
    <definedName name="_BLA0811">#REF!</definedName>
    <definedName name="_DAT1" localSheetId="14">#REF!</definedName>
    <definedName name="_DAT1" localSheetId="13">#REF!</definedName>
    <definedName name="_DAT1" localSheetId="12">#REF!</definedName>
    <definedName name="_DAT1">#REF!</definedName>
    <definedName name="_DAT10" localSheetId="14">#REF!</definedName>
    <definedName name="_DAT10" localSheetId="13">#REF!</definedName>
    <definedName name="_DAT10" localSheetId="12">#REF!</definedName>
    <definedName name="_DAT10">#REF!</definedName>
    <definedName name="_DAT11" localSheetId="14">#REF!</definedName>
    <definedName name="_DAT11" localSheetId="13">#REF!</definedName>
    <definedName name="_DAT11" localSheetId="12">#REF!</definedName>
    <definedName name="_DAT11">#REF!</definedName>
    <definedName name="_DAT12" localSheetId="14">#REF!</definedName>
    <definedName name="_DAT12" localSheetId="13">#REF!</definedName>
    <definedName name="_DAT12" localSheetId="12">#REF!</definedName>
    <definedName name="_DAT12">#REF!</definedName>
    <definedName name="_DAT13" localSheetId="14">#REF!</definedName>
    <definedName name="_DAT13" localSheetId="13">#REF!</definedName>
    <definedName name="_DAT13" localSheetId="12">#REF!</definedName>
    <definedName name="_DAT13">#REF!</definedName>
    <definedName name="_DAT2" localSheetId="14">#REF!</definedName>
    <definedName name="_DAT2" localSheetId="13">#REF!</definedName>
    <definedName name="_DAT2" localSheetId="12">#REF!</definedName>
    <definedName name="_DAT2">#REF!</definedName>
    <definedName name="_DAT3" localSheetId="14">#REF!</definedName>
    <definedName name="_DAT3" localSheetId="13">#REF!</definedName>
    <definedName name="_DAT3" localSheetId="12">#REF!</definedName>
    <definedName name="_DAT3">#REF!</definedName>
    <definedName name="_DAT4" localSheetId="14">#REF!</definedName>
    <definedName name="_DAT4" localSheetId="13">#REF!</definedName>
    <definedName name="_DAT4" localSheetId="12">#REF!</definedName>
    <definedName name="_DAT4">#REF!</definedName>
    <definedName name="_DAT5" localSheetId="14">#REF!</definedName>
    <definedName name="_DAT5" localSheetId="13">#REF!</definedName>
    <definedName name="_DAT5" localSheetId="12">#REF!</definedName>
    <definedName name="_DAT5">#REF!</definedName>
    <definedName name="_DAT6" localSheetId="14">#REF!</definedName>
    <definedName name="_DAT6" localSheetId="13">#REF!</definedName>
    <definedName name="_DAT6" localSheetId="12">#REF!</definedName>
    <definedName name="_DAT6">#REF!</definedName>
    <definedName name="_DAT7" localSheetId="14">#REF!</definedName>
    <definedName name="_DAT7" localSheetId="13">#REF!</definedName>
    <definedName name="_DAT7" localSheetId="12">#REF!</definedName>
    <definedName name="_DAT7">#REF!</definedName>
    <definedName name="_DAT8" localSheetId="14">#REF!</definedName>
    <definedName name="_DAT8" localSheetId="13">#REF!</definedName>
    <definedName name="_DAT8" localSheetId="12">#REF!</definedName>
    <definedName name="_DAT8">#REF!</definedName>
    <definedName name="_DAT9" localSheetId="14">#REF!</definedName>
    <definedName name="_DAT9" localSheetId="13">#REF!</definedName>
    <definedName name="_DAT9" localSheetId="12">#REF!</definedName>
    <definedName name="_DAT9">#REF!</definedName>
    <definedName name="_Fill" localSheetId="14" hidden="1">#REF!</definedName>
    <definedName name="_Fill" localSheetId="13" hidden="1">#REF!</definedName>
    <definedName name="_Fill" localSheetId="12" hidden="1">#REF!</definedName>
    <definedName name="_Fill" hidden="1">#REF!</definedName>
    <definedName name="_Key1" localSheetId="14" hidden="1">#REF!</definedName>
    <definedName name="_Key1" localSheetId="13" hidden="1">#REF!</definedName>
    <definedName name="_Key1" localSheetId="12" hidden="1">#REF!</definedName>
    <definedName name="_Key1" hidden="1">#REF!</definedName>
    <definedName name="_Key2" localSheetId="14" hidden="1">#REF!</definedName>
    <definedName name="_Key2" localSheetId="13" hidden="1">#REF!</definedName>
    <definedName name="_Key2" localSheetId="12" hidden="1">#REF!</definedName>
    <definedName name="_Key2" hidden="1">#REF!</definedName>
    <definedName name="_L3" localSheetId="14" hidden="1">{#N/A,#N/A,FALSE,"P&amp;LVN H2";#N/A,#N/A,FALSE,"P&amp;LVIETNAM";#N/A,#N/A,FALSE,"P&amp;LVN H1";#N/A,#N/A,FALSE,"P&amp;L summary";#N/A,#N/A,FALSE,"CB";#N/A,#N/A,FALSE,"CEO ";#N/A,#N/A,FALSE,"Treasury";#N/A,#N/A,FALSE,"IBG";#N/A,#N/A,FALSE,"FIN";#N/A,#N/A,FALSE,"INDO";#N/A,#N/A,FALSE,"BS97"}</definedName>
    <definedName name="_L3" localSheetId="13" hidden="1">{#N/A,#N/A,FALSE,"P&amp;LVN H2";#N/A,#N/A,FALSE,"P&amp;LVIETNAM";#N/A,#N/A,FALSE,"P&amp;LVN H1";#N/A,#N/A,FALSE,"P&amp;L summary";#N/A,#N/A,FALSE,"CB";#N/A,#N/A,FALSE,"CEO ";#N/A,#N/A,FALSE,"Treasury";#N/A,#N/A,FALSE,"IBG";#N/A,#N/A,FALSE,"FIN";#N/A,#N/A,FALSE,"INDO";#N/A,#N/A,FALSE,"BS97"}</definedName>
    <definedName name="_L3" localSheetId="12" hidden="1">{#N/A,#N/A,FALSE,"P&amp;LVN H2";#N/A,#N/A,FALSE,"P&amp;LVIETNAM";#N/A,#N/A,FALSE,"P&amp;LVN H1";#N/A,#N/A,FALSE,"P&amp;L summary";#N/A,#N/A,FALSE,"CB";#N/A,#N/A,FALSE,"CEO ";#N/A,#N/A,FALSE,"Treasury";#N/A,#N/A,FALSE,"IBG";#N/A,#N/A,FALSE,"FIN";#N/A,#N/A,FALSE,"INDO";#N/A,#N/A,FALSE,"BS97"}</definedName>
    <definedName name="_L3" hidden="1">{#N/A,#N/A,FALSE,"P&amp;LVN H2";#N/A,#N/A,FALSE,"P&amp;LVIETNAM";#N/A,#N/A,FALSE,"P&amp;LVN H1";#N/A,#N/A,FALSE,"P&amp;L summary";#N/A,#N/A,FALSE,"CB";#N/A,#N/A,FALSE,"CEO ";#N/A,#N/A,FALSE,"Treasury";#N/A,#N/A,FALSE,"IBG";#N/A,#N/A,FALSE,"FIN";#N/A,#N/A,FALSE,"INDO";#N/A,#N/A,FALSE,"BS97"}</definedName>
    <definedName name="_M002" localSheetId="14" hidden="1">{#N/A,#N/A,FALSE,"Sub-Mekong";#N/A,#N/A,FALSE,"IB";#N/A,#N/A,FALSE,"CB";#N/A,#N/A,FALSE,"CIB";#N/A,#N/A,FALSE,"Tsy - seg";#N/A,#N/A,FALSE,"Fin";#N/A,#N/A,FALSE,"CEO";#N/A,#N/A,FALSE,"VN"}</definedName>
    <definedName name="_M002" localSheetId="13" hidden="1">{#N/A,#N/A,FALSE,"Sub-Mekong";#N/A,#N/A,FALSE,"IB";#N/A,#N/A,FALSE,"CB";#N/A,#N/A,FALSE,"CIB";#N/A,#N/A,FALSE,"Tsy - seg";#N/A,#N/A,FALSE,"Fin";#N/A,#N/A,FALSE,"CEO";#N/A,#N/A,FALSE,"VN"}</definedName>
    <definedName name="_M002" localSheetId="12" hidden="1">{#N/A,#N/A,FALSE,"Sub-Mekong";#N/A,#N/A,FALSE,"IB";#N/A,#N/A,FALSE,"CB";#N/A,#N/A,FALSE,"CIB";#N/A,#N/A,FALSE,"Tsy - seg";#N/A,#N/A,FALSE,"Fin";#N/A,#N/A,FALSE,"CEO";#N/A,#N/A,FALSE,"VN"}</definedName>
    <definedName name="_M002" hidden="1">{#N/A,#N/A,FALSE,"Sub-Mekong";#N/A,#N/A,FALSE,"IB";#N/A,#N/A,FALSE,"CB";#N/A,#N/A,FALSE,"CIB";#N/A,#N/A,FALSE,"Tsy - seg";#N/A,#N/A,FALSE,"Fin";#N/A,#N/A,FALSE,"CEO";#N/A,#N/A,FALSE,"VN"}</definedName>
    <definedName name="_M2" localSheetId="14" hidden="1">{#N/A,#N/A,FALSE,"P&amp;LVN H2";#N/A,#N/A,FALSE,"P&amp;LVIETNAM";#N/A,#N/A,FALSE,"P&amp;LVN H1";#N/A,#N/A,FALSE,"P&amp;L summary";#N/A,#N/A,FALSE,"CB";#N/A,#N/A,FALSE,"CEO ";#N/A,#N/A,FALSE,"Treasury";#N/A,#N/A,FALSE,"IBG";#N/A,#N/A,FALSE,"FIN";#N/A,#N/A,FALSE,"INDO";#N/A,#N/A,FALSE,"BS97"}</definedName>
    <definedName name="_M2" localSheetId="13" hidden="1">{#N/A,#N/A,FALSE,"P&amp;LVN H2";#N/A,#N/A,FALSE,"P&amp;LVIETNAM";#N/A,#N/A,FALSE,"P&amp;LVN H1";#N/A,#N/A,FALSE,"P&amp;L summary";#N/A,#N/A,FALSE,"CB";#N/A,#N/A,FALSE,"CEO ";#N/A,#N/A,FALSE,"Treasury";#N/A,#N/A,FALSE,"IBG";#N/A,#N/A,FALSE,"FIN";#N/A,#N/A,FALSE,"INDO";#N/A,#N/A,FALSE,"BS97"}</definedName>
    <definedName name="_M2" localSheetId="12" hidden="1">{#N/A,#N/A,FALSE,"P&amp;LVN H2";#N/A,#N/A,FALSE,"P&amp;LVIETNAM";#N/A,#N/A,FALSE,"P&amp;LVN H1";#N/A,#N/A,FALSE,"P&amp;L summary";#N/A,#N/A,FALSE,"CB";#N/A,#N/A,FALSE,"CEO ";#N/A,#N/A,FALSE,"Treasury";#N/A,#N/A,FALSE,"IBG";#N/A,#N/A,FALSE,"FIN";#N/A,#N/A,FALSE,"INDO";#N/A,#N/A,FALSE,"BS97"}</definedName>
    <definedName name="_M2" hidden="1">{#N/A,#N/A,FALSE,"P&amp;LVN H2";#N/A,#N/A,FALSE,"P&amp;LVIETNAM";#N/A,#N/A,FALSE,"P&amp;LVN H1";#N/A,#N/A,FALSE,"P&amp;L summary";#N/A,#N/A,FALSE,"CB";#N/A,#N/A,FALSE,"CEO ";#N/A,#N/A,FALSE,"Treasury";#N/A,#N/A,FALSE,"IBG";#N/A,#N/A,FALSE,"FIN";#N/A,#N/A,FALSE,"INDO";#N/A,#N/A,FALSE,"BS97"}</definedName>
    <definedName name="_M200" localSheetId="14" hidden="1">{#N/A,#N/A,FALSE,"P&amp;LVIETNAM";#N/A,#N/A,FALSE,"P&amp;L summary";#N/A,#N/A,FALSE,"Treasury";#N/A,#N/A,FALSE,"CB";#N/A,#N/A,FALSE,"CEO ";#N/A,#N/A,FALSE,"IBG";#N/A,#N/A,FALSE,"FIN";#N/A,#N/A,FALSE,"BS97"}</definedName>
    <definedName name="_M200" localSheetId="13" hidden="1">{#N/A,#N/A,FALSE,"P&amp;LVIETNAM";#N/A,#N/A,FALSE,"P&amp;L summary";#N/A,#N/A,FALSE,"Treasury";#N/A,#N/A,FALSE,"CB";#N/A,#N/A,FALSE,"CEO ";#N/A,#N/A,FALSE,"IBG";#N/A,#N/A,FALSE,"FIN";#N/A,#N/A,FALSE,"BS97"}</definedName>
    <definedName name="_M200" localSheetId="12" hidden="1">{#N/A,#N/A,FALSE,"P&amp;LVIETNAM";#N/A,#N/A,FALSE,"P&amp;L summary";#N/A,#N/A,FALSE,"Treasury";#N/A,#N/A,FALSE,"CB";#N/A,#N/A,FALSE,"CEO ";#N/A,#N/A,FALSE,"IBG";#N/A,#N/A,FALSE,"FIN";#N/A,#N/A,FALSE,"BS97"}</definedName>
    <definedName name="_M200" hidden="1">{#N/A,#N/A,FALSE,"P&amp;LVIETNAM";#N/A,#N/A,FALSE,"P&amp;L summary";#N/A,#N/A,FALSE,"Treasury";#N/A,#N/A,FALSE,"CB";#N/A,#N/A,FALSE,"CEO ";#N/A,#N/A,FALSE,"IBG";#N/A,#N/A,FALSE,"FIN";#N/A,#N/A,FALSE,"BS97"}</definedName>
    <definedName name="_npv1" localSheetId="14">#REF!</definedName>
    <definedName name="_npv1" localSheetId="13">#REF!</definedName>
    <definedName name="_npv1" localSheetId="12">#REF!</definedName>
    <definedName name="_npv1">#REF!</definedName>
    <definedName name="_npv2" localSheetId="14">#REF!</definedName>
    <definedName name="_npv2" localSheetId="13">#REF!</definedName>
    <definedName name="_npv2" localSheetId="12">#REF!</definedName>
    <definedName name="_npv2">#REF!</definedName>
    <definedName name="_Order1" hidden="1">255</definedName>
    <definedName name="_Order2" hidden="1">255</definedName>
    <definedName name="a" localSheetId="14" hidden="1">{#N/A,#N/A,FALSE,"Sub-Mekong";#N/A,#N/A,FALSE,"IB";#N/A,#N/A,FALSE,"CB";#N/A,#N/A,FALSE,"CIB";#N/A,#N/A,FALSE,"Tsy - seg";#N/A,#N/A,FALSE,"Fin";#N/A,#N/A,FALSE,"CEO";#N/A,#N/A,FALSE,"VN"}</definedName>
    <definedName name="a" localSheetId="13" hidden="1">{#N/A,#N/A,FALSE,"Sub-Mekong";#N/A,#N/A,FALSE,"IB";#N/A,#N/A,FALSE,"CB";#N/A,#N/A,FALSE,"CIB";#N/A,#N/A,FALSE,"Tsy - seg";#N/A,#N/A,FALSE,"Fin";#N/A,#N/A,FALSE,"CEO";#N/A,#N/A,FALSE,"VN"}</definedName>
    <definedName name="a" localSheetId="12" hidden="1">{#N/A,#N/A,FALSE,"Sub-Mekong";#N/A,#N/A,FALSE,"IB";#N/A,#N/A,FALSE,"CB";#N/A,#N/A,FALSE,"CIB";#N/A,#N/A,FALSE,"Tsy - seg";#N/A,#N/A,FALSE,"Fin";#N/A,#N/A,FALSE,"CEO";#N/A,#N/A,FALSE,"VN"}</definedName>
    <definedName name="a" hidden="1">{#N/A,#N/A,FALSE,"Sub-Mekong";#N/A,#N/A,FALSE,"IB";#N/A,#N/A,FALSE,"CB";#N/A,#N/A,FALSE,"CIB";#N/A,#N/A,FALSE,"Tsy - seg";#N/A,#N/A,FALSE,"Fin";#N/A,#N/A,FALSE,"CEO";#N/A,#N/A,FALSE,"VN"}</definedName>
    <definedName name="abc" localSheetId="14" hidden="1">{#N/A,#N/A,FALSE,"Sub-Mekong";#N/A,#N/A,FALSE,"IB";#N/A,#N/A,FALSE,"CB";#N/A,#N/A,FALSE,"CIB";#N/A,#N/A,FALSE,"Tsy - seg";#N/A,#N/A,FALSE,"Fin";#N/A,#N/A,FALSE,"CEO";#N/A,#N/A,FALSE,"VN"}</definedName>
    <definedName name="abc" localSheetId="13" hidden="1">{#N/A,#N/A,FALSE,"Sub-Mekong";#N/A,#N/A,FALSE,"IB";#N/A,#N/A,FALSE,"CB";#N/A,#N/A,FALSE,"CIB";#N/A,#N/A,FALSE,"Tsy - seg";#N/A,#N/A,FALSE,"Fin";#N/A,#N/A,FALSE,"CEO";#N/A,#N/A,FALSE,"VN"}</definedName>
    <definedName name="abc" localSheetId="12" hidden="1">{#N/A,#N/A,FALSE,"Sub-Mekong";#N/A,#N/A,FALSE,"IB";#N/A,#N/A,FALSE,"CB";#N/A,#N/A,FALSE,"CIB";#N/A,#N/A,FALSE,"Tsy - seg";#N/A,#N/A,FALSE,"Fin";#N/A,#N/A,FALSE,"CEO";#N/A,#N/A,FALSE,"VN"}</definedName>
    <definedName name="abc" hidden="1">{#N/A,#N/A,FALSE,"Sub-Mekong";#N/A,#N/A,FALSE,"IB";#N/A,#N/A,FALSE,"CB";#N/A,#N/A,FALSE,"CIB";#N/A,#N/A,FALSE,"Tsy - seg";#N/A,#N/A,FALSE,"Fin";#N/A,#N/A,FALSE,"CEO";#N/A,#N/A,FALSE,"VN"}</definedName>
    <definedName name="advance1" localSheetId="14">#REF!</definedName>
    <definedName name="advance1" localSheetId="13">#REF!</definedName>
    <definedName name="advance1" localSheetId="12">#REF!</definedName>
    <definedName name="advance1">#REF!</definedName>
    <definedName name="advance2" localSheetId="14">#REF!</definedName>
    <definedName name="advance2" localSheetId="13">#REF!</definedName>
    <definedName name="advance2" localSheetId="12">#REF!</definedName>
    <definedName name="advance2">#REF!</definedName>
    <definedName name="advance4" localSheetId="14">#REF!</definedName>
    <definedName name="advance4" localSheetId="13">#REF!</definedName>
    <definedName name="advance4" localSheetId="12">#REF!</definedName>
    <definedName name="advance4">#REF!</definedName>
    <definedName name="agdump" localSheetId="14">#REF!</definedName>
    <definedName name="agdump" localSheetId="13">#REF!</definedName>
    <definedName name="agdump" localSheetId="12">#REF!</definedName>
    <definedName name="agdump">#REF!</definedName>
    <definedName name="agedump" localSheetId="14">#REF!</definedName>
    <definedName name="agedump" localSheetId="13">#REF!</definedName>
    <definedName name="agedump" localSheetId="12">#REF!</definedName>
    <definedName name="agedump">#REF!</definedName>
    <definedName name="agencydump" localSheetId="14">#REF!</definedName>
    <definedName name="agencydump" localSheetId="13">#REF!</definedName>
    <definedName name="agencydump" localSheetId="12">#REF!</definedName>
    <definedName name="agencydump">#REF!</definedName>
    <definedName name="AGENCYLY" localSheetId="14">#REF!</definedName>
    <definedName name="AGENCYLY" localSheetId="13">#REF!</definedName>
    <definedName name="AGENCYLY" localSheetId="12">#REF!</definedName>
    <definedName name="AGENCYLY">#REF!</definedName>
    <definedName name="AGENCYPLAN" localSheetId="14">#REF!</definedName>
    <definedName name="AGENCYPLAN" localSheetId="13">#REF!</definedName>
    <definedName name="AGENCYPLAN" localSheetId="12">#REF!</definedName>
    <definedName name="AGENCYPLAN">#REF!</definedName>
    <definedName name="All" localSheetId="14">#REF!</definedName>
    <definedName name="All" localSheetId="13">#REF!</definedName>
    <definedName name="All" localSheetId="12">#REF!</definedName>
    <definedName name="All">#REF!</definedName>
    <definedName name="amount" localSheetId="14">#REF!</definedName>
    <definedName name="amount" localSheetId="13">#REF!</definedName>
    <definedName name="amount" localSheetId="12">#REF!</definedName>
    <definedName name="amount">#REF!</definedName>
    <definedName name="AppI" localSheetId="14">#REF!</definedName>
    <definedName name="AppI" localSheetId="13">#REF!</definedName>
    <definedName name="AppI" localSheetId="12">#REF!</definedName>
    <definedName name="AppI">#REF!</definedName>
    <definedName name="AppII" localSheetId="14">#REF!</definedName>
    <definedName name="AppII" localSheetId="13">#REF!</definedName>
    <definedName name="AppII" localSheetId="12">#REF!</definedName>
    <definedName name="AppII">#REF!</definedName>
    <definedName name="AppIII" localSheetId="14">#REF!</definedName>
    <definedName name="AppIII" localSheetId="13">#REF!</definedName>
    <definedName name="AppIII" localSheetId="12">#REF!</definedName>
    <definedName name="AppIII">#REF!</definedName>
    <definedName name="AppIV" localSheetId="14">#REF!</definedName>
    <definedName name="AppIV" localSheetId="13">#REF!</definedName>
    <definedName name="AppIV" localSheetId="12">#REF!</definedName>
    <definedName name="AppIV">#REF!</definedName>
    <definedName name="AppIX" localSheetId="14">#REF!</definedName>
    <definedName name="AppIX" localSheetId="13">#REF!</definedName>
    <definedName name="AppIX" localSheetId="12">#REF!</definedName>
    <definedName name="AppIX">#REF!</definedName>
    <definedName name="AppV" localSheetId="14">#REF!</definedName>
    <definedName name="AppV" localSheetId="13">#REF!</definedName>
    <definedName name="AppV" localSheetId="12">#REF!</definedName>
    <definedName name="AppV">#REF!</definedName>
    <definedName name="AppVI" localSheetId="14">#REF!</definedName>
    <definedName name="AppVI" localSheetId="13">#REF!</definedName>
    <definedName name="AppVI" localSheetId="12">#REF!</definedName>
    <definedName name="AppVI">#REF!</definedName>
    <definedName name="AppVII" localSheetId="14">#REF!</definedName>
    <definedName name="AppVII" localSheetId="13">#REF!</definedName>
    <definedName name="AppVII" localSheetId="12">#REF!</definedName>
    <definedName name="AppVII">#REF!</definedName>
    <definedName name="AppVIII" localSheetId="14">#REF!</definedName>
    <definedName name="AppVIII" localSheetId="13">#REF!</definedName>
    <definedName name="AppVIII" localSheetId="12">#REF!</definedName>
    <definedName name="AppVIII">#REF!</definedName>
    <definedName name="AppX" localSheetId="14">#REF!</definedName>
    <definedName name="AppX" localSheetId="13">#REF!</definedName>
    <definedName name="AppX" localSheetId="12">#REF!</definedName>
    <definedName name="AppX">#REF!</definedName>
    <definedName name="AppXI" localSheetId="14">#REF!</definedName>
    <definedName name="AppXI" localSheetId="13">#REF!</definedName>
    <definedName name="AppXI" localSheetId="12">#REF!</definedName>
    <definedName name="AppXI">#REF!</definedName>
    <definedName name="APROV" localSheetId="14">#REF!</definedName>
    <definedName name="APROV" localSheetId="13">#REF!</definedName>
    <definedName name="APROV" localSheetId="12">#REF!</definedName>
    <definedName name="APROV">#REF!</definedName>
    <definedName name="arrears1" localSheetId="14">#REF!</definedName>
    <definedName name="arrears1" localSheetId="13">#REF!</definedName>
    <definedName name="arrears1" localSheetId="12">#REF!</definedName>
    <definedName name="arrears1">#REF!</definedName>
    <definedName name="arrears2" localSheetId="14">#REF!</definedName>
    <definedName name="arrears2" localSheetId="13">#REF!</definedName>
    <definedName name="arrears2" localSheetId="12">#REF!</definedName>
    <definedName name="arrears2">#REF!</definedName>
    <definedName name="arrears3" localSheetId="14">#REF!</definedName>
    <definedName name="arrears3" localSheetId="13">#REF!</definedName>
    <definedName name="arrears3" localSheetId="12">#REF!</definedName>
    <definedName name="arrears3">#REF!</definedName>
    <definedName name="arrears4" localSheetId="14">#REF!</definedName>
    <definedName name="arrears4" localSheetId="13">#REF!</definedName>
    <definedName name="arrears4" localSheetId="12">#REF!</definedName>
    <definedName name="arrears4">#REF!</definedName>
    <definedName name="arrears5" localSheetId="14">#REF!</definedName>
    <definedName name="arrears5" localSheetId="13">#REF!</definedName>
    <definedName name="arrears5" localSheetId="12">#REF!</definedName>
    <definedName name="arrears5">#REF!</definedName>
    <definedName name="AWCONTS" localSheetId="14">#REF!</definedName>
    <definedName name="AWCONTS" localSheetId="13">#REF!</definedName>
    <definedName name="AWCONTS" localSheetId="12">#REF!</definedName>
    <definedName name="AWCONTS">#REF!</definedName>
    <definedName name="BAL03955555" localSheetId="14">#REF!</definedName>
    <definedName name="BAL03955555" localSheetId="13">#REF!</definedName>
    <definedName name="BAL03955555" localSheetId="12">#REF!</definedName>
    <definedName name="BAL03955555">#REF!</definedName>
    <definedName name="BPROV" localSheetId="14">#REF!</definedName>
    <definedName name="BPROV" localSheetId="13">#REF!</definedName>
    <definedName name="BPROV" localSheetId="12">#REF!</definedName>
    <definedName name="BPROV">#REF!</definedName>
    <definedName name="BSCAT2" localSheetId="14">[3]POV!#REF!</definedName>
    <definedName name="BSCAT2" localSheetId="13">[3]POV!#REF!</definedName>
    <definedName name="BSCAT2" localSheetId="12">[3]POV!#REF!</definedName>
    <definedName name="BSCAT2">[3]POV!#REF!</definedName>
    <definedName name="BSCOM" localSheetId="14">#REF!</definedName>
    <definedName name="BSCOM" localSheetId="13">#REF!</definedName>
    <definedName name="BSCOM" localSheetId="12">#REF!</definedName>
    <definedName name="BSCOM">#REF!</definedName>
    <definedName name="BSPER2" localSheetId="14">[3]POV!#REF!</definedName>
    <definedName name="BSPER2" localSheetId="13">[3]POV!#REF!</definedName>
    <definedName name="BSPER2" localSheetId="12">[3]POV!#REF!</definedName>
    <definedName name="BSPER2">[3]POV!#REF!</definedName>
    <definedName name="BSSUM" localSheetId="14">#REF!</definedName>
    <definedName name="BSSUM" localSheetId="13">#REF!</definedName>
    <definedName name="BSSUM" localSheetId="12">#REF!</definedName>
    <definedName name="BSSUM">#REF!</definedName>
    <definedName name="BU">[4]BUInfo!$A$2:$C$10</definedName>
    <definedName name="budmain" localSheetId="14">#REF!</definedName>
    <definedName name="budmain" localSheetId="13">#REF!</definedName>
    <definedName name="budmain" localSheetId="12">#REF!</definedName>
    <definedName name="budmain">#REF!</definedName>
    <definedName name="BUDSALES" localSheetId="14">#REF!</definedName>
    <definedName name="BUDSALES" localSheetId="13">#REF!</definedName>
    <definedName name="BUDSALES" localSheetId="12">#REF!</definedName>
    <definedName name="BUDSALES">#REF!</definedName>
    <definedName name="buyothacc" localSheetId="14">#REF!</definedName>
    <definedName name="buyothacc" localSheetId="13">#REF!</definedName>
    <definedName name="buyothacc" localSheetId="12">#REF!</definedName>
    <definedName name="buyothacc">#REF!</definedName>
    <definedName name="BY_ACCOUNT" localSheetId="14">#REF!</definedName>
    <definedName name="BY_ACCOUNT" localSheetId="13">#REF!</definedName>
    <definedName name="BY_ACCOUNT" localSheetId="12">#REF!</definedName>
    <definedName name="BY_ACCOUNT">#REF!</definedName>
    <definedName name="CalcAgencyPrice" localSheetId="14">#REF!</definedName>
    <definedName name="CalcAgencyPrice" localSheetId="13">#REF!</definedName>
    <definedName name="CalcAgencyPrice" localSheetId="12">#REF!</definedName>
    <definedName name="CalcAgencyPrice">#REF!</definedName>
    <definedName name="Camitel" localSheetId="14">#REF!</definedName>
    <definedName name="Camitel" localSheetId="13">#REF!</definedName>
    <definedName name="Camitel" localSheetId="12">#REF!</definedName>
    <definedName name="Camitel">#REF!</definedName>
    <definedName name="Capex_Contingency" localSheetId="14">[1]Inputs!#REF!</definedName>
    <definedName name="Capex_Contingency" localSheetId="13">[1]Inputs!#REF!</definedName>
    <definedName name="Capex_Contingency" localSheetId="12">[1]Inputs!#REF!</definedName>
    <definedName name="Capex_Contingency">[1]Inputs!#REF!</definedName>
    <definedName name="capexfactor" localSheetId="14">#REF!</definedName>
    <definedName name="capexfactor" localSheetId="13">#REF!</definedName>
    <definedName name="capexfactor" localSheetId="12">#REF!</definedName>
    <definedName name="capexfactor">#REF!</definedName>
    <definedName name="CapPeriod1" localSheetId="14">#REF!</definedName>
    <definedName name="CapPeriod1" localSheetId="13">#REF!</definedName>
    <definedName name="CapPeriod1" localSheetId="12">#REF!</definedName>
    <definedName name="CapPeriod1">#REF!</definedName>
    <definedName name="CapPeriod2" localSheetId="14">#REF!</definedName>
    <definedName name="CapPeriod2" localSheetId="13">#REF!</definedName>
    <definedName name="CapPeriod2" localSheetId="12">#REF!</definedName>
    <definedName name="CapPeriod2">#REF!</definedName>
    <definedName name="CapPeriod3" localSheetId="14">#REF!</definedName>
    <definedName name="CapPeriod3" localSheetId="13">#REF!</definedName>
    <definedName name="CapPeriod3" localSheetId="12">#REF!</definedName>
    <definedName name="CapPeriod3">#REF!</definedName>
    <definedName name="CapPeriod4" localSheetId="14">#REF!</definedName>
    <definedName name="CapPeriod4" localSheetId="13">#REF!</definedName>
    <definedName name="CapPeriod4" localSheetId="12">#REF!</definedName>
    <definedName name="CapPeriod4">#REF!</definedName>
    <definedName name="CapPeriod5" localSheetId="14">#REF!</definedName>
    <definedName name="CapPeriod5" localSheetId="13">#REF!</definedName>
    <definedName name="CapPeriod5" localSheetId="12">#REF!</definedName>
    <definedName name="CapPeriod5">#REF!</definedName>
    <definedName name="catacc" localSheetId="14">#REF!</definedName>
    <definedName name="catacc" localSheetId="13">#REF!</definedName>
    <definedName name="catacc" localSheetId="12">#REF!</definedName>
    <definedName name="catacc">#REF!</definedName>
    <definedName name="Categories">[5]postes!$A$1:$A$29</definedName>
    <definedName name="class">[6]postes!$A$3:$A$43</definedName>
    <definedName name="cofother" localSheetId="14">#REF!,#REF!,#REF!,#REF!,#REF!,#REF!,#REF!,#REF!</definedName>
    <definedName name="cofother" localSheetId="13">#REF!,#REF!,#REF!,#REF!,#REF!,#REF!,#REF!,#REF!</definedName>
    <definedName name="cofother" localSheetId="12">#REF!,#REF!,#REF!,#REF!,#REF!,#REF!,#REF!,#REF!</definedName>
    <definedName name="cofother">#REF!,#REF!,#REF!,#REF!,#REF!,#REF!,#REF!,#REF!</definedName>
    <definedName name="Commission" localSheetId="14">#REF!</definedName>
    <definedName name="Commission" localSheetId="13">#REF!</definedName>
    <definedName name="Commission" localSheetId="12">#REF!</definedName>
    <definedName name="Commission">#REF!</definedName>
    <definedName name="Commitment1" localSheetId="11">#REF!</definedName>
    <definedName name="Commitment1">#REF!</definedName>
    <definedName name="Commitment2" localSheetId="11">#REF!</definedName>
    <definedName name="Commitment2">#REF!</definedName>
    <definedName name="Commitment3" localSheetId="11">#REF!</definedName>
    <definedName name="Commitment3">#REF!</definedName>
    <definedName name="cop" localSheetId="14" hidden="1">{#N/A,#N/A,FALSE,"P&amp;LVIETNAM";#N/A,#N/A,FALSE,"P&amp;L summary";#N/A,#N/A,FALSE,"Treasury";#N/A,#N/A,FALSE,"CB";#N/A,#N/A,FALSE,"CEO ";#N/A,#N/A,FALSE,"IBG";#N/A,#N/A,FALSE,"FIN";#N/A,#N/A,FALSE,"BS97"}</definedName>
    <definedName name="cop" localSheetId="13" hidden="1">{#N/A,#N/A,FALSE,"P&amp;LVIETNAM";#N/A,#N/A,FALSE,"P&amp;L summary";#N/A,#N/A,FALSE,"Treasury";#N/A,#N/A,FALSE,"CB";#N/A,#N/A,FALSE,"CEO ";#N/A,#N/A,FALSE,"IBG";#N/A,#N/A,FALSE,"FIN";#N/A,#N/A,FALSE,"BS97"}</definedName>
    <definedName name="cop" localSheetId="12" hidden="1">{#N/A,#N/A,FALSE,"P&amp;LVIETNAM";#N/A,#N/A,FALSE,"P&amp;L summary";#N/A,#N/A,FALSE,"Treasury";#N/A,#N/A,FALSE,"CB";#N/A,#N/A,FALSE,"CEO ";#N/A,#N/A,FALSE,"IBG";#N/A,#N/A,FALSE,"FIN";#N/A,#N/A,FALSE,"BS97"}</definedName>
    <definedName name="cop" hidden="1">{#N/A,#N/A,FALSE,"P&amp;LVIETNAM";#N/A,#N/A,FALSE,"P&amp;L summary";#N/A,#N/A,FALSE,"Treasury";#N/A,#N/A,FALSE,"CB";#N/A,#N/A,FALSE,"CEO ";#N/A,#N/A,FALSE,"IBG";#N/A,#N/A,FALSE,"FIN";#N/A,#N/A,FALSE,"BS97"}</definedName>
    <definedName name="copy" localSheetId="14" hidden="1">{#N/A,#N/A,FALSE,"Sub-Mekong";#N/A,#N/A,FALSE,"IB";#N/A,#N/A,FALSE,"CB";#N/A,#N/A,FALSE,"CIB";#N/A,#N/A,FALSE,"Tsy - seg";#N/A,#N/A,FALSE,"Fin";#N/A,#N/A,FALSE,"CEO";#N/A,#N/A,FALSE,"VN"}</definedName>
    <definedName name="copy" localSheetId="13" hidden="1">{#N/A,#N/A,FALSE,"Sub-Mekong";#N/A,#N/A,FALSE,"IB";#N/A,#N/A,FALSE,"CB";#N/A,#N/A,FALSE,"CIB";#N/A,#N/A,FALSE,"Tsy - seg";#N/A,#N/A,FALSE,"Fin";#N/A,#N/A,FALSE,"CEO";#N/A,#N/A,FALSE,"VN"}</definedName>
    <definedName name="copy" localSheetId="12" hidden="1">{#N/A,#N/A,FALSE,"Sub-Mekong";#N/A,#N/A,FALSE,"IB";#N/A,#N/A,FALSE,"CB";#N/A,#N/A,FALSE,"CIB";#N/A,#N/A,FALSE,"Tsy - seg";#N/A,#N/A,FALSE,"Fin";#N/A,#N/A,FALSE,"CEO";#N/A,#N/A,FALSE,"VN"}</definedName>
    <definedName name="copy" hidden="1">{#N/A,#N/A,FALSE,"Sub-Mekong";#N/A,#N/A,FALSE,"IB";#N/A,#N/A,FALSE,"CB";#N/A,#N/A,FALSE,"CIB";#N/A,#N/A,FALSE,"Tsy - seg";#N/A,#N/A,FALSE,"Fin";#N/A,#N/A,FALSE,"CEO";#N/A,#N/A,FALSE,"VN"}</definedName>
    <definedName name="CouponDates" localSheetId="14">#REF!</definedName>
    <definedName name="CouponDates" localSheetId="13">#REF!</definedName>
    <definedName name="CouponDates" localSheetId="12">#REF!</definedName>
    <definedName name="CouponDates">#REF!</definedName>
    <definedName name="csDesignMode">1</definedName>
    <definedName name="DaRWk1" localSheetId="14">#REF!</definedName>
    <definedName name="DaRWk1" localSheetId="13">#REF!</definedName>
    <definedName name="DaRWk1" localSheetId="12">#REF!</definedName>
    <definedName name="DaRWk1">#REF!</definedName>
    <definedName name="DaRWk10" localSheetId="14">#REF!</definedName>
    <definedName name="DaRWk10" localSheetId="13">#REF!</definedName>
    <definedName name="DaRWk10" localSheetId="12">#REF!</definedName>
    <definedName name="DaRWk10">#REF!</definedName>
    <definedName name="DaRWk11" localSheetId="14">#REF!</definedName>
    <definedName name="DaRWk11" localSheetId="13">#REF!</definedName>
    <definedName name="DaRWk11" localSheetId="12">#REF!</definedName>
    <definedName name="DaRWk11">#REF!</definedName>
    <definedName name="DaRWk12" localSheetId="14">#REF!</definedName>
    <definedName name="DaRWk12" localSheetId="13">#REF!</definedName>
    <definedName name="DaRWk12" localSheetId="12">#REF!</definedName>
    <definedName name="DaRWk12">#REF!</definedName>
    <definedName name="DaRWk2" localSheetId="14">#REF!</definedName>
    <definedName name="DaRWk2" localSheetId="13">#REF!</definedName>
    <definedName name="DaRWk2" localSheetId="12">#REF!</definedName>
    <definedName name="DaRWk2">#REF!</definedName>
    <definedName name="DaRWk3" localSheetId="14">#REF!</definedName>
    <definedName name="DaRWk3" localSheetId="13">#REF!</definedName>
    <definedName name="DaRWk3" localSheetId="12">#REF!</definedName>
    <definedName name="DaRWk3">#REF!</definedName>
    <definedName name="DaRWk4" localSheetId="14">#REF!</definedName>
    <definedName name="DaRWk4" localSheetId="13">#REF!</definedName>
    <definedName name="DaRWk4" localSheetId="12">#REF!</definedName>
    <definedName name="DaRWk4">#REF!</definedName>
    <definedName name="DaRWk5" localSheetId="14">#REF!</definedName>
    <definedName name="DaRWk5" localSheetId="13">#REF!</definedName>
    <definedName name="DaRWk5" localSheetId="12">#REF!</definedName>
    <definedName name="DaRWk5">#REF!</definedName>
    <definedName name="DaRWk6" localSheetId="14">#REF!</definedName>
    <definedName name="DaRWk6" localSheetId="13">#REF!</definedName>
    <definedName name="DaRWk6" localSheetId="12">#REF!</definedName>
    <definedName name="DaRWk6">#REF!</definedName>
    <definedName name="DaRWk8" localSheetId="14">#REF!</definedName>
    <definedName name="DaRWk8" localSheetId="13">#REF!</definedName>
    <definedName name="DaRWk8" localSheetId="12">#REF!</definedName>
    <definedName name="DaRWk8">#REF!</definedName>
    <definedName name="DaRwk9" localSheetId="14">#REF!</definedName>
    <definedName name="DaRwk9" localSheetId="13">#REF!</definedName>
    <definedName name="DaRwk9" localSheetId="12">#REF!</definedName>
    <definedName name="DaRwk9">#REF!</definedName>
    <definedName name="data1" localSheetId="14">#REF!</definedName>
    <definedName name="data1" localSheetId="13">#REF!</definedName>
    <definedName name="data1" localSheetId="12">#REF!</definedName>
    <definedName name="data1">#REF!</definedName>
    <definedName name="_xlnm.Database" localSheetId="14">#REF!</definedName>
    <definedName name="_xlnm.Database" localSheetId="13">#REF!</definedName>
    <definedName name="_xlnm.Database" localSheetId="12">#REF!</definedName>
    <definedName name="_xlnm.Database">#REF!</definedName>
    <definedName name="DATE" localSheetId="14">#REF!</definedName>
    <definedName name="DATE" localSheetId="13">#REF!</definedName>
    <definedName name="Date" comment="Financial year end of the entity." localSheetId="11">#REF!</definedName>
    <definedName name="DATE" localSheetId="12">#REF!</definedName>
    <definedName name="Date" comment="Financial year end of the entity.">#REF!</definedName>
    <definedName name="Date1" localSheetId="14">#REF!</definedName>
    <definedName name="Date1" localSheetId="13">#REF!</definedName>
    <definedName name="Date1" localSheetId="12">#REF!</definedName>
    <definedName name="Date1">#REF!</definedName>
    <definedName name="Date2" localSheetId="14">#REF!</definedName>
    <definedName name="Date2" localSheetId="13">#REF!</definedName>
    <definedName name="Date2" localSheetId="12">#REF!</definedName>
    <definedName name="Date2">#REF!</definedName>
    <definedName name="Date3" localSheetId="14">#REF!</definedName>
    <definedName name="Date3" localSheetId="13">#REF!</definedName>
    <definedName name="Date3" localSheetId="12">#REF!</definedName>
    <definedName name="Date3">#REF!</definedName>
    <definedName name="Date4" localSheetId="14">#REF!</definedName>
    <definedName name="Date4" localSheetId="13">#REF!</definedName>
    <definedName name="Date4" localSheetId="12">#REF!</definedName>
    <definedName name="Date4">#REF!</definedName>
    <definedName name="Date5" localSheetId="14">#REF!</definedName>
    <definedName name="Date5" localSheetId="13">#REF!</definedName>
    <definedName name="Date5" localSheetId="12">#REF!</definedName>
    <definedName name="Date5">#REF!</definedName>
    <definedName name="DaWk7" localSheetId="14">#REF!</definedName>
    <definedName name="DaWk7" localSheetId="13">#REF!</definedName>
    <definedName name="DaWk7" localSheetId="12">#REF!</definedName>
    <definedName name="DaWk7">#REF!</definedName>
    <definedName name="dbrwk1" localSheetId="14">#REF!</definedName>
    <definedName name="dbrwk1" localSheetId="13">#REF!</definedName>
    <definedName name="dbrwk1" localSheetId="12">#REF!</definedName>
    <definedName name="dbrwk1">#REF!</definedName>
    <definedName name="dbrwk10" localSheetId="14">#REF!</definedName>
    <definedName name="dbrwk10" localSheetId="13">#REF!</definedName>
    <definedName name="dbrwk10" localSheetId="12">#REF!</definedName>
    <definedName name="dbrwk10">#REF!</definedName>
    <definedName name="dbrwk11" localSheetId="14">#REF!</definedName>
    <definedName name="dbrwk11" localSheetId="13">#REF!</definedName>
    <definedName name="dbrwk11" localSheetId="12">#REF!</definedName>
    <definedName name="dbrwk11">#REF!</definedName>
    <definedName name="dbrwk12" localSheetId="14">#REF!</definedName>
    <definedName name="dbrwk12" localSheetId="13">#REF!</definedName>
    <definedName name="dbrwk12" localSheetId="12">#REF!</definedName>
    <definedName name="dbrwk12">#REF!</definedName>
    <definedName name="dbrwk2" localSheetId="14">#REF!</definedName>
    <definedName name="dbrwk2" localSheetId="13">#REF!</definedName>
    <definedName name="dbrwk2" localSheetId="12">#REF!</definedName>
    <definedName name="dbrwk2">#REF!</definedName>
    <definedName name="dbrwk3" localSheetId="14">#REF!</definedName>
    <definedName name="dbrwk3" localSheetId="13">#REF!</definedName>
    <definedName name="dbrwk3" localSheetId="12">#REF!</definedName>
    <definedName name="dbrwk3">#REF!</definedName>
    <definedName name="dbrwk4" localSheetId="14">#REF!</definedName>
    <definedName name="dbrwk4" localSheetId="13">#REF!</definedName>
    <definedName name="dbrwk4" localSheetId="12">#REF!</definedName>
    <definedName name="dbrwk4">#REF!</definedName>
    <definedName name="dbrwk5" localSheetId="14">#REF!</definedName>
    <definedName name="dbrwk5" localSheetId="13">#REF!</definedName>
    <definedName name="dbrwk5" localSheetId="12">#REF!</definedName>
    <definedName name="dbrwk5">#REF!</definedName>
    <definedName name="dbrwk6" localSheetId="14">#REF!</definedName>
    <definedName name="dbrwk6" localSheetId="13">#REF!</definedName>
    <definedName name="dbrwk6" localSheetId="12">#REF!</definedName>
    <definedName name="dbrwk6">#REF!</definedName>
    <definedName name="dbrwk7" localSheetId="14">#REF!</definedName>
    <definedName name="dbrwk7" localSheetId="13">#REF!</definedName>
    <definedName name="dbrwk7" localSheetId="12">#REF!</definedName>
    <definedName name="dbrwk7">#REF!</definedName>
    <definedName name="dbrwk8" localSheetId="14">#REF!</definedName>
    <definedName name="dbrwk8" localSheetId="13">#REF!</definedName>
    <definedName name="dbrwk8" localSheetId="12">#REF!</definedName>
    <definedName name="dbrwk8">#REF!</definedName>
    <definedName name="dbrwk9" localSheetId="14">#REF!</definedName>
    <definedName name="dbrwk9" localSheetId="13">#REF!</definedName>
    <definedName name="dbrwk9" localSheetId="12">#REF!</definedName>
    <definedName name="dbrwk9">#REF!</definedName>
    <definedName name="dcrwk1" localSheetId="14">#REF!</definedName>
    <definedName name="dcrwk1" localSheetId="13">#REF!</definedName>
    <definedName name="dcrwk1" localSheetId="12">#REF!</definedName>
    <definedName name="dcrwk1">#REF!</definedName>
    <definedName name="dcrwk10" localSheetId="14">#REF!</definedName>
    <definedName name="dcrwk10" localSheetId="13">#REF!</definedName>
    <definedName name="dcrwk10" localSheetId="12">#REF!</definedName>
    <definedName name="dcrwk10">#REF!</definedName>
    <definedName name="dcrwk11" localSheetId="14">#REF!</definedName>
    <definedName name="dcrwk11" localSheetId="13">#REF!</definedName>
    <definedName name="dcrwk11" localSheetId="12">#REF!</definedName>
    <definedName name="dcrwk11">#REF!</definedName>
    <definedName name="dcrwk12" localSheetId="14">#REF!</definedName>
    <definedName name="dcrwk12" localSheetId="13">#REF!</definedName>
    <definedName name="dcrwk12" localSheetId="12">#REF!</definedName>
    <definedName name="dcrwk12">#REF!</definedName>
    <definedName name="dcrwk2" localSheetId="14">#REF!</definedName>
    <definedName name="dcrwk2" localSheetId="13">#REF!</definedName>
    <definedName name="dcrwk2" localSheetId="12">#REF!</definedName>
    <definedName name="dcrwk2">#REF!</definedName>
    <definedName name="dcrwk3" localSheetId="14">#REF!</definedName>
    <definedName name="dcrwk3" localSheetId="13">#REF!</definedName>
    <definedName name="dcrwk3" localSheetId="12">#REF!</definedName>
    <definedName name="dcrwk3">#REF!</definedName>
    <definedName name="dcrwk4" localSheetId="14">#REF!</definedName>
    <definedName name="dcrwk4" localSheetId="13">#REF!</definedName>
    <definedName name="dcrwk4" localSheetId="12">#REF!</definedName>
    <definedName name="dcrwk4">#REF!</definedName>
    <definedName name="dcrwk5" localSheetId="14">#REF!</definedName>
    <definedName name="dcrwk5" localSheetId="13">#REF!</definedName>
    <definedName name="dcrwk5" localSheetId="12">#REF!</definedName>
    <definedName name="dcrwk5">#REF!</definedName>
    <definedName name="dcrwk6" localSheetId="14">#REF!</definedName>
    <definedName name="dcrwk6" localSheetId="13">#REF!</definedName>
    <definedName name="dcrwk6" localSheetId="12">#REF!</definedName>
    <definedName name="dcrwk6">#REF!</definedName>
    <definedName name="dcrwk7" localSheetId="14">#REF!</definedName>
    <definedName name="dcrwk7" localSheetId="13">#REF!</definedName>
    <definedName name="dcrwk7" localSheetId="12">#REF!</definedName>
    <definedName name="dcrwk7">#REF!</definedName>
    <definedName name="dcrwk8" localSheetId="14">#REF!</definedName>
    <definedName name="dcrwk8" localSheetId="13">#REF!</definedName>
    <definedName name="dcrwk8" localSheetId="12">#REF!</definedName>
    <definedName name="dcrwk8">#REF!</definedName>
    <definedName name="dcrwk9" localSheetId="14">#REF!</definedName>
    <definedName name="dcrwk9" localSheetId="13">#REF!</definedName>
    <definedName name="dcrwk9" localSheetId="12">#REF!</definedName>
    <definedName name="dcrwk9">#REF!</definedName>
    <definedName name="DelDC" localSheetId="14">#REF!</definedName>
    <definedName name="DelDC" localSheetId="13">#REF!</definedName>
    <definedName name="DelDC" localSheetId="12">#REF!</definedName>
    <definedName name="DelDC">#REF!</definedName>
    <definedName name="DelDm" localSheetId="14">#REF!</definedName>
    <definedName name="DelDm" localSheetId="13">#REF!</definedName>
    <definedName name="DelDm" localSheetId="12">#REF!</definedName>
    <definedName name="DelDm">#REF!</definedName>
    <definedName name="Delivery" localSheetId="14">#REF!</definedName>
    <definedName name="Delivery" localSheetId="13">#REF!</definedName>
    <definedName name="Delivery" localSheetId="12">#REF!</definedName>
    <definedName name="Delivery">#REF!</definedName>
    <definedName name="DelType" localSheetId="14">#REF!</definedName>
    <definedName name="DelType" localSheetId="13">#REF!</definedName>
    <definedName name="DelType" localSheetId="12">#REF!</definedName>
    <definedName name="DelType">#REF!</definedName>
    <definedName name="deptLookup" localSheetId="14">#REF!</definedName>
    <definedName name="deptLookup" localSheetId="13">#REF!</definedName>
    <definedName name="deptLookup" localSheetId="12">#REF!</definedName>
    <definedName name="deptLookup">#REF!</definedName>
    <definedName name="ditinvacc" localSheetId="14">#REF!</definedName>
    <definedName name="ditinvacc" localSheetId="13">#REF!</definedName>
    <definedName name="ditinvacc" localSheetId="12">#REF!</definedName>
    <definedName name="ditinvacc">#REF!</definedName>
    <definedName name="DIVISION">[4]BUInfo!$E$3:$J$84</definedName>
    <definedName name="dk" localSheetId="14">[7]Purchase!#REF!</definedName>
    <definedName name="dk" localSheetId="13">[7]Purchase!#REF!</definedName>
    <definedName name="dk" localSheetId="12">[7]Purchase!#REF!</definedName>
    <definedName name="dk">[7]Purchase!#REF!</definedName>
    <definedName name="DOVEACC" localSheetId="14">#REF!</definedName>
    <definedName name="DOVEACC" localSheetId="13">#REF!</definedName>
    <definedName name="DOVEACC" localSheetId="12">#REF!</definedName>
    <definedName name="DOVEACC">#REF!</definedName>
    <definedName name="Drawdown1" localSheetId="14">#REF!</definedName>
    <definedName name="Drawdown1" localSheetId="13">#REF!</definedName>
    <definedName name="Drawdown1" localSheetId="12">#REF!</definedName>
    <definedName name="Drawdown1">#REF!</definedName>
    <definedName name="Drawdown2" localSheetId="14">#REF!</definedName>
    <definedName name="Drawdown2" localSheetId="13">#REF!</definedName>
    <definedName name="Drawdown2" localSheetId="12">#REF!</definedName>
    <definedName name="Drawdown2">#REF!</definedName>
    <definedName name="Drawdown3" localSheetId="14">#REF!</definedName>
    <definedName name="Drawdown3" localSheetId="13">#REF!</definedName>
    <definedName name="Drawdown3" localSheetId="12">#REF!</definedName>
    <definedName name="Drawdown3">#REF!</definedName>
    <definedName name="Drawdown4" localSheetId="14">#REF!</definedName>
    <definedName name="Drawdown4" localSheetId="13">#REF!</definedName>
    <definedName name="Drawdown4" localSheetId="12">#REF!</definedName>
    <definedName name="Drawdown4">#REF!</definedName>
    <definedName name="Drawdown5" localSheetId="14">#REF!</definedName>
    <definedName name="Drawdown5" localSheetId="13">#REF!</definedName>
    <definedName name="Drawdown5" localSheetId="12">#REF!</definedName>
    <definedName name="Drawdown5">#REF!</definedName>
    <definedName name="dumppr" localSheetId="14">#REF!</definedName>
    <definedName name="dumppr" localSheetId="13">#REF!</definedName>
    <definedName name="dumppr" localSheetId="12">#REF!</definedName>
    <definedName name="dumppr">#REF!</definedName>
    <definedName name="dutyacc" localSheetId="14">#REF!</definedName>
    <definedName name="dutyacc" localSheetId="13">#REF!</definedName>
    <definedName name="dutyacc" localSheetId="12">#REF!</definedName>
    <definedName name="dutyacc">#REF!</definedName>
    <definedName name="DUTYACCCALC" localSheetId="14">#REF!</definedName>
    <definedName name="DUTYACCCALC" localSheetId="13">#REF!</definedName>
    <definedName name="DUTYACCCALC" localSheetId="12">#REF!</definedName>
    <definedName name="DUTYACCCALC">#REF!</definedName>
    <definedName name="EBITDAexit" localSheetId="14">#REF!</definedName>
    <definedName name="EBITDAexit" localSheetId="13">#REF!</definedName>
    <definedName name="EBITDAexit" localSheetId="12">#REF!</definedName>
    <definedName name="EBITDAexit">#REF!</definedName>
    <definedName name="EDCM" localSheetId="14">[1]Inputs!#REF!</definedName>
    <definedName name="EDCM" localSheetId="13">[1]Inputs!#REF!</definedName>
    <definedName name="EDCM" localSheetId="12">[1]Inputs!#REF!</definedName>
    <definedName name="EDCM">[1]Inputs!#REF!</definedName>
    <definedName name="Ex.c" localSheetId="14">[8]Purchase!#REF!</definedName>
    <definedName name="Ex.c" localSheetId="13">[8]Purchase!#REF!</definedName>
    <definedName name="Ex.c" localSheetId="12">[8]Purchase!#REF!</definedName>
    <definedName name="Ex.c">[8]Purchase!#REF!</definedName>
    <definedName name="EXC." localSheetId="14">#REF!</definedName>
    <definedName name="EXC." localSheetId="13">#REF!</definedName>
    <definedName name="EXC." localSheetId="12">#REF!</definedName>
    <definedName name="EXC.">#REF!</definedName>
    <definedName name="FACE" localSheetId="14">#REF!</definedName>
    <definedName name="FACE" localSheetId="13">#REF!</definedName>
    <definedName name="FACE" localSheetId="12">#REF!</definedName>
    <definedName name="FACE">#REF!</definedName>
    <definedName name="factor1" localSheetId="14">#REF!</definedName>
    <definedName name="factor1" localSheetId="13">#REF!</definedName>
    <definedName name="factor1" localSheetId="12">#REF!</definedName>
    <definedName name="factor1">#REF!</definedName>
    <definedName name="factor1mean" localSheetId="14">#REF!</definedName>
    <definedName name="factor1mean" localSheetId="13">#REF!</definedName>
    <definedName name="factor1mean" localSheetId="12">#REF!</definedName>
    <definedName name="factor1mean">#REF!</definedName>
    <definedName name="factor1std" localSheetId="14">#REF!</definedName>
    <definedName name="factor1std" localSheetId="13">#REF!</definedName>
    <definedName name="factor1std" localSheetId="12">#REF!</definedName>
    <definedName name="factor1std">#REF!</definedName>
    <definedName name="factor2" localSheetId="14">#REF!</definedName>
    <definedName name="factor2" localSheetId="13">#REF!</definedName>
    <definedName name="factor2" localSheetId="12">#REF!</definedName>
    <definedName name="factor2">#REF!</definedName>
    <definedName name="factor2mean" localSheetId="14">#REF!</definedName>
    <definedName name="factor2mean" localSheetId="13">#REF!</definedName>
    <definedName name="factor2mean" localSheetId="12">#REF!</definedName>
    <definedName name="factor2mean">#REF!</definedName>
    <definedName name="factor2std" localSheetId="14">#REF!</definedName>
    <definedName name="factor2std" localSheetId="13">#REF!</definedName>
    <definedName name="factor2std" localSheetId="12">#REF!</definedName>
    <definedName name="factor2std">#REF!</definedName>
    <definedName name="factor3" localSheetId="14">#REF!</definedName>
    <definedName name="factor3" localSheetId="13">#REF!</definedName>
    <definedName name="factor3" localSheetId="12">#REF!</definedName>
    <definedName name="factor3">#REF!</definedName>
    <definedName name="factor3mean" localSheetId="14">#REF!</definedName>
    <definedName name="factor3mean" localSheetId="13">#REF!</definedName>
    <definedName name="factor3mean" localSheetId="12">#REF!</definedName>
    <definedName name="factor3mean">#REF!</definedName>
    <definedName name="factor3std" localSheetId="14">#REF!</definedName>
    <definedName name="factor3std" localSheetId="13">#REF!</definedName>
    <definedName name="factor3std" localSheetId="12">#REF!</definedName>
    <definedName name="factor3std">#REF!</definedName>
    <definedName name="FinalRedemptionDate" localSheetId="14">#REF!</definedName>
    <definedName name="FinalRedemptionDate" localSheetId="13">#REF!</definedName>
    <definedName name="FinalRedemptionDate" localSheetId="12">#REF!</definedName>
    <definedName name="FinalRedemptionDate">#REF!</definedName>
    <definedName name="FTBSch" localSheetId="14">[9]Sheet!#REF!</definedName>
    <definedName name="FTBSch" localSheetId="13">[9]Sheet!#REF!</definedName>
    <definedName name="FTBSch" localSheetId="12">[9]Sheet!#REF!</definedName>
    <definedName name="FTBSch">[9]Sheet!#REF!</definedName>
    <definedName name="ggg" localSheetId="14">#REF!</definedName>
    <definedName name="ggg" localSheetId="13">#REF!</definedName>
    <definedName name="ggg" localSheetId="12">#REF!</definedName>
    <definedName name="ggg">#REF!</definedName>
    <definedName name="Grossmargin" localSheetId="14">#REF!</definedName>
    <definedName name="Grossmargin" localSheetId="13">#REF!</definedName>
    <definedName name="Grossmargin" localSheetId="12">#REF!</definedName>
    <definedName name="Grossmargin">#REF!</definedName>
    <definedName name="Grossprofit" localSheetId="14">#REF!</definedName>
    <definedName name="Grossprofit" localSheetId="13">#REF!</definedName>
    <definedName name="Grossprofit" localSheetId="12">#REF!</definedName>
    <definedName name="Grossprofit">#REF!</definedName>
    <definedName name="GrphActSales" localSheetId="14">#REF!</definedName>
    <definedName name="GrphActSales" localSheetId="13">#REF!</definedName>
    <definedName name="GrphActSales" localSheetId="12">#REF!</definedName>
    <definedName name="GrphActSales">#REF!</definedName>
    <definedName name="GrphActStk" localSheetId="14">#REF!</definedName>
    <definedName name="GrphActStk" localSheetId="13">#REF!</definedName>
    <definedName name="GrphActStk" localSheetId="12">#REF!</definedName>
    <definedName name="GrphActStk">#REF!</definedName>
    <definedName name="GrphPlanSales" localSheetId="14">#REF!</definedName>
    <definedName name="GrphPlanSales" localSheetId="13">#REF!</definedName>
    <definedName name="GrphPlanSales" localSheetId="12">#REF!</definedName>
    <definedName name="GrphPlanSales">#REF!</definedName>
    <definedName name="GrphTgtStk" localSheetId="14">#REF!</definedName>
    <definedName name="GrphTgtStk" localSheetId="13">#REF!</definedName>
    <definedName name="GrphTgtStk" localSheetId="12">#REF!</definedName>
    <definedName name="GrphTgtStk">#REF!</definedName>
    <definedName name="hdsfjhfs" localSheetId="14" hidden="1">{#N/A,#N/A,FALSE,"P&amp;LVIETNAM";#N/A,#N/A,FALSE,"P&amp;L summary";#N/A,#N/A,FALSE,"Treasury";#N/A,#N/A,FALSE,"CB";#N/A,#N/A,FALSE,"CEO ";#N/A,#N/A,FALSE,"IBG";#N/A,#N/A,FALSE,"FIN";#N/A,#N/A,FALSE,"BS97"}</definedName>
    <definedName name="hdsfjhfs" localSheetId="13" hidden="1">{#N/A,#N/A,FALSE,"P&amp;LVIETNAM";#N/A,#N/A,FALSE,"P&amp;L summary";#N/A,#N/A,FALSE,"Treasury";#N/A,#N/A,FALSE,"CB";#N/A,#N/A,FALSE,"CEO ";#N/A,#N/A,FALSE,"IBG";#N/A,#N/A,FALSE,"FIN";#N/A,#N/A,FALSE,"BS97"}</definedName>
    <definedName name="hdsfjhfs" localSheetId="12" hidden="1">{#N/A,#N/A,FALSE,"P&amp;LVIETNAM";#N/A,#N/A,FALSE,"P&amp;L summary";#N/A,#N/A,FALSE,"Treasury";#N/A,#N/A,FALSE,"CB";#N/A,#N/A,FALSE,"CEO ";#N/A,#N/A,FALSE,"IBG";#N/A,#N/A,FALSE,"FIN";#N/A,#N/A,FALSE,"BS97"}</definedName>
    <definedName name="hdsfjhfs" hidden="1">{#N/A,#N/A,FALSE,"P&amp;LVIETNAM";#N/A,#N/A,FALSE,"P&amp;L summary";#N/A,#N/A,FALSE,"Treasury";#N/A,#N/A,FALSE,"CB";#N/A,#N/A,FALSE,"CEO ";#N/A,#N/A,FALSE,"IBG";#N/A,#N/A,FALSE,"FIN";#N/A,#N/A,FALSE,"BS97"}</definedName>
    <definedName name="historicfinancials" localSheetId="14">#REF!</definedName>
    <definedName name="historicfinancials" localSheetId="13">#REF!</definedName>
    <definedName name="historicfinancials" localSheetId="12">#REF!</definedName>
    <definedName name="historicfinancials">#REF!</definedName>
    <definedName name="idcprov" localSheetId="14">#REF!</definedName>
    <definedName name="idcprov" localSheetId="13">#REF!</definedName>
    <definedName name="idcprov" localSheetId="12">#REF!</definedName>
    <definedName name="idcprov">#REF!</definedName>
    <definedName name="IELWSALES" localSheetId="14">#REF!</definedName>
    <definedName name="IELWSALES" localSheetId="13">#REF!</definedName>
    <definedName name="IELWSALES" localSheetId="12">#REF!</definedName>
    <definedName name="IELWSALES">#REF!</definedName>
    <definedName name="IELYSALES" localSheetId="14">#REF!</definedName>
    <definedName name="IELYSALES" localSheetId="13">#REF!</definedName>
    <definedName name="IELYSALES" localSheetId="12">#REF!</definedName>
    <definedName name="IELYSALES">#REF!</definedName>
    <definedName name="IEPLANSALES" localSheetId="14">#REF!</definedName>
    <definedName name="IEPLANSALES" localSheetId="13">#REF!</definedName>
    <definedName name="IEPLANSALES" localSheetId="12">#REF!</definedName>
    <definedName name="IEPLANSALES">#REF!</definedName>
    <definedName name="IESP" localSheetId="14">#REF!</definedName>
    <definedName name="IESP" localSheetId="13">#REF!</definedName>
    <definedName name="IESP" localSheetId="12">#REF!</definedName>
    <definedName name="IESP">#REF!</definedName>
    <definedName name="IntFreeCred" localSheetId="14">#REF!</definedName>
    <definedName name="IntFreeCred" localSheetId="13">#REF!</definedName>
    <definedName name="IntFreeCred" localSheetId="12">#REF!</definedName>
    <definedName name="IntFreeCred">#REF!</definedName>
    <definedName name="IRRRange" localSheetId="14">OFFSET(' TB'!IRRStart,0,0,1,COUNT(#REF!))</definedName>
    <definedName name="IRRRange" localSheetId="13">OFFSET(BS!IRRStart,0,0,1,COUNT(#REF!))</definedName>
    <definedName name="IRRRange" localSheetId="12">OFFSET(PL!IRRStart,0,0,1,COUNT(#REF!))</definedName>
    <definedName name="IRRRange">OFFSET(IRRStart,0,0,1,COUNT(#REF!))</definedName>
    <definedName name="IRRStart" localSheetId="14">#REF!</definedName>
    <definedName name="IRRStart" localSheetId="13">#REF!</definedName>
    <definedName name="IRRStart" localSheetId="12">#REF!</definedName>
    <definedName name="IRRStart">#REF!</definedName>
    <definedName name="jfjs" localSheetId="14" hidden="1">{#N/A,#N/A,FALSE,"P&amp;LVN H2";#N/A,#N/A,FALSE,"P&amp;LVIETNAM";#N/A,#N/A,FALSE,"P&amp;LVN H1";#N/A,#N/A,FALSE,"P&amp;L summary";#N/A,#N/A,FALSE,"CB";#N/A,#N/A,FALSE,"CEO ";#N/A,#N/A,FALSE,"Treasury";#N/A,#N/A,FALSE,"IBG";#N/A,#N/A,FALSE,"FIN";#N/A,#N/A,FALSE,"INDO";#N/A,#N/A,FALSE,"BS97"}</definedName>
    <definedName name="jfjs" localSheetId="13" hidden="1">{#N/A,#N/A,FALSE,"P&amp;LVN H2";#N/A,#N/A,FALSE,"P&amp;LVIETNAM";#N/A,#N/A,FALSE,"P&amp;LVN H1";#N/A,#N/A,FALSE,"P&amp;L summary";#N/A,#N/A,FALSE,"CB";#N/A,#N/A,FALSE,"CEO ";#N/A,#N/A,FALSE,"Treasury";#N/A,#N/A,FALSE,"IBG";#N/A,#N/A,FALSE,"FIN";#N/A,#N/A,FALSE,"INDO";#N/A,#N/A,FALSE,"BS97"}</definedName>
    <definedName name="jfjs" localSheetId="12" hidden="1">{#N/A,#N/A,FALSE,"P&amp;LVN H2";#N/A,#N/A,FALSE,"P&amp;LVIETNAM";#N/A,#N/A,FALSE,"P&amp;LVN H1";#N/A,#N/A,FALSE,"P&amp;L summary";#N/A,#N/A,FALSE,"CB";#N/A,#N/A,FALSE,"CEO ";#N/A,#N/A,FALSE,"Treasury";#N/A,#N/A,FALSE,"IBG";#N/A,#N/A,FALSE,"FIN";#N/A,#N/A,FALSE,"INDO";#N/A,#N/A,FALSE,"BS97"}</definedName>
    <definedName name="jfjs" hidden="1">{#N/A,#N/A,FALSE,"P&amp;LVN H2";#N/A,#N/A,FALSE,"P&amp;LVIETNAM";#N/A,#N/A,FALSE,"P&amp;LVN H1";#N/A,#N/A,FALSE,"P&amp;L summary";#N/A,#N/A,FALSE,"CB";#N/A,#N/A,FALSE,"CEO ";#N/A,#N/A,FALSE,"Treasury";#N/A,#N/A,FALSE,"IBG";#N/A,#N/A,FALSE,"FIN";#N/A,#N/A,FALSE,"INDO";#N/A,#N/A,FALSE,"BS97"}</definedName>
    <definedName name="keyerracc" localSheetId="14">#REF!</definedName>
    <definedName name="keyerracc" localSheetId="13">#REF!</definedName>
    <definedName name="keyerracc" localSheetId="12">#REF!</definedName>
    <definedName name="keyerracc">#REF!</definedName>
    <definedName name="list1" localSheetId="14">#REF!</definedName>
    <definedName name="list1" localSheetId="13">#REF!</definedName>
    <definedName name="list1" localSheetId="12">#REF!</definedName>
    <definedName name="list1">#REF!</definedName>
    <definedName name="list2" localSheetId="14">#REF!</definedName>
    <definedName name="list2" localSheetId="13">#REF!</definedName>
    <definedName name="list2" localSheetId="12">#REF!</definedName>
    <definedName name="list2">#REF!</definedName>
    <definedName name="list3" localSheetId="14">#REF!</definedName>
    <definedName name="list3" localSheetId="13">#REF!</definedName>
    <definedName name="list3" localSheetId="12">#REF!</definedName>
    <definedName name="list3">#REF!</definedName>
    <definedName name="list4" localSheetId="14">#REF!</definedName>
    <definedName name="list4" localSheetId="13">#REF!</definedName>
    <definedName name="list4" localSheetId="12">#REF!</definedName>
    <definedName name="list4">#REF!</definedName>
    <definedName name="list5" localSheetId="14">#REF!</definedName>
    <definedName name="list5" localSheetId="13">#REF!</definedName>
    <definedName name="list5" localSheetId="12">#REF!</definedName>
    <definedName name="list5">#REF!</definedName>
    <definedName name="lloyacc" localSheetId="14">#REF!</definedName>
    <definedName name="lloyacc" localSheetId="13">#REF!</definedName>
    <definedName name="lloyacc" localSheetId="12">#REF!</definedName>
    <definedName name="lloyacc">#REF!</definedName>
    <definedName name="Loan_Repayments" localSheetId="14">#REF!</definedName>
    <definedName name="Loan_Repayments" localSheetId="13">#REF!</definedName>
    <definedName name="Loan_Repayments" localSheetId="12">#REF!</definedName>
    <definedName name="Loan_Repayments">#REF!</definedName>
    <definedName name="Location_of_Work">[10]Data!$B$2:$B$22</definedName>
    <definedName name="LOCRTNPROV" localSheetId="14">#REF!</definedName>
    <definedName name="LOCRTNPROV" localSheetId="13">#REF!</definedName>
    <definedName name="LOCRTNPROV" localSheetId="12">#REF!</definedName>
    <definedName name="LOCRTNPROV">#REF!</definedName>
    <definedName name="LOCSTKPROV" localSheetId="14">#REF!</definedName>
    <definedName name="LOCSTKPROV" localSheetId="13">#REF!</definedName>
    <definedName name="LOCSTKPROV" localSheetId="12">#REF!</definedName>
    <definedName name="LOCSTKPROV">#REF!</definedName>
    <definedName name="loop1" localSheetId="14">#REF!</definedName>
    <definedName name="loop1" localSheetId="13">#REF!</definedName>
    <definedName name="loop1" localSheetId="12">#REF!</definedName>
    <definedName name="loop1">#REF!</definedName>
    <definedName name="loopcounter1" localSheetId="14">#REF!</definedName>
    <definedName name="loopcounter1" localSheetId="13">#REF!</definedName>
    <definedName name="loopcounter1" localSheetId="12">#REF!</definedName>
    <definedName name="loopcounter1">#REF!</definedName>
    <definedName name="lotcprov" localSheetId="14">#REF!</definedName>
    <definedName name="lotcprov" localSheetId="13">#REF!</definedName>
    <definedName name="lotcprov" localSheetId="12">#REF!</definedName>
    <definedName name="lotcprov">#REF!</definedName>
    <definedName name="lotprov" localSheetId="14">#REF!</definedName>
    <definedName name="lotprov" localSheetId="13">#REF!</definedName>
    <definedName name="lotprov" localSheetId="12">#REF!</definedName>
    <definedName name="lotprov">#REF!</definedName>
    <definedName name="LWSALES" localSheetId="14">#REF!</definedName>
    <definedName name="LWSALES" localSheetId="13">#REF!</definedName>
    <definedName name="LWSALES" localSheetId="12">#REF!</definedName>
    <definedName name="LWSALES">#REF!</definedName>
    <definedName name="LYBin" localSheetId="14">#REF!</definedName>
    <definedName name="LYBin" localSheetId="13">#REF!</definedName>
    <definedName name="LYBin" localSheetId="12">#REF!</definedName>
    <definedName name="LYBin">#REF!</definedName>
    <definedName name="LYHolds" localSheetId="14">#REF!</definedName>
    <definedName name="LYHolds" localSheetId="13">#REF!</definedName>
    <definedName name="LYHolds" localSheetId="12">#REF!</definedName>
    <definedName name="LYHolds">#REF!</definedName>
    <definedName name="LYNet" localSheetId="14">#REF!</definedName>
    <definedName name="LYNet" localSheetId="13">#REF!</definedName>
    <definedName name="LYNet" localSheetId="12">#REF!</definedName>
    <definedName name="LYNet">#REF!</definedName>
    <definedName name="LYoos" localSheetId="14">#REF!</definedName>
    <definedName name="LYoos" localSheetId="13">#REF!</definedName>
    <definedName name="LYoos" localSheetId="12">#REF!</definedName>
    <definedName name="LYoos">#REF!</definedName>
    <definedName name="LYReselects" localSheetId="14">#REF!</definedName>
    <definedName name="LYReselects" localSheetId="13">#REF!</definedName>
    <definedName name="LYReselects" localSheetId="12">#REF!</definedName>
    <definedName name="LYReselects">#REF!</definedName>
    <definedName name="LYReturns" localSheetId="14">#REF!</definedName>
    <definedName name="LYReturns" localSheetId="13">#REF!</definedName>
    <definedName name="LYReturns" localSheetId="12">#REF!</definedName>
    <definedName name="LYReturns">#REF!</definedName>
    <definedName name="LYSales" localSheetId="14">#REF!</definedName>
    <definedName name="LYSales" localSheetId="13">#REF!</definedName>
    <definedName name="LYSales" localSheetId="12">#REF!</definedName>
    <definedName name="LYSales">#REF!</definedName>
    <definedName name="LYTotal" localSheetId="14">#REF!</definedName>
    <definedName name="LYTotal" localSheetId="13">#REF!</definedName>
    <definedName name="LYTotal" localSheetId="12">#REF!</definedName>
    <definedName name="LYTotal">#REF!</definedName>
    <definedName name="MARGINPLAN" localSheetId="14">#REF!</definedName>
    <definedName name="MARGINPLAN" localSheetId="13">#REF!</definedName>
    <definedName name="MARGINPLAN" localSheetId="12">#REF!</definedName>
    <definedName name="MARGINPLAN">#REF!</definedName>
    <definedName name="MARGINPROJ" localSheetId="14">#REF!</definedName>
    <definedName name="MARGINPROJ" localSheetId="13">#REF!</definedName>
    <definedName name="MARGINPROJ" localSheetId="12">#REF!</definedName>
    <definedName name="MARGINPROJ">#REF!</definedName>
    <definedName name="Master" localSheetId="14" hidden="1">{#N/A,#N/A,FALSE,"P&amp;LVN H2";#N/A,#N/A,FALSE,"P&amp;LVIETNAM";#N/A,#N/A,FALSE,"P&amp;LVN H1";#N/A,#N/A,FALSE,"P&amp;L summary";#N/A,#N/A,FALSE,"CB";#N/A,#N/A,FALSE,"CEO ";#N/A,#N/A,FALSE,"Treasury";#N/A,#N/A,FALSE,"IBG";#N/A,#N/A,FALSE,"FIN";#N/A,#N/A,FALSE,"INDO";#N/A,#N/A,FALSE,"BS97"}</definedName>
    <definedName name="Master" localSheetId="13" hidden="1">{#N/A,#N/A,FALSE,"P&amp;LVN H2";#N/A,#N/A,FALSE,"P&amp;LVIETNAM";#N/A,#N/A,FALSE,"P&amp;LVN H1";#N/A,#N/A,FALSE,"P&amp;L summary";#N/A,#N/A,FALSE,"CB";#N/A,#N/A,FALSE,"CEO ";#N/A,#N/A,FALSE,"Treasury";#N/A,#N/A,FALSE,"IBG";#N/A,#N/A,FALSE,"FIN";#N/A,#N/A,FALSE,"INDO";#N/A,#N/A,FALSE,"BS97"}</definedName>
    <definedName name="Master" localSheetId="12" hidden="1">{#N/A,#N/A,FALSE,"P&amp;LVN H2";#N/A,#N/A,FALSE,"P&amp;LVIETNAM";#N/A,#N/A,FALSE,"P&amp;LVN H1";#N/A,#N/A,FALSE,"P&amp;L summary";#N/A,#N/A,FALSE,"CB";#N/A,#N/A,FALSE,"CEO ";#N/A,#N/A,FALSE,"Treasury";#N/A,#N/A,FALSE,"IBG";#N/A,#N/A,FALSE,"FIN";#N/A,#N/A,FALSE,"INDO";#N/A,#N/A,FALSE,"BS97"}</definedName>
    <definedName name="Master" hidden="1">{#N/A,#N/A,FALSE,"P&amp;LVN H2";#N/A,#N/A,FALSE,"P&amp;LVIETNAM";#N/A,#N/A,FALSE,"P&amp;LVN H1";#N/A,#N/A,FALSE,"P&amp;L summary";#N/A,#N/A,FALSE,"CB";#N/A,#N/A,FALSE,"CEO ";#N/A,#N/A,FALSE,"Treasury";#N/A,#N/A,FALSE,"IBG";#N/A,#N/A,FALSE,"FIN";#N/A,#N/A,FALSE,"INDO";#N/A,#N/A,FALSE,"BS97"}</definedName>
    <definedName name="mdownacc" localSheetId="14">#REF!</definedName>
    <definedName name="mdownacc" localSheetId="13">#REF!</definedName>
    <definedName name="mdownacc" localSheetId="12">#REF!</definedName>
    <definedName name="mdownacc">#REF!</definedName>
    <definedName name="Method_of_Payment">[10]Data!$C$2:$C$7</definedName>
    <definedName name="mirr1" localSheetId="14">#REF!</definedName>
    <definedName name="mirr1" localSheetId="13">#REF!</definedName>
    <definedName name="mirr1" localSheetId="12">#REF!</definedName>
    <definedName name="mirr1">#REF!</definedName>
    <definedName name="mirr2" localSheetId="14">#REF!</definedName>
    <definedName name="mirr2" localSheetId="13">#REF!</definedName>
    <definedName name="mirr2" localSheetId="12">#REF!</definedName>
    <definedName name="mirr2">#REF!</definedName>
    <definedName name="Mkt_Vouch" localSheetId="14">#REF!,#REF!</definedName>
    <definedName name="Mkt_Vouch" localSheetId="13">#REF!,#REF!</definedName>
    <definedName name="Mkt_Vouch" localSheetId="12">#REF!,#REF!</definedName>
    <definedName name="Mkt_Vouch">#REF!,#REF!</definedName>
    <definedName name="Name" comment="Name of the entity." localSheetId="11">#REF!</definedName>
    <definedName name="Name" comment="Name of the entity.">#REF!</definedName>
    <definedName name="Nationality">[10]Data!$A$2:$A$22</definedName>
    <definedName name="NESNACC" localSheetId="14">#REF!</definedName>
    <definedName name="NESNACC" localSheetId="13">#REF!</definedName>
    <definedName name="NESNACC" localSheetId="12">#REF!</definedName>
    <definedName name="NESNACC">#REF!</definedName>
    <definedName name="nilacc" localSheetId="14">#REF!</definedName>
    <definedName name="nilacc" localSheetId="13">#REF!</definedName>
    <definedName name="nilacc" localSheetId="12">#REF!</definedName>
    <definedName name="nilacc">#REF!</definedName>
    <definedName name="niltrnacc" localSheetId="14">#REF!</definedName>
    <definedName name="niltrnacc" localSheetId="13">#REF!</definedName>
    <definedName name="niltrnacc" localSheetId="12">#REF!</definedName>
    <definedName name="niltrnacc">#REF!</definedName>
    <definedName name="NOTE1" localSheetId="14">#REF!</definedName>
    <definedName name="NOTE1" localSheetId="13">#REF!</definedName>
    <definedName name="NOTE1" localSheetId="12">#REF!</definedName>
    <definedName name="NOTE1">#REF!</definedName>
    <definedName name="NOTE2" localSheetId="14">#REF!</definedName>
    <definedName name="NOTE2" localSheetId="13">#REF!</definedName>
    <definedName name="NOTE2" localSheetId="12">#REF!</definedName>
    <definedName name="NOTE2">#REF!</definedName>
    <definedName name="NvsASD">"V2004-09-30"</definedName>
    <definedName name="NvsAutoDrillOk">"VN"</definedName>
    <definedName name="NvsElapsedTime">0.00038113426126074</definedName>
    <definedName name="NvsEndTime">38281.719677662</definedName>
    <definedName name="NvsInstSpec">"%,FANZ_BRANCH,TBRCH_NVISION_28599,NQUEST,FCURRENCY_CD,VFJD,FANZ_SEGMENT_ID,TSEGM_NVISION_28599,NQUEST"</definedName>
    <definedName name="NvsLayoutType">"M3"</definedName>
    <definedName name="NvsNplSpec">"%,X,RZF..,CNF.."</definedName>
    <definedName name="NvsPanelEffdt">"V1996-03-28"</definedName>
    <definedName name="NvsPanelSetid">"VMODEL"</definedName>
    <definedName name="NvsReqBU">"V28599"</definedName>
    <definedName name="NvsReqBUOnly">"VY"</definedName>
    <definedName name="NvsTransLed">"VN"</definedName>
    <definedName name="NvsTreeASD">"V2004-09-30"</definedName>
    <definedName name="Page1" localSheetId="14">#REF!</definedName>
    <definedName name="Page1" localSheetId="13">#REF!</definedName>
    <definedName name="Page1" localSheetId="12">#REF!</definedName>
    <definedName name="Page1">#REF!</definedName>
    <definedName name="Page2" localSheetId="14">#REF!</definedName>
    <definedName name="Page2" localSheetId="13">#REF!</definedName>
    <definedName name="Page2" localSheetId="12">#REF!</definedName>
    <definedName name="Page2">#REF!</definedName>
    <definedName name="Payment1" localSheetId="11">#REF!</definedName>
    <definedName name="Payment1">#REF!</definedName>
    <definedName name="Payment2" localSheetId="11">#REF!</definedName>
    <definedName name="Payment2">#REF!</definedName>
    <definedName name="Payment3" localSheetId="11">#REF!</definedName>
    <definedName name="Payment3">#REF!</definedName>
    <definedName name="Payment4" localSheetId="11">#REF!</definedName>
    <definedName name="Payment4">#REF!</definedName>
    <definedName name="Payment5" localSheetId="11">#REF!</definedName>
    <definedName name="Payment5">#REF!</definedName>
    <definedName name="Payment6" localSheetId="11">#REF!</definedName>
    <definedName name="Payment6">#REF!</definedName>
    <definedName name="PER3DUTY" localSheetId="14">#REF!</definedName>
    <definedName name="PER3DUTY" localSheetId="13">#REF!</definedName>
    <definedName name="PER3DUTY" localSheetId="12">#REF!</definedName>
    <definedName name="PER3DUTY">#REF!</definedName>
    <definedName name="Period" localSheetId="14">#REF!</definedName>
    <definedName name="Period" localSheetId="13">#REF!</definedName>
    <definedName name="Period" localSheetId="12">#REF!</definedName>
    <definedName name="Period">#REF!</definedName>
    <definedName name="PeriodsInYear" localSheetId="14">'[11]P&amp;L'!#REF!</definedName>
    <definedName name="PeriodsInYear" localSheetId="13">'[11]P&amp;L'!#REF!</definedName>
    <definedName name="PeriodsInYear" localSheetId="12">'[11]P&amp;L'!#REF!</definedName>
    <definedName name="PeriodsInYear">'[11]P&amp;L'!#REF!</definedName>
    <definedName name="PERNO" localSheetId="14">#REF!</definedName>
    <definedName name="PERNO" localSheetId="13">#REF!</definedName>
    <definedName name="PERNO" localSheetId="12">#REF!</definedName>
    <definedName name="PERNO">#REF!</definedName>
    <definedName name="PERSONAL">"Button 31"</definedName>
    <definedName name="poinvacc" localSheetId="14">#REF!</definedName>
    <definedName name="poinvacc" localSheetId="13">#REF!</definedName>
    <definedName name="poinvacc" localSheetId="12">#REF!</definedName>
    <definedName name="poinvacc">#REF!</definedName>
    <definedName name="Post_tax_Cashflows" localSheetId="14">#REF!</definedName>
    <definedName name="Post_tax_Cashflows" localSheetId="13">#REF!</definedName>
    <definedName name="Post_tax_Cashflows" localSheetId="12">#REF!</definedName>
    <definedName name="Post_tax_Cashflows">#REF!</definedName>
    <definedName name="postes">[12]postes!$A$8:$A$38</definedName>
    <definedName name="PRDump" localSheetId="14">#REF!</definedName>
    <definedName name="PRDump" localSheetId="13">#REF!</definedName>
    <definedName name="PRDump" localSheetId="12">#REF!</definedName>
    <definedName name="PRDump">#REF!</definedName>
    <definedName name="Pre_Tax_Cashflows" localSheetId="14">#REF!</definedName>
    <definedName name="Pre_Tax_Cashflows" localSheetId="13">#REF!</definedName>
    <definedName name="Pre_Tax_Cashflows" localSheetId="12">#REF!</definedName>
    <definedName name="Pre_Tax_Cashflows">#REF!</definedName>
    <definedName name="PRINT_ALL" localSheetId="14">#REF!</definedName>
    <definedName name="PRINT_ALL" localSheetId="13">#REF!</definedName>
    <definedName name="PRINT_ALL" localSheetId="12">#REF!</definedName>
    <definedName name="PRINT_ALL">#REF!</definedName>
    <definedName name="_xlnm.Print_Area" localSheetId="2">Content!$A$2:$N$34</definedName>
    <definedName name="_xlnm.Print_Area" localSheetId="1">'Entity Info'!$A$2:$E$185</definedName>
    <definedName name="_xlnm.Print_Area" localSheetId="6">'Note1 Policies'!$A$2:$I$45</definedName>
    <definedName name="_xlnm.Print_Area" localSheetId="5">'Note1 Policies (2)'!$B$2:$J$29</definedName>
    <definedName name="_xlnm.Print_Area" localSheetId="7">'Note2 Receipts (2)'!$A$2:$H$94</definedName>
    <definedName name="_xlnm.Print_Area" localSheetId="9">'Note3 Payments'!$A$2:$G$103</definedName>
    <definedName name="_xlnm.Print_Area" localSheetId="10">'Note4-7'!$A$1:$K$54</definedName>
    <definedName name="_xlnm.Print_Area" localSheetId="11">'Note8-10'!$A$1:$H$171</definedName>
    <definedName name="_xlnm.Print_Area" localSheetId="4">'R&amp;P'!$A$1:$K$60</definedName>
    <definedName name="_xlnm.Print_Area" localSheetId="3">'R&amp;P (2)'!$A$1:$L$59</definedName>
    <definedName name="_xlnm.Print_Area">#REF!</definedName>
    <definedName name="Print_Area_MI" localSheetId="14">#REF!</definedName>
    <definedName name="Print_Area_MI" localSheetId="13">#REF!</definedName>
    <definedName name="Print_Area_MI" localSheetId="12">#REF!</definedName>
    <definedName name="Print_Area_MI">#REF!</definedName>
    <definedName name="_xlnm.Print_Titles" localSheetId="1">'Entity Info'!$2:$11</definedName>
    <definedName name="_xlnm.Print_Titles" localSheetId="7">'Note2 Receipts (2)'!$2:$10</definedName>
    <definedName name="_xlnm.Print_Titles" localSheetId="9">'Note3 Payments'!$2:$4</definedName>
    <definedName name="Print_Titles_MI" localSheetId="14">#REF!</definedName>
    <definedName name="Print_Titles_MI" localSheetId="13">#REF!</definedName>
    <definedName name="Print_Titles_MI" localSheetId="12">#REF!</definedName>
    <definedName name="Print_Titles_MI">#REF!</definedName>
    <definedName name="PrintArea" localSheetId="14">'[13]Incoms.sta.Sep-03'!#REF!</definedName>
    <definedName name="PrintArea" localSheetId="13">'[13]Incoms.sta.Sep-03'!#REF!</definedName>
    <definedName name="PrintArea" localSheetId="12">'[13]Incoms.sta.Sep-03'!#REF!</definedName>
    <definedName name="PrintArea">'[13]Incoms.sta.Sep-03'!#REF!</definedName>
    <definedName name="PRINTLOC" localSheetId="14">PL!PRINTLOC</definedName>
    <definedName name="PRINTLOC" localSheetId="13">PL!PRINTLOC</definedName>
    <definedName name="PRINTLOC" localSheetId="12">PL!PRINTLOC</definedName>
    <definedName name="PRINTLOC">[0]!PRINTLOC</definedName>
    <definedName name="PRIS1" localSheetId="14">#REF!</definedName>
    <definedName name="PRIS1" localSheetId="13">#REF!</definedName>
    <definedName name="PRIS1" localSheetId="12">#REF!</definedName>
    <definedName name="PRIS1">#REF!</definedName>
    <definedName name="PRIS2" localSheetId="14">#REF!</definedName>
    <definedName name="PRIS2" localSheetId="13">#REF!</definedName>
    <definedName name="PRIS2" localSheetId="12">#REF!</definedName>
    <definedName name="PRIS2">#REF!</definedName>
    <definedName name="PRMA1" localSheetId="14">#REF!</definedName>
    <definedName name="PRMA1" localSheetId="13">#REF!</definedName>
    <definedName name="PRMA1" localSheetId="12">#REF!</definedName>
    <definedName name="PRMA1">#REF!</definedName>
    <definedName name="pymttype" localSheetId="14">#REF!</definedName>
    <definedName name="pymttype" localSheetId="13">#REF!</definedName>
    <definedName name="pymttype" localSheetId="12">#REF!</definedName>
    <definedName name="pymttype">#REF!</definedName>
    <definedName name="Q" localSheetId="14">#REF!</definedName>
    <definedName name="Q" localSheetId="13">#REF!</definedName>
    <definedName name="Q" localSheetId="12">#REF!</definedName>
    <definedName name="Q">#REF!</definedName>
    <definedName name="QTDSUM" localSheetId="14">#REF!</definedName>
    <definedName name="QTDSUM" localSheetId="13">#REF!</definedName>
    <definedName name="QTDSUM" localSheetId="12">#REF!</definedName>
    <definedName name="QTDSUM">#REF!</definedName>
    <definedName name="Query1" localSheetId="14">#REF!</definedName>
    <definedName name="Query1" localSheetId="13">#REF!</definedName>
    <definedName name="Query1" localSheetId="12">#REF!</definedName>
    <definedName name="Query1">#REF!</definedName>
    <definedName name="R_Base">'[14]Base Salary'!$A$5:$N$62</definedName>
    <definedName name="R_BonTax">[14]BonusesTax!$A$5:$N$62</definedName>
    <definedName name="R_Catchup">[14]Catchup!$A$5:$N$64</definedName>
    <definedName name="R_Employees">[15]Employees!$A$3:$G$60</definedName>
    <definedName name="R_EmpOrConsultant">[14]EmpOrContractor!$A$5:$N$62</definedName>
    <definedName name="R_Excess">[14]ExcessLeave!$A$5:$N$62</definedName>
    <definedName name="R_SelMonthIdx">[14]Date!$F$2</definedName>
    <definedName name="RawAgencyPrice" localSheetId="14">#REF!</definedName>
    <definedName name="RawAgencyPrice" localSheetId="13">#REF!</definedName>
    <definedName name="RawAgencyPrice" localSheetId="12">#REF!</definedName>
    <definedName name="RawAgencyPrice">#REF!</definedName>
    <definedName name="RBData" localSheetId="14">#REF!</definedName>
    <definedName name="RBData" localSheetId="13">#REF!</definedName>
    <definedName name="RBData" localSheetId="12">#REF!</definedName>
    <definedName name="RBData">#REF!</definedName>
    <definedName name="RECCANACC" localSheetId="14">#REF!</definedName>
    <definedName name="RECCANACC" localSheetId="13">#REF!</definedName>
    <definedName name="RECCANACC" localSheetId="12">#REF!</definedName>
    <definedName name="RECCANACC">#REF!</definedName>
    <definedName name="Receipts1" localSheetId="11">#REF!</definedName>
    <definedName name="Receipts1">#REF!</definedName>
    <definedName name="Receipts2" localSheetId="11">#REF!</definedName>
    <definedName name="Receipts2">#REF!</definedName>
    <definedName name="Receipts3" localSheetId="11">#REF!</definedName>
    <definedName name="Receipts3">#REF!</definedName>
    <definedName name="Receipts4" localSheetId="11">#REF!</definedName>
    <definedName name="Receipts4">#REF!</definedName>
    <definedName name="Receipts5" localSheetId="11">#REF!</definedName>
    <definedName name="Receipts5">#REF!</definedName>
    <definedName name="Receipts6" localSheetId="11">#REF!</definedName>
    <definedName name="Receipts6">#REF!</definedName>
    <definedName name="Receipts7" localSheetId="11">#REF!</definedName>
    <definedName name="Receipts7">#REF!</definedName>
    <definedName name="RECEXACC" localSheetId="14">#REF!</definedName>
    <definedName name="RECEXACC" localSheetId="13">#REF!</definedName>
    <definedName name="RECEXACC" localSheetId="12">#REF!</definedName>
    <definedName name="RECEXACC">#REF!</definedName>
    <definedName name="RECINACC" localSheetId="14">#REF!</definedName>
    <definedName name="RECINACC" localSheetId="13">#REF!</definedName>
    <definedName name="RECINACC" localSheetId="12">#REF!</definedName>
    <definedName name="RECINACC">#REF!</definedName>
    <definedName name="RedemptionDates" localSheetId="14">#REF!</definedName>
    <definedName name="RedemptionDates" localSheetId="13">#REF!</definedName>
    <definedName name="RedemptionDates" localSheetId="12">#REF!</definedName>
    <definedName name="RedemptionDates">#REF!</definedName>
    <definedName name="Replacementcapex" localSheetId="14">#REF!</definedName>
    <definedName name="Replacementcapex" localSheetId="13">#REF!</definedName>
    <definedName name="Replacementcapex" localSheetId="12">#REF!</definedName>
    <definedName name="Replacementcapex">#REF!</definedName>
    <definedName name="Report" localSheetId="14">#REF!</definedName>
    <definedName name="Report" localSheetId="13">#REF!</definedName>
    <definedName name="Report" localSheetId="12">#REF!</definedName>
    <definedName name="Report">#REF!</definedName>
    <definedName name="ReportPrint" localSheetId="14">#REF!</definedName>
    <definedName name="ReportPrint" localSheetId="13">#REF!</definedName>
    <definedName name="ReportPrint" localSheetId="12">#REF!</definedName>
    <definedName name="ReportPrint">#REF!</definedName>
    <definedName name="ReqdIRR" localSheetId="14">#REF!</definedName>
    <definedName name="ReqdIRR" localSheetId="13">#REF!</definedName>
    <definedName name="ReqdIRR" localSheetId="12">#REF!</definedName>
    <definedName name="ReqdIRR">#REF!</definedName>
    <definedName name="Reselects" localSheetId="14">#REF!</definedName>
    <definedName name="Reselects" localSheetId="13">#REF!</definedName>
    <definedName name="Reselects" localSheetId="12">#REF!</definedName>
    <definedName name="Reselects">#REF!</definedName>
    <definedName name="Resources1" localSheetId="11">#REF!</definedName>
    <definedName name="Resources1">#REF!</definedName>
    <definedName name="Resources2" localSheetId="11">#REF!</definedName>
    <definedName name="Resources2">#REF!</definedName>
    <definedName name="Resources3" localSheetId="11">#REF!</definedName>
    <definedName name="Resources3">#REF!</definedName>
    <definedName name="Resources4" localSheetId="11">#REF!</definedName>
    <definedName name="Resources4">#REF!</definedName>
    <definedName name="result" localSheetId="14">#REF!</definedName>
    <definedName name="result" localSheetId="13">#REF!</definedName>
    <definedName name="result" localSheetId="12">#REF!</definedName>
    <definedName name="result">#REF!</definedName>
    <definedName name="result1" localSheetId="14">#REF!</definedName>
    <definedName name="result1" localSheetId="13">#REF!</definedName>
    <definedName name="result1" localSheetId="12">#REF!</definedName>
    <definedName name="result1">#REF!</definedName>
    <definedName name="result2" localSheetId="14">#REF!</definedName>
    <definedName name="result2" localSheetId="13">#REF!</definedName>
    <definedName name="result2" localSheetId="12">#REF!</definedName>
    <definedName name="result2">#REF!</definedName>
    <definedName name="returnprov" localSheetId="14">#REF!</definedName>
    <definedName name="returnprov" localSheetId="13">#REF!</definedName>
    <definedName name="returnprov" localSheetId="12">#REF!</definedName>
    <definedName name="returnprov">#REF!</definedName>
    <definedName name="returns_prov" localSheetId="14">#REF!</definedName>
    <definedName name="returns_prov" localSheetId="13">#REF!</definedName>
    <definedName name="returns_prov" localSheetId="12">#REF!</definedName>
    <definedName name="returns_prov">#REF!</definedName>
    <definedName name="REVACC" localSheetId="14">#REF!</definedName>
    <definedName name="REVACC" localSheetId="13">#REF!</definedName>
    <definedName name="REVACC" localSheetId="12">#REF!</definedName>
    <definedName name="REVACC">#REF!</definedName>
    <definedName name="Revenuegrowth" localSheetId="14">#REF!</definedName>
    <definedName name="Revenuegrowth" localSheetId="13">#REF!</definedName>
    <definedName name="Revenuegrowth" localSheetId="12">#REF!</definedName>
    <definedName name="Revenuegrowth">#REF!</definedName>
    <definedName name="Revgrowth1" localSheetId="14">#REF!</definedName>
    <definedName name="Revgrowth1" localSheetId="13">#REF!</definedName>
    <definedName name="Revgrowth1" localSheetId="12">#REF!</definedName>
    <definedName name="Revgrowth1">#REF!</definedName>
    <definedName name="Revgrowth2" localSheetId="14">#REF!</definedName>
    <definedName name="Revgrowth2" localSheetId="13">#REF!</definedName>
    <definedName name="Revgrowth2" localSheetId="12">#REF!</definedName>
    <definedName name="Revgrowth2">#REF!</definedName>
    <definedName name="REVPER" localSheetId="14">#REF!</definedName>
    <definedName name="REVPER" localSheetId="13">#REF!</definedName>
    <definedName name="REVPER" localSheetId="12">#REF!</definedName>
    <definedName name="REVPER">#REF!</definedName>
    <definedName name="SALESPLAN" localSheetId="14">#REF!</definedName>
    <definedName name="SALESPLAN" localSheetId="13">#REF!</definedName>
    <definedName name="SALESPLAN" localSheetId="12">#REF!</definedName>
    <definedName name="SALESPLAN">#REF!</definedName>
    <definedName name="SALESPROJ" localSheetId="14">#REF!</definedName>
    <definedName name="SALESPROJ" localSheetId="13">#REF!</definedName>
    <definedName name="SALESPROJ" localSheetId="12">#REF!</definedName>
    <definedName name="SALESPROJ">#REF!</definedName>
    <definedName name="salesvar" localSheetId="14">#REF!,#REF!,#REF!,#REF!,#REF!,#REF!,#REF!,#REF!,#REF!</definedName>
    <definedName name="salesvar" localSheetId="13">#REF!,#REF!,#REF!,#REF!,#REF!,#REF!,#REF!,#REF!,#REF!</definedName>
    <definedName name="salesvar" localSheetId="12">#REF!,#REF!,#REF!,#REF!,#REF!,#REF!,#REF!,#REF!,#REF!</definedName>
    <definedName name="salesvar">#REF!,#REF!,#REF!,#REF!,#REF!,#REF!,#REF!,#REF!,#REF!</definedName>
    <definedName name="SalSch" localSheetId="14">#REF!</definedName>
    <definedName name="SalSch" localSheetId="13">#REF!</definedName>
    <definedName name="SalSch" localSheetId="12">#REF!</definedName>
    <definedName name="SalSch">#REF!</definedName>
    <definedName name="satax" localSheetId="14">#REF!</definedName>
    <definedName name="satax" localSheetId="13">#REF!</definedName>
    <definedName name="satax" localSheetId="12">#REF!</definedName>
    <definedName name="satax">#REF!</definedName>
    <definedName name="Scenario_Name" localSheetId="14">#REF!</definedName>
    <definedName name="Scenario_Name" localSheetId="13">#REF!</definedName>
    <definedName name="Scenario_Name" localSheetId="12">#REF!</definedName>
    <definedName name="Scenario_Name">#REF!</definedName>
    <definedName name="seasonality" localSheetId="14">#REF!</definedName>
    <definedName name="seasonality" localSheetId="13">#REF!</definedName>
    <definedName name="seasonality" localSheetId="12">#REF!</definedName>
    <definedName name="seasonality">#REF!</definedName>
    <definedName name="Spec" localSheetId="14">'[11]P&amp;L'!#REF!</definedName>
    <definedName name="Spec" localSheetId="13">'[11]P&amp;L'!#REF!</definedName>
    <definedName name="Spec" localSheetId="12">'[11]P&amp;L'!#REF!</definedName>
    <definedName name="Spec">'[11]P&amp;L'!#REF!</definedName>
    <definedName name="ss" localSheetId="14" hidden="1">{#N/A,#N/A,FALSE,"Sub-Mekong";#N/A,#N/A,FALSE,"IB";#N/A,#N/A,FALSE,"CB";#N/A,#N/A,FALSE,"CIB";#N/A,#N/A,FALSE,"Tsy - seg";#N/A,#N/A,FALSE,"Fin";#N/A,#N/A,FALSE,"CEO";#N/A,#N/A,FALSE,"VN"}</definedName>
    <definedName name="ss" localSheetId="13" hidden="1">{#N/A,#N/A,FALSE,"Sub-Mekong";#N/A,#N/A,FALSE,"IB";#N/A,#N/A,FALSE,"CB";#N/A,#N/A,FALSE,"CIB";#N/A,#N/A,FALSE,"Tsy - seg";#N/A,#N/A,FALSE,"Fin";#N/A,#N/A,FALSE,"CEO";#N/A,#N/A,FALSE,"VN"}</definedName>
    <definedName name="ss" localSheetId="12" hidden="1">{#N/A,#N/A,FALSE,"Sub-Mekong";#N/A,#N/A,FALSE,"IB";#N/A,#N/A,FALSE,"CB";#N/A,#N/A,FALSE,"CIB";#N/A,#N/A,FALSE,"Tsy - seg";#N/A,#N/A,FALSE,"Fin";#N/A,#N/A,FALSE,"CEO";#N/A,#N/A,FALSE,"VN"}</definedName>
    <definedName name="ss" hidden="1">{#N/A,#N/A,FALSE,"Sub-Mekong";#N/A,#N/A,FALSE,"IB";#N/A,#N/A,FALSE,"CB";#N/A,#N/A,FALSE,"CIB";#N/A,#N/A,FALSE,"Tsy - seg";#N/A,#N/A,FALSE,"Fin";#N/A,#N/A,FALSE,"CEO";#N/A,#N/A,FALSE,"VN"}</definedName>
    <definedName name="sss" localSheetId="14" hidden="1">{#N/A,#N/A,FALSE,"P&amp;LVIETNAM";#N/A,#N/A,FALSE,"P&amp;L summary";#N/A,#N/A,FALSE,"Treasury";#N/A,#N/A,FALSE,"CB";#N/A,#N/A,FALSE,"CEO ";#N/A,#N/A,FALSE,"IBG";#N/A,#N/A,FALSE,"FIN";#N/A,#N/A,FALSE,"BS97"}</definedName>
    <definedName name="sss" localSheetId="13" hidden="1">{#N/A,#N/A,FALSE,"P&amp;LVIETNAM";#N/A,#N/A,FALSE,"P&amp;L summary";#N/A,#N/A,FALSE,"Treasury";#N/A,#N/A,FALSE,"CB";#N/A,#N/A,FALSE,"CEO ";#N/A,#N/A,FALSE,"IBG";#N/A,#N/A,FALSE,"FIN";#N/A,#N/A,FALSE,"BS97"}</definedName>
    <definedName name="sss" localSheetId="12" hidden="1">{#N/A,#N/A,FALSE,"P&amp;LVIETNAM";#N/A,#N/A,FALSE,"P&amp;L summary";#N/A,#N/A,FALSE,"Treasury";#N/A,#N/A,FALSE,"CB";#N/A,#N/A,FALSE,"CEO ";#N/A,#N/A,FALSE,"IBG";#N/A,#N/A,FALSE,"FIN";#N/A,#N/A,FALSE,"BS97"}</definedName>
    <definedName name="sss" hidden="1">{#N/A,#N/A,FALSE,"P&amp;LVIETNAM";#N/A,#N/A,FALSE,"P&amp;L summary";#N/A,#N/A,FALSE,"Treasury";#N/A,#N/A,FALSE,"CB";#N/A,#N/A,FALSE,"CEO ";#N/A,#N/A,FALSE,"IBG";#N/A,#N/A,FALSE,"FIN";#N/A,#N/A,FALSE,"BS97"}</definedName>
    <definedName name="STOREMISC" localSheetId="14">#REF!,#REF!,#REF!,#REF!,#REF!,#REF!</definedName>
    <definedName name="STOREMISC" localSheetId="13">#REF!,#REF!,#REF!,#REF!,#REF!,#REF!</definedName>
    <definedName name="STOREMISC" localSheetId="12">#REF!,#REF!,#REF!,#REF!,#REF!,#REF!</definedName>
    <definedName name="STOREMISC">#REF!,#REF!,#REF!,#REF!,#REF!,#REF!</definedName>
    <definedName name="storerates" localSheetId="14">#REF!,#REF!</definedName>
    <definedName name="storerates" localSheetId="13">#REF!,#REF!</definedName>
    <definedName name="storerates" localSheetId="12">#REF!,#REF!</definedName>
    <definedName name="storerates">#REF!,#REF!</definedName>
    <definedName name="storerent" localSheetId="14">#REF!,#REF!,#REF!</definedName>
    <definedName name="storerent" localSheetId="13">#REF!,#REF!,#REF!</definedName>
    <definedName name="storerent" localSheetId="12">#REF!,#REF!,#REF!</definedName>
    <definedName name="storerent">#REF!,#REF!,#REF!</definedName>
    <definedName name="STOREVAR1" localSheetId="14">#REF!,#REF!,#REF!,#REF!,#REF!,#REF!,#REF!</definedName>
    <definedName name="STOREVAR1" localSheetId="13">#REF!,#REF!,#REF!,#REF!,#REF!,#REF!,#REF!</definedName>
    <definedName name="STOREVAR1" localSheetId="12">#REF!,#REF!,#REF!,#REF!,#REF!,#REF!,#REF!</definedName>
    <definedName name="STOREVAR1">#REF!,#REF!,#REF!,#REF!,#REF!,#REF!,#REF!</definedName>
    <definedName name="STOREVAR2" localSheetId="14">#REF!,#REF!,#REF!,#REF!,#REF!</definedName>
    <definedName name="STOREVAR2" localSheetId="13">#REF!,#REF!,#REF!,#REF!,#REF!</definedName>
    <definedName name="STOREVAR2" localSheetId="12">#REF!,#REF!,#REF!,#REF!,#REF!</definedName>
    <definedName name="STOREVAR2">#REF!,#REF!,#REF!,#REF!,#REF!</definedName>
    <definedName name="STOREVAR3" localSheetId="14">#REF!,#REF!,#REF!,#REF!,#REF!,#REF!,#REF!,#REF!,#REF!</definedName>
    <definedName name="STOREVAR3" localSheetId="13">#REF!,#REF!,#REF!,#REF!,#REF!,#REF!,#REF!,#REF!,#REF!</definedName>
    <definedName name="STOREVAR3" localSheetId="12">#REF!,#REF!,#REF!,#REF!,#REF!,#REF!,#REF!,#REF!,#REF!</definedName>
    <definedName name="STOREVAR3">#REF!,#REF!,#REF!,#REF!,#REF!,#REF!,#REF!,#REF!,#REF!</definedName>
    <definedName name="summary" localSheetId="14">#REF!</definedName>
    <definedName name="summary" localSheetId="13">#REF!</definedName>
    <definedName name="summary" localSheetId="12">#REF!</definedName>
    <definedName name="summary">#REF!</definedName>
    <definedName name="SundryIncome" localSheetId="14">#REF!</definedName>
    <definedName name="SundryIncome" localSheetId="13">#REF!</definedName>
    <definedName name="SundryIncome" localSheetId="12">#REF!</definedName>
    <definedName name="SundryIncome">#REF!</definedName>
    <definedName name="Table1" localSheetId="14">#REF!</definedName>
    <definedName name="Table1" localSheetId="13">#REF!</definedName>
    <definedName name="Table1" localSheetId="12">#REF!</definedName>
    <definedName name="Table1">#REF!</definedName>
    <definedName name="TAX_COMPUTATION" localSheetId="14">#REF!</definedName>
    <definedName name="TAX_COMPUTATION" localSheetId="13">#REF!</definedName>
    <definedName name="TAX_COMPUTATION" localSheetId="12">#REF!</definedName>
    <definedName name="TAX_COMPUTATION">#REF!</definedName>
    <definedName name="TaxTV">10%</definedName>
    <definedName name="TaxXL">5%</definedName>
    <definedName name="Terminal_Valuation_of_equity" localSheetId="14">#REF!</definedName>
    <definedName name="Terminal_Valuation_of_equity" localSheetId="13">#REF!</definedName>
    <definedName name="Terminal_Valuation_of_equity" localSheetId="12">#REF!</definedName>
    <definedName name="Terminal_Valuation_of_equity">#REF!</definedName>
    <definedName name="TEST" localSheetId="14">#REF!</definedName>
    <definedName name="TEST" localSheetId="13">#REF!</definedName>
    <definedName name="TEST" localSheetId="12">#REF!</definedName>
    <definedName name="TEST">#REF!</definedName>
    <definedName name="TEST0" localSheetId="14">#REF!</definedName>
    <definedName name="TEST0" localSheetId="13">#REF!</definedName>
    <definedName name="TEST0" localSheetId="12">#REF!</definedName>
    <definedName name="TEST0">#REF!</definedName>
    <definedName name="TESTHKEY" localSheetId="14">#REF!</definedName>
    <definedName name="TESTHKEY" localSheetId="13">#REF!</definedName>
    <definedName name="TESTHKEY" localSheetId="12">#REF!</definedName>
    <definedName name="TESTHKEY">#REF!</definedName>
    <definedName name="TESTKEYS" localSheetId="14">#REF!</definedName>
    <definedName name="TESTKEYS" localSheetId="13">#REF!</definedName>
    <definedName name="TESTKEYS" localSheetId="12">#REF!</definedName>
    <definedName name="TESTKEYS">#REF!</definedName>
    <definedName name="TESTVKEY" localSheetId="14">#REF!</definedName>
    <definedName name="TESTVKEY" localSheetId="13">#REF!</definedName>
    <definedName name="TESTVKEY" localSheetId="12">#REF!</definedName>
    <definedName name="TESTVKEY">#REF!</definedName>
    <definedName name="tf" localSheetId="14" hidden="1">{#N/A,#N/A,FALSE,"P&amp;LVIETNAM";#N/A,#N/A,FALSE,"P&amp;L summary";#N/A,#N/A,FALSE,"Treasury";#N/A,#N/A,FALSE,"CB";#N/A,#N/A,FALSE,"CEO ";#N/A,#N/A,FALSE,"IBG";#N/A,#N/A,FALSE,"FIN";#N/A,#N/A,FALSE,"BS97"}</definedName>
    <definedName name="tf" localSheetId="13" hidden="1">{#N/A,#N/A,FALSE,"P&amp;LVIETNAM";#N/A,#N/A,FALSE,"P&amp;L summary";#N/A,#N/A,FALSE,"Treasury";#N/A,#N/A,FALSE,"CB";#N/A,#N/A,FALSE,"CEO ";#N/A,#N/A,FALSE,"IBG";#N/A,#N/A,FALSE,"FIN";#N/A,#N/A,FALSE,"BS97"}</definedName>
    <definedName name="tf" localSheetId="12" hidden="1">{#N/A,#N/A,FALSE,"P&amp;LVIETNAM";#N/A,#N/A,FALSE,"P&amp;L summary";#N/A,#N/A,FALSE,"Treasury";#N/A,#N/A,FALSE,"CB";#N/A,#N/A,FALSE,"CEO ";#N/A,#N/A,FALSE,"IBG";#N/A,#N/A,FALSE,"FIN";#N/A,#N/A,FALSE,"BS97"}</definedName>
    <definedName name="tf" hidden="1">{#N/A,#N/A,FALSE,"P&amp;LVIETNAM";#N/A,#N/A,FALSE,"P&amp;L summary";#N/A,#N/A,FALSE,"Treasury";#N/A,#N/A,FALSE,"CB";#N/A,#N/A,FALSE,"CEO ";#N/A,#N/A,FALSE,"IBG";#N/A,#N/A,FALSE,"FIN";#N/A,#N/A,FALSE,"BS97"}</definedName>
    <definedName name="VALUE" localSheetId="14">#REF!</definedName>
    <definedName name="VALUE" localSheetId="13">#REF!</definedName>
    <definedName name="VALUE" localSheetId="12">#REF!</definedName>
    <definedName name="VALUE">#REF!</definedName>
    <definedName name="Where_to_Receive_Payment">[10]Data!$D$2:$D$22</definedName>
    <definedName name="wht" localSheetId="14" hidden="1">{#N/A,#N/A,FALSE,"P&amp;LVIETNAM";#N/A,#N/A,FALSE,"P&amp;L summary";#N/A,#N/A,FALSE,"Treasury";#N/A,#N/A,FALSE,"CB";#N/A,#N/A,FALSE,"CEO ";#N/A,#N/A,FALSE,"IBG";#N/A,#N/A,FALSE,"FIN";#N/A,#N/A,FALSE,"BS97"}</definedName>
    <definedName name="wht" localSheetId="13" hidden="1">{#N/A,#N/A,FALSE,"P&amp;LVIETNAM";#N/A,#N/A,FALSE,"P&amp;L summary";#N/A,#N/A,FALSE,"Treasury";#N/A,#N/A,FALSE,"CB";#N/A,#N/A,FALSE,"CEO ";#N/A,#N/A,FALSE,"IBG";#N/A,#N/A,FALSE,"FIN";#N/A,#N/A,FALSE,"BS97"}</definedName>
    <definedName name="wht" localSheetId="12" hidden="1">{#N/A,#N/A,FALSE,"P&amp;LVIETNAM";#N/A,#N/A,FALSE,"P&amp;L summary";#N/A,#N/A,FALSE,"Treasury";#N/A,#N/A,FALSE,"CB";#N/A,#N/A,FALSE,"CEO ";#N/A,#N/A,FALSE,"IBG";#N/A,#N/A,FALSE,"FIN";#N/A,#N/A,FALSE,"BS97"}</definedName>
    <definedName name="wht" hidden="1">{#N/A,#N/A,FALSE,"P&amp;LVIETNAM";#N/A,#N/A,FALSE,"P&amp;L summary";#N/A,#N/A,FALSE,"Treasury";#N/A,#N/A,FALSE,"CB";#N/A,#N/A,FALSE,"CEO ";#N/A,#N/A,FALSE,"IBG";#N/A,#N/A,FALSE,"FIN";#N/A,#N/A,FALSE,"BS97"}</definedName>
    <definedName name="Whwork" localSheetId="14">#REF!,#REF!</definedName>
    <definedName name="Whwork" localSheetId="13">#REF!,#REF!</definedName>
    <definedName name="Whwork" localSheetId="12">#REF!,#REF!</definedName>
    <definedName name="Whwork">#REF!,#REF!</definedName>
    <definedName name="workings" localSheetId="14">#REF!</definedName>
    <definedName name="workings" localSheetId="13">#REF!</definedName>
    <definedName name="workings" localSheetId="12">#REF!</definedName>
    <definedName name="workings">#REF!</definedName>
    <definedName name="wrn.budget." localSheetId="14" hidden="1">{#N/A,#N/A,FALSE,"P&amp;LVIETNAM";#N/A,#N/A,FALSE,"P&amp;L summary";#N/A,#N/A,FALSE,"Treasury";#N/A,#N/A,FALSE,"CB";#N/A,#N/A,FALSE,"CEO ";#N/A,#N/A,FALSE,"IBG";#N/A,#N/A,FALSE,"FIN";#N/A,#N/A,FALSE,"BS97"}</definedName>
    <definedName name="wrn.budget." localSheetId="13" hidden="1">{#N/A,#N/A,FALSE,"P&amp;LVIETNAM";#N/A,#N/A,FALSE,"P&amp;L summary";#N/A,#N/A,FALSE,"Treasury";#N/A,#N/A,FALSE,"CB";#N/A,#N/A,FALSE,"CEO ";#N/A,#N/A,FALSE,"IBG";#N/A,#N/A,FALSE,"FIN";#N/A,#N/A,FALSE,"BS97"}</definedName>
    <definedName name="wrn.budget." localSheetId="12" hidden="1">{#N/A,#N/A,FALSE,"P&amp;LVIETNAM";#N/A,#N/A,FALSE,"P&amp;L summary";#N/A,#N/A,FALSE,"Treasury";#N/A,#N/A,FALSE,"CB";#N/A,#N/A,FALSE,"CEO ";#N/A,#N/A,FALSE,"IBG";#N/A,#N/A,FALSE,"FIN";#N/A,#N/A,FALSE,"BS97"}</definedName>
    <definedName name="wrn.budget." hidden="1">{#N/A,#N/A,FALSE,"P&amp;LVIETNAM";#N/A,#N/A,FALSE,"P&amp;L summary";#N/A,#N/A,FALSE,"Treasury";#N/A,#N/A,FALSE,"CB";#N/A,#N/A,FALSE,"CEO ";#N/A,#N/A,FALSE,"IBG";#N/A,#N/A,FALSE,"FIN";#N/A,#N/A,FALSE,"BS97"}</definedName>
    <definedName name="wrn.hanh." localSheetId="14" hidden="1">{#N/A,#N/A,FALSE,"P&amp;LVN H2";#N/A,#N/A,FALSE,"P&amp;LVIETNAM";#N/A,#N/A,FALSE,"P&amp;LVN H1";#N/A,#N/A,FALSE,"P&amp;L summary";#N/A,#N/A,FALSE,"CB";#N/A,#N/A,FALSE,"CEO ";#N/A,#N/A,FALSE,"Treasury";#N/A,#N/A,FALSE,"IBG";#N/A,#N/A,FALSE,"FIN";#N/A,#N/A,FALSE,"INDO";#N/A,#N/A,FALSE,"BS97"}</definedName>
    <definedName name="wrn.hanh." localSheetId="13" hidden="1">{#N/A,#N/A,FALSE,"P&amp;LVN H2";#N/A,#N/A,FALSE,"P&amp;LVIETNAM";#N/A,#N/A,FALSE,"P&amp;LVN H1";#N/A,#N/A,FALSE,"P&amp;L summary";#N/A,#N/A,FALSE,"CB";#N/A,#N/A,FALSE,"CEO ";#N/A,#N/A,FALSE,"Treasury";#N/A,#N/A,FALSE,"IBG";#N/A,#N/A,FALSE,"FIN";#N/A,#N/A,FALSE,"INDO";#N/A,#N/A,FALSE,"BS97"}</definedName>
    <definedName name="wrn.hanh." localSheetId="12" hidden="1">{#N/A,#N/A,FALSE,"P&amp;LVN H2";#N/A,#N/A,FALSE,"P&amp;LVIETNAM";#N/A,#N/A,FALSE,"P&amp;LVN H1";#N/A,#N/A,FALSE,"P&amp;L summary";#N/A,#N/A,FALSE,"CB";#N/A,#N/A,FALSE,"CEO ";#N/A,#N/A,FALSE,"Treasury";#N/A,#N/A,FALSE,"IBG";#N/A,#N/A,FALSE,"FIN";#N/A,#N/A,FALSE,"INDO";#N/A,#N/A,FALSE,"BS97"}</definedName>
    <definedName name="wrn.hanh." hidden="1">{#N/A,#N/A,FALSE,"P&amp;LVN H2";#N/A,#N/A,FALSE,"P&amp;LVIETNAM";#N/A,#N/A,FALSE,"P&amp;LVN H1";#N/A,#N/A,FALSE,"P&amp;L summary";#N/A,#N/A,FALSE,"CB";#N/A,#N/A,FALSE,"CEO ";#N/A,#N/A,FALSE,"Treasury";#N/A,#N/A,FALSE,"IBG";#N/A,#N/A,FALSE,"FIN";#N/A,#N/A,FALSE,"INDO";#N/A,#N/A,FALSE,"BS97"}</definedName>
    <definedName name="wrn.SEGMENT." localSheetId="14" hidden="1">{#N/A,#N/A,FALSE,"Sub-Mekong";#N/A,#N/A,FALSE,"IB";#N/A,#N/A,FALSE,"CB";#N/A,#N/A,FALSE,"CIB";#N/A,#N/A,FALSE,"Tsy - seg";#N/A,#N/A,FALSE,"Fin";#N/A,#N/A,FALSE,"CEO";#N/A,#N/A,FALSE,"VN"}</definedName>
    <definedName name="wrn.SEGMENT." localSheetId="13" hidden="1">{#N/A,#N/A,FALSE,"Sub-Mekong";#N/A,#N/A,FALSE,"IB";#N/A,#N/A,FALSE,"CB";#N/A,#N/A,FALSE,"CIB";#N/A,#N/A,FALSE,"Tsy - seg";#N/A,#N/A,FALSE,"Fin";#N/A,#N/A,FALSE,"CEO";#N/A,#N/A,FALSE,"VN"}</definedName>
    <definedName name="wrn.SEGMENT." localSheetId="12" hidden="1">{#N/A,#N/A,FALSE,"Sub-Mekong";#N/A,#N/A,FALSE,"IB";#N/A,#N/A,FALSE,"CB";#N/A,#N/A,FALSE,"CIB";#N/A,#N/A,FALSE,"Tsy - seg";#N/A,#N/A,FALSE,"Fin";#N/A,#N/A,FALSE,"CEO";#N/A,#N/A,FALSE,"VN"}</definedName>
    <definedName name="wrn.SEGMENT." hidden="1">{#N/A,#N/A,FALSE,"Sub-Mekong";#N/A,#N/A,FALSE,"IB";#N/A,#N/A,FALSE,"CB";#N/A,#N/A,FALSE,"CIB";#N/A,#N/A,FALSE,"Tsy - seg";#N/A,#N/A,FALSE,"Fin";#N/A,#N/A,FALSE,"CEO";#N/A,#N/A,FALSE,"VN"}</definedName>
    <definedName name="XXX" localSheetId="14">#REF!</definedName>
    <definedName name="XXX" localSheetId="13">#REF!</definedName>
    <definedName name="XXX" localSheetId="12">#REF!</definedName>
    <definedName name="XXX">#REF!</definedName>
    <definedName name="YearEnd" localSheetId="14">#REF!</definedName>
    <definedName name="YearEnd" localSheetId="13">#REF!</definedName>
    <definedName name="YearEnd" localSheetId="12">#REF!</definedName>
    <definedName name="YearEnd">#REF!</definedName>
    <definedName name="yield" localSheetId="14">#REF!</definedName>
    <definedName name="yield" localSheetId="13">#REF!</definedName>
    <definedName name="yield" localSheetId="12">#REF!</definedName>
    <definedName name="yield">#REF!</definedName>
    <definedName name="YTDSUM" localSheetId="14">#REF!</definedName>
    <definedName name="YTDSUM" localSheetId="13">#REF!</definedName>
    <definedName name="YTDSUM" localSheetId="12">#REF!</definedName>
    <definedName name="YTDSUM">#REF!</definedName>
    <definedName name="Z_32F1AAA9_0395_084B_9111_148BB14E0FC1_.wvu.PrintArea" localSheetId="2" hidden="1">Content!$A$2:$N$29</definedName>
    <definedName name="Z_32F1AAA9_0395_084B_9111_148BB14E0FC1_.wvu.PrintArea" localSheetId="1" hidden="1">'Entity Info'!$C$2:$D$185</definedName>
    <definedName name="Z_32F1AAA9_0395_084B_9111_148BB14E0FC1_.wvu.PrintArea" localSheetId="6" hidden="1">'Note1 Policies'!$C$2:$I$52</definedName>
    <definedName name="Z_32F1AAA9_0395_084B_9111_148BB14E0FC1_.wvu.PrintArea" localSheetId="5" hidden="1">'Note1 Policies (2)'!$F$2:$I$46</definedName>
    <definedName name="Z_32F1AAA9_0395_084B_9111_148BB14E0FC1_.wvu.PrintArea" localSheetId="7" hidden="1">'Note2 Receipts (2)'!$D$2:$H$94</definedName>
    <definedName name="Z_32F1AAA9_0395_084B_9111_148BB14E0FC1_.wvu.PrintArea" localSheetId="9" hidden="1">'Note3 Payments'!$C$2:$G$103</definedName>
    <definedName name="Z_32F1AAA9_0395_084B_9111_148BB14E0FC1_.wvu.PrintArea" localSheetId="10" hidden="1">'Note4-7'!$C$1:$J$53</definedName>
    <definedName name="Z_32F1AAA9_0395_084B_9111_148BB14E0FC1_.wvu.PrintArea" localSheetId="4" hidden="1">'R&amp;P'!$C$2:$K$57</definedName>
    <definedName name="Z_32F1AAA9_0395_084B_9111_148BB14E0FC1_.wvu.PrintArea" localSheetId="3" hidden="1">'R&amp;P (2)'!$D$2:$L$55</definedName>
    <definedName name="Z_32F1AAA9_0395_084B_9111_148BB14E0FC1_.wvu.PrintTitles" localSheetId="1" hidden="1">'Entity Info'!$2:$11</definedName>
    <definedName name="Z_32F1AAA9_0395_084B_9111_148BB14E0FC1_.wvu.PrintTitles" localSheetId="7" hidden="1">'Note2 Receipts (2)'!$2:$10</definedName>
    <definedName name="Z_32F1AAA9_0395_084B_9111_148BB14E0FC1_.wvu.PrintTitles" localSheetId="9" hidden="1">'Note3 Payments'!$2:$4</definedName>
    <definedName name="Z_6251A8F5_D3CE_4831_84E8_91BE170A0047_.wvu.PrintArea" localSheetId="2" hidden="1">Content!$A$2:$N$29</definedName>
    <definedName name="Z_6251A8F5_D3CE_4831_84E8_91BE170A0047_.wvu.PrintArea" localSheetId="1" hidden="1">'Entity Info'!$C$2:$D$185</definedName>
    <definedName name="Z_6251A8F5_D3CE_4831_84E8_91BE170A0047_.wvu.PrintArea" localSheetId="6" hidden="1">'Note1 Policies'!$C$2:$I$52</definedName>
    <definedName name="Z_6251A8F5_D3CE_4831_84E8_91BE170A0047_.wvu.PrintArea" localSheetId="5" hidden="1">'Note1 Policies (2)'!$F$2:$I$46</definedName>
    <definedName name="Z_6251A8F5_D3CE_4831_84E8_91BE170A0047_.wvu.PrintArea" localSheetId="7" hidden="1">'Note2 Receipts (2)'!$D$2:$H$94</definedName>
    <definedName name="Z_6251A8F5_D3CE_4831_84E8_91BE170A0047_.wvu.PrintArea" localSheetId="9" hidden="1">'Note3 Payments'!$C$2:$G$103</definedName>
    <definedName name="Z_6251A8F5_D3CE_4831_84E8_91BE170A0047_.wvu.PrintArea" localSheetId="10" hidden="1">'Note4-7'!$C$1:$J$53</definedName>
    <definedName name="Z_6251A8F5_D3CE_4831_84E8_91BE170A0047_.wvu.PrintArea" localSheetId="4" hidden="1">'R&amp;P'!$C$2:$K$57</definedName>
    <definedName name="Z_6251A8F5_D3CE_4831_84E8_91BE170A0047_.wvu.PrintArea" localSheetId="3" hidden="1">'R&amp;P (2)'!$D$2:$L$55</definedName>
    <definedName name="Z_6251A8F5_D3CE_4831_84E8_91BE170A0047_.wvu.PrintTitles" localSheetId="1" hidden="1">'Entity Info'!$2:$11</definedName>
    <definedName name="Z_6251A8F5_D3CE_4831_84E8_91BE170A0047_.wvu.PrintTitles" localSheetId="7" hidden="1">'Note2 Receipts (2)'!$2:$10</definedName>
    <definedName name="Z_6251A8F5_D3CE_4831_84E8_91BE170A0047_.wvu.PrintTitles" localSheetId="9" hidden="1">'Note3 Payments'!$2:$4</definedName>
    <definedName name="Z_C38B66D8_6DE9_4345_95A4_7BF2FE9DD3E3_.wvu.PrintArea" localSheetId="2" hidden="1">Content!$A$2:$N$29</definedName>
    <definedName name="Z_C38B66D8_6DE9_4345_95A4_7BF2FE9DD3E3_.wvu.PrintArea" localSheetId="1" hidden="1">'Entity Info'!$C$2:$D$185</definedName>
    <definedName name="Z_C38B66D8_6DE9_4345_95A4_7BF2FE9DD3E3_.wvu.PrintArea" localSheetId="6" hidden="1">'Note1 Policies'!$C$2:$I$52</definedName>
    <definedName name="Z_C38B66D8_6DE9_4345_95A4_7BF2FE9DD3E3_.wvu.PrintArea" localSheetId="5" hidden="1">'Note1 Policies (2)'!$F$2:$I$46</definedName>
    <definedName name="Z_C38B66D8_6DE9_4345_95A4_7BF2FE9DD3E3_.wvu.PrintArea" localSheetId="7" hidden="1">'Note2 Receipts (2)'!$D$2:$H$94</definedName>
    <definedName name="Z_C38B66D8_6DE9_4345_95A4_7BF2FE9DD3E3_.wvu.PrintArea" localSheetId="9" hidden="1">'Note3 Payments'!$C$2:$G$103</definedName>
    <definedName name="Z_C38B66D8_6DE9_4345_95A4_7BF2FE9DD3E3_.wvu.PrintArea" localSheetId="10" hidden="1">'Note4-7'!$C$1:$J$53</definedName>
    <definedName name="Z_C38B66D8_6DE9_4345_95A4_7BF2FE9DD3E3_.wvu.PrintArea" localSheetId="4" hidden="1">'R&amp;P'!$C$2:$K$57</definedName>
    <definedName name="Z_C38B66D8_6DE9_4345_95A4_7BF2FE9DD3E3_.wvu.PrintArea" localSheetId="3" hidden="1">'R&amp;P (2)'!$D$2:$L$55</definedName>
    <definedName name="Z_C38B66D8_6DE9_4345_95A4_7BF2FE9DD3E3_.wvu.PrintTitles" localSheetId="1" hidden="1">'Entity Info'!$2:$11</definedName>
    <definedName name="Z_C38B66D8_6DE9_4345_95A4_7BF2FE9DD3E3_.wvu.PrintTitles" localSheetId="7" hidden="1">'Note2 Receipts (2)'!$2:$10</definedName>
    <definedName name="Z_C38B66D8_6DE9_4345_95A4_7BF2FE9DD3E3_.wvu.PrintTitles" localSheetId="9" hidden="1">'Note3 Payments'!$2:$4</definedName>
  </definedNames>
  <calcPr calcId="191029"/>
  <customWorkbookViews>
    <customWorkbookView name="USER - Personal View" guid="{6251A8F5-D3CE-4831-84E8-91BE170A0047}" mergeInterval="0" personalView="1" maximized="1" windowWidth="1020" windowHeight="462" tabRatio="921" activeSheetId="2"/>
    <customWorkbookView name="Microsoft Office User - Personal View" guid="{32F1AAA9-0395-084B-9111-148BB14E0FC1}" mergeInterval="0" personalView="1" windowWidth="1440" windowHeight="714" tabRatio="921" activeSheetId="13"/>
    <customWorkbookView name="MacBook - Personal View" guid="{C38B66D8-6DE9-4345-95A4-7BF2FE9DD3E3}" mergeInterval="0" personalView="1" xWindow="-9" yWindow="10" windowWidth="1441" windowHeight="847" tabRatio="921" activeSheetId="1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5" i="34" l="1"/>
  <c r="E15" i="34"/>
  <c r="C15" i="34"/>
  <c r="B15" i="34"/>
  <c r="F14" i="34"/>
  <c r="C14" i="34"/>
  <c r="F13" i="34"/>
  <c r="C13" i="34"/>
  <c r="F12" i="34"/>
  <c r="C12" i="34"/>
  <c r="F11" i="34"/>
  <c r="C11" i="34"/>
  <c r="F10" i="34"/>
  <c r="C10" i="34"/>
  <c r="F9" i="34"/>
  <c r="C9" i="34"/>
  <c r="F8" i="34"/>
  <c r="C8" i="34"/>
  <c r="F7" i="34"/>
  <c r="C7" i="34"/>
  <c r="F6" i="34"/>
  <c r="C6" i="34"/>
  <c r="F5" i="34"/>
  <c r="C5" i="34"/>
  <c r="F4" i="34"/>
  <c r="C4" i="34"/>
  <c r="F3" i="34"/>
  <c r="C3" i="34"/>
  <c r="C19" i="32"/>
  <c r="G19" i="32" s="1"/>
  <c r="B19" i="32"/>
  <c r="H16" i="32"/>
  <c r="D16" i="32"/>
  <c r="G15" i="32"/>
  <c r="D11" i="32"/>
  <c r="G10" i="32"/>
  <c r="H11" i="32" s="1"/>
  <c r="C7" i="32"/>
  <c r="G7" i="32" s="1"/>
  <c r="G53" i="6" s="1"/>
  <c r="B7" i="32"/>
  <c r="C6" i="32"/>
  <c r="G6" i="32" s="1"/>
  <c r="B6" i="32"/>
  <c r="C5" i="32"/>
  <c r="G5" i="32" s="1"/>
  <c r="B5" i="32"/>
  <c r="C4" i="32"/>
  <c r="B4" i="32"/>
  <c r="C132" i="31"/>
  <c r="G132" i="31" s="1"/>
  <c r="E96" i="10" s="1"/>
  <c r="B132" i="31"/>
  <c r="C131" i="31"/>
  <c r="G131" i="31" s="1"/>
  <c r="E95" i="10" s="1"/>
  <c r="B131" i="31"/>
  <c r="C130" i="31"/>
  <c r="G130" i="31" s="1"/>
  <c r="E94" i="10" s="1"/>
  <c r="E102" i="10" s="1"/>
  <c r="B130" i="31"/>
  <c r="C129" i="31"/>
  <c r="G129" i="31" s="1"/>
  <c r="B129" i="31"/>
  <c r="C128" i="31"/>
  <c r="B128" i="31"/>
  <c r="C125" i="31"/>
  <c r="G125" i="31" s="1"/>
  <c r="E52" i="10" s="1"/>
  <c r="B125" i="31"/>
  <c r="C124" i="31"/>
  <c r="G124" i="31" s="1"/>
  <c r="E51" i="10" s="1"/>
  <c r="B124" i="31"/>
  <c r="C123" i="31"/>
  <c r="G123" i="31" s="1"/>
  <c r="E50" i="10" s="1"/>
  <c r="B123" i="31"/>
  <c r="C122" i="31"/>
  <c r="G122" i="31" s="1"/>
  <c r="E48" i="10" s="1"/>
  <c r="B122" i="31"/>
  <c r="C121" i="31"/>
  <c r="G121" i="31" s="1"/>
  <c r="E47" i="10" s="1"/>
  <c r="B121" i="31"/>
  <c r="C120" i="31"/>
  <c r="G120" i="31" s="1"/>
  <c r="E46" i="10" s="1"/>
  <c r="B120" i="31"/>
  <c r="C119" i="31"/>
  <c r="G119" i="31" s="1"/>
  <c r="E45" i="10" s="1"/>
  <c r="B119" i="31"/>
  <c r="C118" i="31"/>
  <c r="G118" i="31" s="1"/>
  <c r="E43" i="10" s="1"/>
  <c r="B118" i="31"/>
  <c r="C117" i="31"/>
  <c r="G117" i="31" s="1"/>
  <c r="E42" i="10" s="1"/>
  <c r="B117" i="31"/>
  <c r="C116" i="31"/>
  <c r="G116" i="31" s="1"/>
  <c r="E40" i="10" s="1"/>
  <c r="B116" i="31"/>
  <c r="C115" i="31"/>
  <c r="G115" i="31" s="1"/>
  <c r="E41" i="10" s="1"/>
  <c r="B115" i="31"/>
  <c r="C114" i="31"/>
  <c r="G114" i="31" s="1"/>
  <c r="E39" i="10" s="1"/>
  <c r="B114" i="31"/>
  <c r="C113" i="31"/>
  <c r="G113" i="31" s="1"/>
  <c r="E38" i="10" s="1"/>
  <c r="B113" i="31"/>
  <c r="C112" i="31"/>
  <c r="G112" i="31" s="1"/>
  <c r="E37" i="10" s="1"/>
  <c r="B112" i="31"/>
  <c r="C111" i="31"/>
  <c r="G111" i="31" s="1"/>
  <c r="E36" i="10" s="1"/>
  <c r="B111" i="31"/>
  <c r="C110" i="31"/>
  <c r="G110" i="31" s="1"/>
  <c r="E35" i="10" s="1"/>
  <c r="B110" i="31"/>
  <c r="C109" i="31"/>
  <c r="B109" i="31"/>
  <c r="C106" i="31"/>
  <c r="G106" i="31" s="1"/>
  <c r="E32" i="10" s="1"/>
  <c r="B106" i="31"/>
  <c r="C105" i="31"/>
  <c r="G105" i="31" s="1"/>
  <c r="E31" i="10" s="1"/>
  <c r="B105" i="31"/>
  <c r="C104" i="31"/>
  <c r="B104" i="31"/>
  <c r="C101" i="31"/>
  <c r="G101" i="31" s="1"/>
  <c r="E22" i="10" s="1"/>
  <c r="B101" i="31"/>
  <c r="C100" i="31"/>
  <c r="G100" i="31" s="1"/>
  <c r="E21" i="10" s="1"/>
  <c r="B100" i="31"/>
  <c r="C99" i="31"/>
  <c r="G99" i="31" s="1"/>
  <c r="E20" i="10" s="1"/>
  <c r="B99" i="31"/>
  <c r="C98" i="31"/>
  <c r="G98" i="31" s="1"/>
  <c r="B98" i="31"/>
  <c r="C97" i="31"/>
  <c r="B97" i="31"/>
  <c r="C94" i="31"/>
  <c r="G94" i="31" s="1"/>
  <c r="B94" i="31"/>
  <c r="C93" i="31"/>
  <c r="G93" i="31" s="1"/>
  <c r="B93" i="31"/>
  <c r="C92" i="31"/>
  <c r="G92" i="31" s="1"/>
  <c r="B92" i="31"/>
  <c r="C91" i="31"/>
  <c r="G91" i="31" s="1"/>
  <c r="B91" i="31"/>
  <c r="C90" i="31"/>
  <c r="G90" i="31" s="1"/>
  <c r="E86" i="10" s="1"/>
  <c r="B90" i="31"/>
  <c r="C89" i="31"/>
  <c r="B89" i="31"/>
  <c r="C86" i="31"/>
  <c r="G86" i="31" s="1"/>
  <c r="B86" i="31"/>
  <c r="C85" i="31"/>
  <c r="G85" i="31" s="1"/>
  <c r="B85" i="31"/>
  <c r="C84" i="31"/>
  <c r="G84" i="31" s="1"/>
  <c r="B84" i="31"/>
  <c r="C83" i="31"/>
  <c r="G83" i="31" s="1"/>
  <c r="B83" i="31"/>
  <c r="C82" i="31"/>
  <c r="G82" i="31" s="1"/>
  <c r="B82" i="31"/>
  <c r="C81" i="31"/>
  <c r="G81" i="31" s="1"/>
  <c r="B81" i="31"/>
  <c r="C80" i="31"/>
  <c r="G80" i="31" s="1"/>
  <c r="B80" i="31"/>
  <c r="C79" i="31"/>
  <c r="G79" i="31" s="1"/>
  <c r="B79" i="31"/>
  <c r="C78" i="31"/>
  <c r="G78" i="31" s="1"/>
  <c r="B78" i="31"/>
  <c r="C77" i="31"/>
  <c r="G77" i="31" s="1"/>
  <c r="B77" i="31"/>
  <c r="C76" i="31"/>
  <c r="G76" i="31" s="1"/>
  <c r="B76" i="31"/>
  <c r="C75" i="31"/>
  <c r="G75" i="31" s="1"/>
  <c r="B75" i="31"/>
  <c r="C74" i="31"/>
  <c r="G74" i="31" s="1"/>
  <c r="B74" i="31"/>
  <c r="C73" i="31"/>
  <c r="G73" i="31" s="1"/>
  <c r="B73" i="31"/>
  <c r="C72" i="31"/>
  <c r="G72" i="31" s="1"/>
  <c r="B72" i="31"/>
  <c r="C71" i="31"/>
  <c r="G71" i="31" s="1"/>
  <c r="E76" i="10" s="1"/>
  <c r="B71" i="31"/>
  <c r="C70" i="31"/>
  <c r="G70" i="31" s="1"/>
  <c r="B70" i="31"/>
  <c r="C69" i="31"/>
  <c r="G69" i="31" s="1"/>
  <c r="B69" i="31"/>
  <c r="C68" i="31"/>
  <c r="G68" i="31" s="1"/>
  <c r="B68" i="31"/>
  <c r="C67" i="31"/>
  <c r="G67" i="31" s="1"/>
  <c r="B67" i="31"/>
  <c r="C66" i="31"/>
  <c r="G66" i="31" s="1"/>
  <c r="E81" i="10" s="1"/>
  <c r="B66" i="31"/>
  <c r="C65" i="31"/>
  <c r="G65" i="31" s="1"/>
  <c r="E80" i="10" s="1"/>
  <c r="B65" i="31"/>
  <c r="C64" i="31"/>
  <c r="G64" i="31" s="1"/>
  <c r="B64" i="31"/>
  <c r="C63" i="31"/>
  <c r="G63" i="31" s="1"/>
  <c r="B63" i="31"/>
  <c r="C62" i="31"/>
  <c r="G62" i="31" s="1"/>
  <c r="B62" i="31"/>
  <c r="C61" i="31"/>
  <c r="G61" i="31" s="1"/>
  <c r="B61" i="31"/>
  <c r="C60" i="31"/>
  <c r="G60" i="31" s="1"/>
  <c r="B60" i="31"/>
  <c r="C59" i="31"/>
  <c r="G59" i="31" s="1"/>
  <c r="B59" i="31"/>
  <c r="C58" i="31"/>
  <c r="G58" i="31" s="1"/>
  <c r="B58" i="31"/>
  <c r="C57" i="31"/>
  <c r="G57" i="31" s="1"/>
  <c r="B57" i="31"/>
  <c r="C56" i="31"/>
  <c r="G56" i="31" s="1"/>
  <c r="B56" i="31"/>
  <c r="C55" i="31"/>
  <c r="G55" i="31" s="1"/>
  <c r="B55" i="31"/>
  <c r="C54" i="31"/>
  <c r="G54" i="31" s="1"/>
  <c r="B54" i="31"/>
  <c r="C53" i="31"/>
  <c r="G53" i="31" s="1"/>
  <c r="B53" i="31"/>
  <c r="C52" i="31"/>
  <c r="G52" i="31" s="1"/>
  <c r="B52" i="31"/>
  <c r="C51" i="31"/>
  <c r="G51" i="31" s="1"/>
  <c r="B51" i="31"/>
  <c r="C50" i="31"/>
  <c r="G50" i="31" s="1"/>
  <c r="B50" i="31"/>
  <c r="C49" i="31"/>
  <c r="G49" i="31" s="1"/>
  <c r="B49" i="31"/>
  <c r="C48" i="31"/>
  <c r="G48" i="31" s="1"/>
  <c r="B48" i="31"/>
  <c r="C47" i="31"/>
  <c r="G47" i="31" s="1"/>
  <c r="B47" i="31"/>
  <c r="C46" i="31"/>
  <c r="G46" i="31" s="1"/>
  <c r="B46" i="31"/>
  <c r="C45" i="31"/>
  <c r="G45" i="31" s="1"/>
  <c r="B45" i="31"/>
  <c r="C44" i="31"/>
  <c r="G44" i="31" s="1"/>
  <c r="B44" i="31"/>
  <c r="C43" i="31"/>
  <c r="G43" i="31" s="1"/>
  <c r="B43" i="31"/>
  <c r="C42" i="31"/>
  <c r="G42" i="31" s="1"/>
  <c r="B42" i="31"/>
  <c r="C41" i="31"/>
  <c r="G41" i="31" s="1"/>
  <c r="B41" i="31"/>
  <c r="C40" i="31"/>
  <c r="G40" i="31" s="1"/>
  <c r="B40" i="31"/>
  <c r="C39" i="31"/>
  <c r="G39" i="31" s="1"/>
  <c r="B39" i="31"/>
  <c r="C38" i="31"/>
  <c r="G38" i="31" s="1"/>
  <c r="B38" i="31"/>
  <c r="C37" i="31"/>
  <c r="G37" i="31" s="1"/>
  <c r="B37" i="31"/>
  <c r="C36" i="31"/>
  <c r="G36" i="31" s="1"/>
  <c r="B36" i="31"/>
  <c r="C35" i="31"/>
  <c r="G35" i="31" s="1"/>
  <c r="E84" i="10" s="1"/>
  <c r="B35" i="31"/>
  <c r="C34" i="31"/>
  <c r="G34" i="31" s="1"/>
  <c r="B34" i="31"/>
  <c r="C33" i="31"/>
  <c r="G33" i="31" s="1"/>
  <c r="B33" i="31"/>
  <c r="C32" i="31"/>
  <c r="G32" i="31" s="1"/>
  <c r="E74" i="10" s="1"/>
  <c r="B32" i="31"/>
  <c r="C31" i="31"/>
  <c r="G31" i="31" s="1"/>
  <c r="E68" i="10" s="1"/>
  <c r="B31" i="31"/>
  <c r="C30" i="31"/>
  <c r="G30" i="31" s="1"/>
  <c r="E79" i="10" s="1"/>
  <c r="B30" i="31"/>
  <c r="C29" i="31"/>
  <c r="G29" i="31" s="1"/>
  <c r="E78" i="10" s="1"/>
  <c r="B29" i="31"/>
  <c r="C28" i="31"/>
  <c r="G28" i="31" s="1"/>
  <c r="E75" i="10" s="1"/>
  <c r="B28" i="31"/>
  <c r="C27" i="31"/>
  <c r="G27" i="31" s="1"/>
  <c r="E72" i="10" s="1"/>
  <c r="B27" i="31"/>
  <c r="C26" i="31"/>
  <c r="G26" i="31" s="1"/>
  <c r="E73" i="10" s="1"/>
  <c r="B26" i="31"/>
  <c r="C25" i="31"/>
  <c r="G25" i="31" s="1"/>
  <c r="E71" i="10" s="1"/>
  <c r="B25" i="31"/>
  <c r="C24" i="31"/>
  <c r="G24" i="31" s="1"/>
  <c r="E70" i="10" s="1"/>
  <c r="B24" i="31"/>
  <c r="C23" i="31"/>
  <c r="G23" i="31" s="1"/>
  <c r="B23" i="31"/>
  <c r="C22" i="31"/>
  <c r="G22" i="31" s="1"/>
  <c r="B22" i="31"/>
  <c r="C21" i="31"/>
  <c r="B21" i="31"/>
  <c r="C16" i="31"/>
  <c r="G16" i="31" s="1"/>
  <c r="E67" i="25" s="1"/>
  <c r="B16" i="31"/>
  <c r="C15" i="31"/>
  <c r="G15" i="31" s="1"/>
  <c r="E66" i="25" s="1"/>
  <c r="B15" i="31"/>
  <c r="C14" i="31"/>
  <c r="G14" i="31" s="1"/>
  <c r="B14" i="31"/>
  <c r="C13" i="31"/>
  <c r="G13" i="31" s="1"/>
  <c r="E65" i="25" s="1"/>
  <c r="B13" i="31"/>
  <c r="C12" i="31"/>
  <c r="G12" i="31" s="1"/>
  <c r="E63" i="25" s="1"/>
  <c r="B12" i="31"/>
  <c r="C11" i="31"/>
  <c r="G11" i="31" s="1"/>
  <c r="B11" i="31"/>
  <c r="C10" i="31"/>
  <c r="G10" i="31" s="1"/>
  <c r="E64" i="25" s="1"/>
  <c r="B10" i="31"/>
  <c r="C9" i="31"/>
  <c r="G9" i="31" s="1"/>
  <c r="B9" i="31"/>
  <c r="C8" i="31"/>
  <c r="G8" i="31" s="1"/>
  <c r="I8" i="31" s="1"/>
  <c r="B8" i="31"/>
  <c r="C7" i="31"/>
  <c r="G7" i="31" s="1"/>
  <c r="E23" i="25" s="1"/>
  <c r="B7" i="31"/>
  <c r="C6" i="31"/>
  <c r="G6" i="31" s="1"/>
  <c r="E22" i="25" s="1"/>
  <c r="B6" i="31"/>
  <c r="C5" i="31"/>
  <c r="G5" i="31" s="1"/>
  <c r="E21" i="25" s="1"/>
  <c r="B5" i="31"/>
  <c r="C4" i="31"/>
  <c r="G4" i="31" s="1"/>
  <c r="E20" i="25" s="1"/>
  <c r="B4" i="31"/>
  <c r="C3" i="31"/>
  <c r="B3" i="31"/>
  <c r="G155" i="26"/>
  <c r="E155" i="26"/>
  <c r="G142" i="26"/>
  <c r="E142" i="26"/>
  <c r="G127" i="26"/>
  <c r="E127" i="26"/>
  <c r="G115" i="26"/>
  <c r="E115" i="26"/>
  <c r="G102" i="26"/>
  <c r="E102" i="26"/>
  <c r="G87" i="26"/>
  <c r="E87" i="26"/>
  <c r="G75" i="26"/>
  <c r="E75" i="26"/>
  <c r="G62" i="26"/>
  <c r="E62" i="26"/>
  <c r="G50" i="26"/>
  <c r="J34" i="11"/>
  <c r="I34" i="11"/>
  <c r="H34" i="11"/>
  <c r="G34" i="11"/>
  <c r="J7" i="11"/>
  <c r="I7" i="11"/>
  <c r="G102" i="10"/>
  <c r="G91" i="10"/>
  <c r="G64" i="10"/>
  <c r="E64" i="10"/>
  <c r="G53" i="10"/>
  <c r="G26" i="10"/>
  <c r="G15" i="10"/>
  <c r="E15" i="10"/>
  <c r="G79" i="25"/>
  <c r="E79" i="25"/>
  <c r="G68" i="25"/>
  <c r="G59" i="25"/>
  <c r="E59" i="25"/>
  <c r="G48" i="25"/>
  <c r="E48" i="25"/>
  <c r="G37" i="25"/>
  <c r="G26" i="25"/>
  <c r="G15" i="25"/>
  <c r="E15" i="25"/>
  <c r="H93" i="19"/>
  <c r="F93" i="19"/>
  <c r="H81" i="19"/>
  <c r="F81" i="19"/>
  <c r="H69" i="19"/>
  <c r="F69" i="19"/>
  <c r="H57" i="19"/>
  <c r="F57" i="19"/>
  <c r="H45" i="19"/>
  <c r="F45" i="19"/>
  <c r="H33" i="19"/>
  <c r="F33" i="19"/>
  <c r="H21" i="19"/>
  <c r="F21" i="19"/>
  <c r="D6" i="19"/>
  <c r="D2" i="19"/>
  <c r="C17" i="8"/>
  <c r="C15" i="8"/>
  <c r="E6" i="8"/>
  <c r="A3" i="8"/>
  <c r="A2" i="8"/>
  <c r="F25" i="18"/>
  <c r="F18" i="18"/>
  <c r="F13" i="18"/>
  <c r="C5" i="18"/>
  <c r="C3" i="18"/>
  <c r="K58" i="6"/>
  <c r="I58" i="6"/>
  <c r="K31" i="6"/>
  <c r="I31" i="6"/>
  <c r="K23" i="6"/>
  <c r="K33" i="6" s="1"/>
  <c r="K43" i="6" s="1"/>
  <c r="K48" i="6" s="1"/>
  <c r="G46" i="6" s="1"/>
  <c r="I23" i="6"/>
  <c r="I33" i="6" s="1"/>
  <c r="I43" i="6" s="1"/>
  <c r="I48" i="6" s="1"/>
  <c r="E8" i="6"/>
  <c r="A3" i="6"/>
  <c r="A2" i="6"/>
  <c r="L54" i="17"/>
  <c r="J54" i="17"/>
  <c r="H54" i="17"/>
  <c r="L32" i="17"/>
  <c r="L42" i="17" s="1"/>
  <c r="L45" i="17" s="1"/>
  <c r="H44" i="17" s="1"/>
  <c r="J32" i="17"/>
  <c r="J42" i="17" s="1"/>
  <c r="J45" i="17" s="1"/>
  <c r="J55" i="17" s="1"/>
  <c r="H32" i="17"/>
  <c r="H42" i="17" s="1"/>
  <c r="L30" i="17"/>
  <c r="J30" i="17"/>
  <c r="H30" i="17"/>
  <c r="L20" i="17"/>
  <c r="J20" i="17"/>
  <c r="H20" i="17"/>
  <c r="A5" i="17"/>
  <c r="A2" i="17"/>
  <c r="D29" i="4"/>
  <c r="D15" i="4"/>
  <c r="D13" i="4"/>
  <c r="D8" i="4"/>
  <c r="A3" i="4"/>
  <c r="A2" i="4"/>
  <c r="D123" i="33"/>
  <c r="C123" i="33"/>
  <c r="D8" i="32" l="1"/>
  <c r="E12" i="32" s="1"/>
  <c r="G4" i="32"/>
  <c r="G128" i="31"/>
  <c r="D133" i="31"/>
  <c r="D126" i="31"/>
  <c r="G109" i="31"/>
  <c r="D107" i="31"/>
  <c r="G104" i="31"/>
  <c r="D102" i="31"/>
  <c r="G97" i="31"/>
  <c r="G89" i="31"/>
  <c r="D95" i="31"/>
  <c r="G21" i="31"/>
  <c r="D87" i="31"/>
  <c r="E62" i="25"/>
  <c r="E68" i="25" s="1"/>
  <c r="I16" i="31"/>
  <c r="E42" i="26"/>
  <c r="G18" i="6"/>
  <c r="E29" i="25"/>
  <c r="E37" i="25" s="1"/>
  <c r="D17" i="31"/>
  <c r="G3" i="31"/>
  <c r="E83" i="10"/>
  <c r="E77" i="10"/>
  <c r="H45" i="17"/>
  <c r="H55" i="17" s="1"/>
  <c r="H6" i="32" l="1"/>
  <c r="G50" i="6" s="1"/>
  <c r="G58" i="6" s="1"/>
  <c r="H8" i="32"/>
  <c r="I12" i="32" s="1"/>
  <c r="E89" i="10"/>
  <c r="H133" i="31"/>
  <c r="E34" i="10"/>
  <c r="H126" i="31"/>
  <c r="E30" i="10"/>
  <c r="E53" i="10" s="1"/>
  <c r="H107" i="31"/>
  <c r="E18" i="10"/>
  <c r="E26" i="10" s="1"/>
  <c r="H102" i="31"/>
  <c r="J131" i="31" s="1"/>
  <c r="H95" i="31"/>
  <c r="E85" i="10"/>
  <c r="E69" i="10"/>
  <c r="E91" i="10" s="1"/>
  <c r="H87" i="31"/>
  <c r="E41" i="26"/>
  <c r="G21" i="6"/>
  <c r="E18" i="31"/>
  <c r="E137" i="31"/>
  <c r="C18" i="32" s="1"/>
  <c r="I7" i="31"/>
  <c r="E18" i="25"/>
  <c r="E26" i="25" s="1"/>
  <c r="H17" i="31"/>
  <c r="E135" i="31"/>
  <c r="J133" i="31" l="1"/>
  <c r="G29" i="6" s="1"/>
  <c r="H135" i="31"/>
  <c r="G26" i="6"/>
  <c r="G31" i="6" s="1"/>
  <c r="J135" i="31"/>
  <c r="G18" i="32"/>
  <c r="H20" i="32" s="1"/>
  <c r="I21" i="32" s="1"/>
  <c r="I23" i="32" s="1"/>
  <c r="D20" i="32"/>
  <c r="E21" i="32" s="1"/>
  <c r="G17" i="6"/>
  <c r="G23" i="6" s="1"/>
  <c r="G33" i="6" s="1"/>
  <c r="G43" i="6" s="1"/>
  <c r="G48" i="6" s="1"/>
  <c r="E40" i="26"/>
  <c r="J132" i="31"/>
  <c r="G27" i="6" s="1"/>
  <c r="I137" i="31" l="1"/>
  <c r="E47" i="26"/>
  <c r="E50"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B9" authorId="0" shapeId="0" xr:uid="{00000000-0006-0000-0300-000001000000}">
      <text>
        <r>
          <rPr>
            <b/>
            <sz val="10"/>
            <color indexed="81"/>
            <rFont val="Calibri"/>
            <family val="2"/>
          </rPr>
          <t xml:space="preserve">Microsoft Office User: change from section 5 to section 4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9" authorId="0" shapeId="0" xr:uid="{00000000-0006-0000-0500-000001000000}">
      <text>
        <r>
          <rPr>
            <b/>
            <sz val="10"/>
            <color indexed="81"/>
            <rFont val="Calibri"/>
            <family val="2"/>
          </rPr>
          <t>Microsoft Office User:</t>
        </r>
        <r>
          <rPr>
            <sz val="10"/>
            <color indexed="81"/>
            <rFont val="Calibri"/>
            <family val="2"/>
          </rPr>
          <t xml:space="preserve">
change from section 7 to section 5
</t>
        </r>
      </text>
    </comment>
  </commentList>
</comments>
</file>

<file path=xl/sharedStrings.xml><?xml version="1.0" encoding="utf-8"?>
<sst xmlns="http://schemas.openxmlformats.org/spreadsheetml/2006/main" count="1060" uniqueCount="673">
  <si>
    <t>Notes</t>
  </si>
  <si>
    <t>This Year</t>
  </si>
  <si>
    <t>Last Year</t>
  </si>
  <si>
    <t>Total</t>
  </si>
  <si>
    <t>Guidance</t>
  </si>
  <si>
    <t>Section 5</t>
  </si>
  <si>
    <t>Grants and donations</t>
  </si>
  <si>
    <t>R&amp;P2</t>
  </si>
  <si>
    <t>R&amp;P3</t>
  </si>
  <si>
    <t>R&amp;P4</t>
  </si>
  <si>
    <t>R&amp;P5</t>
  </si>
  <si>
    <t>R&amp;P6</t>
  </si>
  <si>
    <t>R&amp;P7</t>
  </si>
  <si>
    <t>R&amp;P8</t>
  </si>
  <si>
    <t>R&amp;P9</t>
  </si>
  <si>
    <t>R&amp;P10</t>
  </si>
  <si>
    <t>R&amp;P11</t>
  </si>
  <si>
    <t>R&amp;P12</t>
  </si>
  <si>
    <t>R&amp;P13</t>
  </si>
  <si>
    <t>R&amp;P1</t>
  </si>
  <si>
    <t>Receipt Item</t>
  </si>
  <si>
    <t>Statement of Receipts and Payments</t>
  </si>
  <si>
    <t>R&amp;P15</t>
  </si>
  <si>
    <t>R&amp;P16</t>
  </si>
  <si>
    <t>R&amp;P17</t>
  </si>
  <si>
    <t>R&amp;P18</t>
  </si>
  <si>
    <t>Operating Payments</t>
  </si>
  <si>
    <t>Other operating payments</t>
  </si>
  <si>
    <t>Cheque account(s)</t>
  </si>
  <si>
    <t>Savings account(s)</t>
  </si>
  <si>
    <t>Term Deposit account(s)</t>
  </si>
  <si>
    <t>Cash Floats</t>
  </si>
  <si>
    <t xml:space="preserve">Petty Cash </t>
  </si>
  <si>
    <t>R&amp;P14</t>
  </si>
  <si>
    <t>AP1</t>
  </si>
  <si>
    <t>AP2</t>
  </si>
  <si>
    <t>"How was it funded?" and "What did it cost?"</t>
  </si>
  <si>
    <t>"Who are we?", "Why do we exist?"</t>
  </si>
  <si>
    <t>Entity Information</t>
  </si>
  <si>
    <t>Operating Surplus or (Deficit)</t>
  </si>
  <si>
    <t>Operating Receipts</t>
  </si>
  <si>
    <t>Fees, subscriptions and other receipts from members</t>
  </si>
  <si>
    <t>Other operating receipts</t>
  </si>
  <si>
    <t>R&amp;P19</t>
  </si>
  <si>
    <t>R&amp;P20</t>
  </si>
  <si>
    <t>Fundraising receipts</t>
  </si>
  <si>
    <t xml:space="preserve">Receipts from  providing goods or services </t>
  </si>
  <si>
    <t>Interest, dividends and other investment income receipts</t>
  </si>
  <si>
    <t>Budget</t>
  </si>
  <si>
    <t>COPYRIGHT</t>
  </si>
  <si>
    <t>Note 2 : Analysis of  Receipts "How was it funded?"</t>
  </si>
  <si>
    <t>For the year ended:</t>
  </si>
  <si>
    <t>Note 1: Accounting Policies     "How did we do our accounting"</t>
  </si>
  <si>
    <t>Section 4</t>
  </si>
  <si>
    <t xml:space="preserve">Required sections are marked with an asterisk "*"   </t>
  </si>
  <si>
    <t>Capital receipts</t>
  </si>
  <si>
    <t>Other receipts</t>
  </si>
  <si>
    <t>Total Operating Receipts</t>
  </si>
  <si>
    <t>Total Operating Payments</t>
  </si>
  <si>
    <t>Capital Receipts</t>
  </si>
  <si>
    <t>Capital Payments</t>
  </si>
  <si>
    <t>These are optional notes to allow the entity to provide a breakdown of the receipt and payment categories. Please ensure breakdowns provided agree to the amounts reported in the Statement of Receipts and Payments.</t>
  </si>
  <si>
    <t xml:space="preserve"> </t>
  </si>
  <si>
    <t xml:space="preserve">This NAC Template contains copyright material. </t>
  </si>
  <si>
    <t>៛</t>
  </si>
  <si>
    <t>Description</t>
  </si>
  <si>
    <t>KHR'000</t>
  </si>
  <si>
    <t>KHR</t>
  </si>
  <si>
    <t>NOTES TO FINANCIAL REPORT</t>
  </si>
  <si>
    <t>II. OPTIONAL NOTES</t>
  </si>
  <si>
    <t>I. REQURED NOTES (Cont.)</t>
  </si>
  <si>
    <t>I. REQURED NOTES</t>
  </si>
  <si>
    <r>
      <t>Actual</t>
    </r>
    <r>
      <rPr>
        <sz val="8"/>
        <color rgb="FFFF0000"/>
        <rFont val="Calibri"/>
        <family val="2"/>
        <scheme val="minor"/>
      </rPr>
      <t>*</t>
    </r>
  </si>
  <si>
    <r>
      <t>Donations, fundraising and other similar receipts</t>
    </r>
    <r>
      <rPr>
        <sz val="8"/>
        <color rgb="FFFF0000"/>
        <rFont val="Calibri"/>
        <family val="2"/>
        <scheme val="minor"/>
      </rPr>
      <t>*</t>
    </r>
  </si>
  <si>
    <r>
      <t>Fees, subscriptions and other receipts from members</t>
    </r>
    <r>
      <rPr>
        <sz val="8"/>
        <color rgb="FFFF0000"/>
        <rFont val="Calibri"/>
        <family val="2"/>
        <scheme val="minor"/>
      </rPr>
      <t>*</t>
    </r>
  </si>
  <si>
    <r>
      <t>Receipts from providing goods or services</t>
    </r>
    <r>
      <rPr>
        <sz val="8"/>
        <color rgb="FFFF0000"/>
        <rFont val="Calibri"/>
        <family val="2"/>
        <scheme val="minor"/>
      </rPr>
      <t>*</t>
    </r>
  </si>
  <si>
    <r>
      <t>Interest, dividends and other investment income receipts</t>
    </r>
    <r>
      <rPr>
        <sz val="8"/>
        <color rgb="FFFF0000"/>
        <rFont val="Calibri"/>
        <family val="2"/>
        <scheme val="minor"/>
      </rPr>
      <t>*</t>
    </r>
  </si>
  <si>
    <r>
      <t>Payments related to public fundraising</t>
    </r>
    <r>
      <rPr>
        <sz val="8"/>
        <color rgb="FFFF0000"/>
        <rFont val="Calibri"/>
        <family val="2"/>
        <scheme val="minor"/>
      </rPr>
      <t>*</t>
    </r>
  </si>
  <si>
    <r>
      <t>Volunteer and employee related payments</t>
    </r>
    <r>
      <rPr>
        <sz val="8"/>
        <color rgb="FFFF0000"/>
        <rFont val="Calibri"/>
        <family val="2"/>
        <scheme val="minor"/>
      </rPr>
      <t>*</t>
    </r>
  </si>
  <si>
    <r>
      <t>Payments related to providing goods or services</t>
    </r>
    <r>
      <rPr>
        <sz val="8"/>
        <color rgb="FFFF0000"/>
        <rFont val="Calibri"/>
        <family val="2"/>
        <scheme val="minor"/>
      </rPr>
      <t>*</t>
    </r>
  </si>
  <si>
    <r>
      <t>Grants and donations paid</t>
    </r>
    <r>
      <rPr>
        <sz val="8"/>
        <color rgb="FFFF0000"/>
        <rFont val="Calibri"/>
        <family val="2"/>
        <scheme val="minor"/>
      </rPr>
      <t>*</t>
    </r>
  </si>
  <si>
    <r>
      <t>Receipts from the sale of resources</t>
    </r>
    <r>
      <rPr>
        <sz val="8"/>
        <color rgb="FFFF0000"/>
        <rFont val="Calibri"/>
        <family val="2"/>
        <scheme val="minor"/>
      </rPr>
      <t>*</t>
    </r>
  </si>
  <si>
    <r>
      <t>Receipts from borrowings</t>
    </r>
    <r>
      <rPr>
        <sz val="8"/>
        <color rgb="FFFF0000"/>
        <rFont val="Calibri"/>
        <family val="2"/>
        <scheme val="minor"/>
      </rPr>
      <t>*</t>
    </r>
  </si>
  <si>
    <r>
      <t>Purchase of resources</t>
    </r>
    <r>
      <rPr>
        <sz val="8"/>
        <color rgb="FFFF0000"/>
        <rFont val="Calibri"/>
        <family val="2"/>
        <scheme val="minor"/>
      </rPr>
      <t>*</t>
    </r>
  </si>
  <si>
    <r>
      <t>Repayments of borrowings</t>
    </r>
    <r>
      <rPr>
        <sz val="8"/>
        <color rgb="FFFF0000"/>
        <rFont val="Calibri"/>
        <family val="2"/>
        <scheme val="minor"/>
      </rPr>
      <t>*</t>
    </r>
  </si>
  <si>
    <r>
      <t>Increase/(Decrease) in Bank Accounts and Cash</t>
    </r>
    <r>
      <rPr>
        <b/>
        <sz val="8"/>
        <color rgb="FFFF0000"/>
        <rFont val="Calibri"/>
        <family val="2"/>
        <scheme val="minor"/>
      </rPr>
      <t>*</t>
    </r>
  </si>
  <si>
    <r>
      <t>Bank accounts and cash at the beginning of the financial year</t>
    </r>
    <r>
      <rPr>
        <sz val="8"/>
        <color rgb="FFFF0000"/>
        <rFont val="Calibri"/>
        <family val="2"/>
        <scheme val="minor"/>
      </rPr>
      <t>*</t>
    </r>
  </si>
  <si>
    <r>
      <t>Bank Accounts and Cash at the End of the Financial Year</t>
    </r>
    <r>
      <rPr>
        <b/>
        <sz val="8"/>
        <color rgb="FFFF0000"/>
        <rFont val="Calibri"/>
        <family val="2"/>
        <scheme val="minor"/>
      </rPr>
      <t>*</t>
    </r>
  </si>
  <si>
    <r>
      <t>Represented by:</t>
    </r>
    <r>
      <rPr>
        <b/>
        <sz val="8"/>
        <color rgb="FFFF0000"/>
        <rFont val="Calibri"/>
        <family val="2"/>
        <scheme val="minor"/>
      </rPr>
      <t>*</t>
    </r>
  </si>
  <si>
    <r>
      <t>Total Bank Accounts and Cash at the End of the Financial Year</t>
    </r>
    <r>
      <rPr>
        <b/>
        <sz val="8"/>
        <color rgb="FFFF0000"/>
        <rFont val="Calibri"/>
        <family val="2"/>
        <scheme val="minor"/>
      </rPr>
      <t>*</t>
    </r>
  </si>
  <si>
    <r>
      <t>Basis of Preparation</t>
    </r>
    <r>
      <rPr>
        <b/>
        <sz val="8"/>
        <color rgb="FFFF0000"/>
        <rFont val="Times New Roman"/>
        <family val="1"/>
      </rPr>
      <t>*</t>
    </r>
  </si>
  <si>
    <r>
      <t>Value Added Tax (VAT)</t>
    </r>
    <r>
      <rPr>
        <b/>
        <sz val="8"/>
        <color rgb="FFFF0000"/>
        <rFont val="Times New Roman"/>
        <family val="1"/>
      </rPr>
      <t>*</t>
    </r>
  </si>
  <si>
    <r>
      <t xml:space="preserve">OR </t>
    </r>
    <r>
      <rPr>
        <b/>
        <i/>
        <sz val="8"/>
        <color theme="1"/>
        <rFont val="Times New Roman"/>
        <family val="1"/>
      </rPr>
      <t>(Delete one not applicable to the entity)</t>
    </r>
  </si>
  <si>
    <t>លេខអត្តសញ្ញាណកម្ម រ.ក.ហ.
F.N</t>
  </si>
  <si>
    <t>ឈ្មោះរបស់អង្គភាព
Full name of entity</t>
  </si>
  <si>
    <t>លេខអត្តសញ្ញាណកម្មសារពើពន្ធ អ.ត.ប
VAT-TIN</t>
  </si>
  <si>
    <t xml:space="preserve">អាសយដ្ឋានបច្ចុប្បន្នរបស់អង្គភាព
Address
</t>
  </si>
  <si>
    <t xml:space="preserve">លេខទំនាក់ទំនង
Contact Number:
</t>
  </si>
  <si>
    <t xml:space="preserve">របាយការណ៍ហិរញ្ញវត្ថុសម្រាប់ដំណាច់ឆ្នាំ
For the year ended:
</t>
  </si>
  <si>
    <t>ព័ត៌មានរបស់អង្គភាព</t>
  </si>
  <si>
    <t>តើអង្គភាពជាអ្វី?ហេតុអ្វីអង្គភាពត្រូវបានបង្កើត?</t>
  </si>
  <si>
    <t>របាយការណ៍ហិរញ្ញវត្ថុសម្រាប់ដំណាច់ឆ្នាំ</t>
  </si>
  <si>
    <t>ពទ១
EI1</t>
  </si>
  <si>
    <t xml:space="preserve">ឈ្មោះរបស់អង្គភាព*
Legal Name of Entity*
</t>
  </si>
  <si>
    <t xml:space="preserve">ឈ្មោះផ្សេងទៀតរបស់អង្គភាព (ប្រសិនបើមាន)
Other Name of Entity (if any)
</t>
  </si>
  <si>
    <t xml:space="preserve">ប្រភេទរបស់អង្គភាព*
Type of Entity*
</t>
  </si>
  <si>
    <t xml:space="preserve">លេខចុះបញ្ជី
Registration Number*
</t>
  </si>
  <si>
    <t xml:space="preserve">លេខអត្តសញ្ញាណកម្មសារពើពន្ធ អ.ត.ប 
VAT-TIN*
</t>
  </si>
  <si>
    <t xml:space="preserve">គោលបំណងរបស់អង្គភាព *
Entity's Objective *
</t>
  </si>
  <si>
    <t>ពទ២
EI2</t>
  </si>
  <si>
    <t>ពទ៣
EI3</t>
  </si>
  <si>
    <t>ពទ៤
EI4</t>
  </si>
  <si>
    <t>ពទ៥
EI5</t>
  </si>
  <si>
    <t>ពទ៧
EI7</t>
  </si>
  <si>
    <t>ពទ៦
EI6</t>
  </si>
  <si>
    <t xml:space="preserve">ប្រភពចម្បងនៃសាច់ប្រាក់ និងធនធានរបស់អង្គភាព*
Main Sources of the Entity's Cash and Resources*
</t>
  </si>
  <si>
    <t>ពទ៨
EI8</t>
  </si>
  <si>
    <t>ពទ៩
EI9</t>
  </si>
  <si>
    <t xml:space="preserve">វិធីសាស្រ្តចម្បងដែលអង្គភាពប្រើប្រាស់ក្នុងការប្រមូលមូលនិធិ*
Main Methods Used by the Entity to Raise Funds:*
</t>
  </si>
  <si>
    <t>ពទ១០
EI10</t>
  </si>
  <si>
    <t xml:space="preserve">ការពឹងផ្អែករបស់អង្គភាពទៅលើអ្នកស្ម័គ្រចិត្ត និងទំនិញឬសេវាបានពីការបរិច្ចាគ
Entity's Reliance on Volunteers and Donated Goods or Services
</t>
  </si>
  <si>
    <t xml:space="preserve">ព័ត៌មានបន្ថែម
Additional Information
</t>
  </si>
  <si>
    <t>ពទ១១
EI11</t>
  </si>
  <si>
    <t xml:space="preserve">ព័ត៌មានទំនាក់ទំនងលម្អិត
Contact details
</t>
  </si>
  <si>
    <t>ពទ១២
EI12</t>
  </si>
  <si>
    <t xml:space="preserve">អាសយដ្ឋានជាក់ស្តែង:
 Physical Address:
</t>
  </si>
  <si>
    <t xml:space="preserve">អាសយដ្ឋានប្រៃសណីយ៍:
Postal Address:
</t>
  </si>
  <si>
    <t xml:space="preserve">  ទូរស័ព្ទ / ទូរសារ:
Phone/Fax:
</t>
  </si>
  <si>
    <t xml:space="preserve"> អ៊ីម៉ែល / វេបសាយ:
 Email/Website:
</t>
  </si>
  <si>
    <t>Facebook:</t>
  </si>
  <si>
    <t>របាយការណ៍ចំណូល និងចំណាយ</t>
  </si>
  <si>
    <t>តើអង្គភាពធ្វើការប្រមូលមូលនិធិដោយរបៀបណា និង តើអង្គភាពបានចំណាយទៅលើអ្វីខ្លះ?</t>
  </si>
  <si>
    <t>កំណត់សម្គាល់
Notes</t>
  </si>
  <si>
    <t xml:space="preserve">ជាក់ស្តែង
Actual*
</t>
  </si>
  <si>
    <t xml:space="preserve">ឆ្នាំនេះ
This Year
</t>
  </si>
  <si>
    <t xml:space="preserve">ឆ្នាំមុន
Last Year
</t>
  </si>
  <si>
    <t xml:space="preserve">ចំណូលកិច្ចប្រតិបត្តិការសរុប*
Total Operating Receipts*
</t>
  </si>
  <si>
    <t>ចំណាយកិច្ចប្រតិបត្តិការ  Operating Payments</t>
  </si>
  <si>
    <t xml:space="preserve">ចំណាយកិច្ចប្រតិបត្តិការសរុប*
Total Operating Payments*
</t>
  </si>
  <si>
    <t xml:space="preserve">អតិរេក ឬ (ឱនភាព)កិច្ចប្រតិបត្តិការ *
Operating Surplus or (Deficit) *
</t>
  </si>
  <si>
    <t xml:space="preserve">ចំណូលមូលធន
Capital Receipts
</t>
  </si>
  <si>
    <t xml:space="preserve">ចំណូលពីការលក់ធនធាន *
Receipts from the sale of resources*
</t>
  </si>
  <si>
    <t xml:space="preserve">ចំណូលពីកម្ចី *
Receipts from borrowings*
</t>
  </si>
  <si>
    <t xml:space="preserve">ចំណាយមូលធន
Capital Payments
</t>
  </si>
  <si>
    <t xml:space="preserve">ការទិញធនធាន *
Purchase of resources*
</t>
  </si>
  <si>
    <t xml:space="preserve">ការសងកម្ចី *
Repayments of borrowings*
</t>
  </si>
  <si>
    <t xml:space="preserve">ការកើនឡើង/(ថយចុះ) នៅក្នុងគណនីធនាគារនិងសាច់ប្រាក់*
Increase/(Decrease) in Bank Accounts and Cash*
</t>
  </si>
  <si>
    <t xml:space="preserve">ភាពខុសគ្នាលើការបកប្រែរូបិយប័ណ្ណ*
Difference on Currency Translation*
</t>
  </si>
  <si>
    <t xml:space="preserve">គណនីធនាគារ និងសាច់ប្រាក់នាដើមឆ្នាំហិរញ្ញវត្ថុ*
Bank accounts and cash at the beginning of the financial year*
</t>
  </si>
  <si>
    <t xml:space="preserve">គណនីធនាគារនិងសាច់ប្រាក់នាចុងឆ្នាំហិរញ្ញវត្ថុ*
Bank Accounts and Cash at the End of the Financial Year*
</t>
  </si>
  <si>
    <t xml:space="preserve">តំណាងដោយ:*
Represented by:*
</t>
  </si>
  <si>
    <t xml:space="preserve">គណនីធនាគារ និងសាច់ប្រាក់សរុបនាចុងឆ្នាំហិរញ្ញវត្ថុ*
Total Bank Accounts and Cash at the End of the Financial Year*
</t>
  </si>
  <si>
    <t xml:space="preserve">ចច២១
R&amp;P21
</t>
  </si>
  <si>
    <t xml:space="preserve">ចច២០
R&amp;P20
</t>
  </si>
  <si>
    <t xml:space="preserve">ចច១៩
R&amp;P19
</t>
  </si>
  <si>
    <t xml:space="preserve">ចច១៨
R&amp;P18
</t>
  </si>
  <si>
    <t xml:space="preserve">ចច១៧
R&amp;P17
</t>
  </si>
  <si>
    <t xml:space="preserve">ចច១៦
R&amp;P16
</t>
  </si>
  <si>
    <t xml:space="preserve">ចច១៥
R&amp;P15
</t>
  </si>
  <si>
    <t xml:space="preserve">ចច១៤
R&amp;P14
</t>
  </si>
  <si>
    <t xml:space="preserve">ចច១៣
R&amp;P13
</t>
  </si>
  <si>
    <t xml:space="preserve">ចច១២
R&amp;P12
</t>
  </si>
  <si>
    <t xml:space="preserve">ចច១១
R&amp;P11
</t>
  </si>
  <si>
    <t xml:space="preserve">ចច១០
R&amp;P10
</t>
  </si>
  <si>
    <t xml:space="preserve">ចច៩
R&amp;P9
</t>
  </si>
  <si>
    <t xml:space="preserve">ចច៨
R&amp;P8
</t>
  </si>
  <si>
    <t xml:space="preserve">ចច៧
R&amp;P7
</t>
  </si>
  <si>
    <t xml:space="preserve">ចច៦
R&amp;P6
</t>
  </si>
  <si>
    <t xml:space="preserve">ចច៥
R&amp;P5
</t>
  </si>
  <si>
    <t xml:space="preserve">ចច៤
R&amp;P4
</t>
  </si>
  <si>
    <t xml:space="preserve">ចច៣
R&amp;P3
</t>
  </si>
  <si>
    <t xml:space="preserve">ចច២
R&amp;P2
</t>
  </si>
  <si>
    <t xml:space="preserve">ចច១
R&amp;P1
</t>
  </si>
  <si>
    <t>កំណត់សមា្គល់លើរបាយការណ៍ហិរញ្ញវត្ថុ</t>
  </si>
  <si>
    <t xml:space="preserve">
</t>
  </si>
  <si>
    <t>កំណត់សមា្គល់ទី១: គោលនយោបាយគណនេយ្យ " តើអង្គភាពបានធ្វើកិច្ចការគណនេយ្យរបស់ខ្លួនដោយរបៀបណា? "</t>
  </si>
  <si>
    <t>Note 1: Accounting Policies "How did we do our accounting?"</t>
  </si>
  <si>
    <t xml:space="preserve">មូលដ្ឋាននៃការរៀបចំ *
Basis of Preparation*
</t>
  </si>
  <si>
    <t xml:space="preserve">អាករលើតម្លៃបន្ថែម (អ.ត.ប.) *
Value Added Tax (VAT)*
</t>
  </si>
  <si>
    <t xml:space="preserve">ឬ (លុបជម្រើសមួយដែលមិនអាចអនុវត្តបានចំពោះអង្គភាព)
OR (Delete one not applicable to the entity)
</t>
  </si>
  <si>
    <t xml:space="preserve">កំណត់សមា្គល់ទី២: ការវិភាគចំណូល "តើអង្គភាពធ្វើការប្រមូលមូលនិធិដោយរបៀបណា? 
Note 2: Analysis of Receipts "How was it funded?"
</t>
  </si>
  <si>
    <t xml:space="preserve">ធាតុនៃចំណូល
Receipt Item
</t>
  </si>
  <si>
    <t xml:space="preserve">ការពន្យល់
Description
</t>
  </si>
  <si>
    <t>ពាន់រៀល</t>
  </si>
  <si>
    <t xml:space="preserve">សរុប
Total
</t>
  </si>
  <si>
    <t xml:space="preserve">កម្រៃ, ការចូលរួមវិភាគទាន និង ចំណូលផ្សេងទៀតពីសមាជិក
Fees, subscriptions and Other receipts from members
</t>
  </si>
  <si>
    <t xml:space="preserve">កំណត់សមា្គល់ទី៣: ការវិភាគលើចំណាយ "តើអង្គភាពបានធ្វើអ្វីខ្លះ?"
Note 3: Analysis of Payments "What did it cost?"
</t>
  </si>
  <si>
    <t xml:space="preserve">ធាតុនៃចំណាយ
Payment Item
</t>
  </si>
  <si>
    <t>អាករលើតម្លៃបន្ថែម
Valued Added Tax*</t>
  </si>
  <si>
    <t>ការពន្យល់
Description</t>
  </si>
  <si>
    <t>ឆ្នាំនេះ
This Year</t>
  </si>
  <si>
    <t>ឆ្នាំមុន
Last Year</t>
  </si>
  <si>
    <t>អាករលើតម្លៃបន្ថែមលើធាតុចូល (VAT ចូល)*
Valued Added Tax Input (VAT Input)*</t>
  </si>
  <si>
    <t>អាករលើតម្លៃបន្ថែមលើធាតុចេញ (VAT ចេញ)*
Valued Added Tax Input (VAT Output)*</t>
  </si>
  <si>
    <t>អ១
O1</t>
  </si>
  <si>
    <t>ការកែប្រែកំហុសឆ្គង
Correction of Errors*</t>
  </si>
  <si>
    <t xml:space="preserve">កំណត់សមា្គល់ទី៥: ការកែប្រែកំហុសឆ្គង
Note 5: Correction of Errors *
</t>
  </si>
  <si>
    <t xml:space="preserve">កំណត់សមា្គល់ទី៦: ប្រតិបត្តិការជាមួយភាគីពាក់ព័ន្ធ
Note 6: Related Party Transactions *
</t>
  </si>
  <si>
    <t>អ២
អ៣
អ៤
02
03
04</t>
  </si>
  <si>
    <t xml:space="preserve">ការពន្យល់អំពីទំនាក់ទំនងជាមួយភាគីពាក់ព័ន្ធ *
Description of Related Party Relationship*
</t>
  </si>
  <si>
    <t xml:space="preserve">ការពន្យល់អំពីប្រតិបត្តិការ
(មិនថាជា សាច់ប្រាក់ ឬជាចំនួនជាវត្ថុ) *
Description of the Transaction 
(whether in cash or amount in kind)*
</t>
  </si>
  <si>
    <t xml:space="preserve">តម្លៃនៃប្រតិបត្តិការ *
Value of Transactions*
</t>
  </si>
  <si>
    <t xml:space="preserve">ចំនួនទឹកប្រាក់នៅសល់
 *Amount Outstanding*
</t>
  </si>
  <si>
    <t xml:space="preserve">ឬ (លុបជម្រើសមួយដែលអង្គភាពមិនអាចអនុវត្តបាន)
OR (Delete one not applicable to the entity)
</t>
  </si>
  <si>
    <t xml:space="preserve">កំណត់សមា្គល់ទី៧: ព្រឹត្តិការណ៍ក្រោយកាលបរិច្ឆេទរាយការណ៍
Note 7: Events After the Reporting Date*
</t>
  </si>
  <si>
    <t xml:space="preserve">ចរិកលក្ខណៈនៃព្រឹត្តិការណ៍ *
Nature of the Event*
</t>
  </si>
  <si>
    <t xml:space="preserve">ចំនួនទឹកប្រាក់ប៉ាន់ស្មាន*
Estimated Amount*
</t>
  </si>
  <si>
    <t xml:space="preserve">ព្រឹត្តិការណ៍អាចប៉ះពាល់ដល់ដំណើរការបន្តទៅមុខរបស់អង្គភាពបានយ៉ាងដូចម្តេច *
How, if at all, the event is likely to affect the continuing viability of the entity*
</t>
  </si>
  <si>
    <t>អ៥
អ៦
05
06</t>
  </si>
  <si>
    <t>ខ. កំណត់សមា្គល់ជាជម្រើស</t>
  </si>
  <si>
    <t xml:space="preserve">កំណត់សមា្គល់ទី៨: កំណត់សម្គាល់លើសមិទ្ធកម្មសេវា
Note 8: Note to Service Performance
</t>
  </si>
  <si>
    <t xml:space="preserve">៨.១ ការពន្យល់អំពីលទ្ធផលរបស់អង្គភាព:
8.1 Description of the Entity's Outcomes:
</t>
  </si>
  <si>
    <t>អ៧
07</t>
  </si>
  <si>
    <t xml:space="preserve">៨.២ ការពន្យល់ និងការបញ្ជាក់ពីចំនួន (តាមលទ្ធភាពដែលអាចអនុវត្តបាន) ទិន្នផលរបស់អង្គភាព:
8.2 Description and Quantification (to the extent practicable) of the Entity's Outputs:
</t>
  </si>
  <si>
    <t>អ៨
O8</t>
  </si>
  <si>
    <t xml:space="preserve">កំណត់សមា្គល់ទី៩: ធនធាន និងកាតព្វកិច្ច 
Note 9: Resources and Commitments
</t>
  </si>
  <si>
    <t xml:space="preserve">បញ្ជីធនធាន
 SCHEDULE OF RESOURCES
</t>
  </si>
  <si>
    <t xml:space="preserve">គណនីធនាគារ និងសាច់ប្រាក់ពីរបាយការណ៍ចំណូល និងចំណាយ
Bank Accounts and Cash from Statement of Receipts and Payments
</t>
  </si>
  <si>
    <t xml:space="preserve">ការពន្យល់
Description
</t>
  </si>
  <si>
    <t>សរុប
Total</t>
  </si>
  <si>
    <t>អ៩
O9</t>
  </si>
  <si>
    <t>អ១០
O10</t>
  </si>
  <si>
    <t xml:space="preserve">ប្រាក់រក្សាទុកជំនួសអ្នកដទៃ
Money Held on Behalf of Others
</t>
  </si>
  <si>
    <t>អ១១
O11</t>
  </si>
  <si>
    <t xml:space="preserve">ប្រាក់ដែលជំពាក់អង្គភាព
Money Owed to the Entity
</t>
  </si>
  <si>
    <t xml:space="preserve">ធនធានផ្សេងទៀត
Other Resources
</t>
  </si>
  <si>
    <t xml:space="preserve">ការពន្យល់និងប្រភពនៃតម្លៃ(ថ្លៃដើម ឬតម្លៃបច្ចុប្បន្នចាំបាច់ប្រសិនបើអាចទទួលបាន)
Description and Source of Value (cost or current value required if practicable to obtain)
</t>
  </si>
  <si>
    <t>អ១២
O12</t>
  </si>
  <si>
    <t>បញ្ជីកាតព្វកិច្ច
SCHEDULE OF COMMITMENTS</t>
  </si>
  <si>
    <t>អ១៣
O13</t>
  </si>
  <si>
    <t xml:space="preserve">ការពន្យល់
Description
</t>
  </si>
  <si>
    <t xml:space="preserve">ប្រាក់ដែលអង្គភាពត្រូវសង
Money Payable by the Entity
</t>
  </si>
  <si>
    <t>អ០១៤
O14</t>
  </si>
  <si>
    <t xml:space="preserve">កាតព្វកិច្ចផ្សេងទៀត 
Other Commitments
</t>
  </si>
  <si>
    <t>អ១៥
O15</t>
  </si>
  <si>
    <t xml:space="preserve">ការធានា
Guarantees
</t>
  </si>
  <si>
    <t xml:space="preserve">បញ្ជីព័ត៌មានផ្សេងទៀត
SCHEDULE OF OTHER INFORMATION
</t>
  </si>
  <si>
    <t>អ១៦
O16</t>
  </si>
  <si>
    <t xml:space="preserve">អំណោយ ឬការបរិច្ចាគមានលក្ខខណ្ឌ
 Grants or Donations with Conditions Attached
</t>
  </si>
  <si>
    <t>អ១៧
017</t>
  </si>
  <si>
    <t xml:space="preserve">ធនធានត្រូវបានប្រើជាការធានានៃការខ្ចីប្រាក់ 
Resources Used as Security for Borrowings
</t>
  </si>
  <si>
    <t xml:space="preserve">កំណត់សមា្គល់ទី១០:កំណត់សម្គាល់បន្ថែម
Note 10: Additional Note
</t>
  </si>
  <si>
    <t>អ១៨
O18</t>
  </si>
  <si>
    <t>ចំណូលកិច្ចប្រតិបត្តិការ
Operating Receipts</t>
  </si>
  <si>
    <t xml:space="preserve">ត្រូវបានអនុញ្ញាតដោយច្បាប់ ឱ្យអនុវត្តាមស្តង់ដារបាយការណ៍ហិរញ្ញវត្ថុកម្ពុជាសម្រាប់អង្គភាពមិនស្វែងរកប្រាក់ចំណេញ (CFRS for NFPEs)។ រាល់ប្រតិបត្តិការត្រូវបានរាយការណ៍ក្នុងរបាយការណ៍ចំណូលនិងចំណាយ និងកំណត់សម្គាល់លើរបាយការណ៍ហិរញ្ញវត្ថុដែលពាក់ព័ន្ធតាមមូលដ្ឋានសាច់ប្រាក់។
</t>
  </si>
  <si>
    <t xml:space="preserve">is permitted by law to apply Cambodian Financial Reporting Standard for Not-For-Profit Entities (CFRS for NFPEs). All transactions are reported in the Statement of Receipts and Payments and related Notes to the Financial Report on a cash basis.
</t>
  </si>
  <si>
    <t xml:space="preserve">ត្រូវបានចុះឈ្មោះសម្រាប់អាករលើតម្លបន្ថែម។ ដូច្នេះ ចំនួនទឹកប្រាក់ដែលបានកត់ត្រាក្នុងរបាយការណ៍ហិរញ្ញវត្ថុមិនរាប់បញ្ចូលអាករលើតម្លៃបន្ថែមឡើយ  (ប្រសិនបើមាន)។ ការជំពាក់អាករ ឬការបង្វិលសងអាករលើតម្លៃបន្ថែមគិតត្រឹមកាលបរិច្ឆេទតុល្យភាពត្រូវបានបង្ហាញក្នុងកំណត់សមា្គល់ចំពោះធនធាននិងកាតព្វកិច្ច។
</t>
  </si>
  <si>
    <t>is registered for VAT. Therefore amounts recorded in the Financial Report are exclusive of VAT (if any). VAT owing, or VAT refunds due as at balance date are shown in the Notes to Resources and Commitments.</t>
  </si>
  <si>
    <t xml:space="preserve">មិនត្រូវបានចុះបញ្ជីសម្រាប់អាករលើម្លៃបន្ថែមឡើយ។ ដូច្នេះ ចំនួនទឹកប្រាក់ដែលបានកត់ត្រាក្នុងរបាយការណ៍ហិរញ្ញវត្ថុរួមបញ្ចូលអាករលើតម្លៃបន្ថែម  (ប្រសិនបើមាន)។  
</t>
  </si>
  <si>
    <t>is not registered for VAT. Therefore amounts recorded in the financial Report are inclusive of VAT (if any).</t>
  </si>
  <si>
    <t>អង្គការលេខរបស់អង្គភាព (រួមទាំងអភិបាលកិច្ច ប្រសិនបើមាន) *
Entity Organizational Chart (Including Governance arrangements if any) *</t>
  </si>
  <si>
    <t>ផែនការថវិកា
Budget</t>
  </si>
  <si>
    <t>ជាក់ស្តែង
Actual*</t>
  </si>
  <si>
    <t>ការបរិច្ចាគ, ការរៃអង្គាសប្រាក់ និងចំណូលប្រហាក់ប្រហែលផ្សេងទៀត*
Donations, fundraising and other similar receipts*</t>
  </si>
  <si>
    <t>កម្រៃ, ការចូលរួមវិភាគទាន និងចំណូលផ្សេងទៀតពីសមាជិក*
Fees, subscriptions and other receipts from members*</t>
  </si>
  <si>
    <t>ចំណូលពីការលក់ទំនិញ ឬសេវា  *
Receipts from providing goods or services*</t>
  </si>
  <si>
    <t>ការប្រាក់, ភាគលាភ និងចំណូលពីការវិនិយោគផ្សេងទៀត*
Interest, dividends and other investment income receipts*</t>
  </si>
  <si>
    <t>ចំណូលកិច្ចប្រតិបត្តិការផ្សេងទៀត
Other operating receipts</t>
  </si>
  <si>
    <t>ចំណាយទាក់ទងនឹងការរៃអង្គាសប្រាក់ជាសាធារណៈ*
Payments related to public fundraising*</t>
  </si>
  <si>
    <t>ចំណាយទាក់ទងនឹងនិយោជិកនិងអ្នកស្ម័គ្រចិត្ត*
Volunteer and employee related payments*</t>
  </si>
  <si>
    <t>ចំណាយទាក់ទងនឹងការផ្តល់ទំនិញ ឬសេវា*
Payments related to providing goods or services*</t>
  </si>
  <si>
    <t>អំណោយ និងការបរិច្ចាគដែលបានទូទាត់ *
Grants and donations paid*</t>
  </si>
  <si>
    <t>ចំណាយកិច្ចប្រតិបត្តិការផ្សេងៗ
Other operating payments</t>
  </si>
  <si>
    <t>គណនីមូលប្បទានបត្រ
Cheque account(s)</t>
  </si>
  <si>
    <t>គណនីសន្សំ
Savings account(s)</t>
  </si>
  <si>
    <t>គណនីប្រាក់បញ្ញើមានកាលកំណត់
Term Deposit account(s)</t>
  </si>
  <si>
    <t>សាច់ប្រាក់សុទ្ធ
Cash Floats</t>
  </si>
  <si>
    <t xml:space="preserve">ប្រាក់រជ្ជទេយ្យបុរេប្រទាន
Petty Cash </t>
  </si>
  <si>
    <t>គគ១
AP1</t>
  </si>
  <si>
    <t>គគ២
AP2</t>
  </si>
  <si>
    <t>ចំណូលពីការរៃអង្គាសប្រាក់
Fundraising receipts</t>
  </si>
  <si>
    <t>អំណោយនិងការបរិច្ចាគ
Grants and donations</t>
  </si>
  <si>
    <t>ចំណូលពីការលក់ទំនិញ ឬសេវា
Receipts from  providing goods or services</t>
  </si>
  <si>
    <t>ការប្រាក់, ភាគលាភ និង ចំណូលពីការវិនិយោគផ្សេងទៀត
Interest, dividends and other 
investment income receipts</t>
  </si>
  <si>
    <t>ចំណូលផ្សេងទៀត
Other receipts</t>
  </si>
  <si>
    <t>ចំណូលមូលធន
Capital receipts</t>
  </si>
  <si>
    <t>ចំណាយទាក់ទងនឹងការរៃអង្គាសប្រាក់ជាសាធារណៈ
Payments related to public fundraising</t>
  </si>
  <si>
    <t>ចំណាយទាក់ទងនឹងអ្នកស្ម័គ្រចិត្ត និងនិយោជិក
Volunteer and employee 
related payments</t>
  </si>
  <si>
    <t>ចំណាយទាក់ទងនឹងការផ្តល់ទំនិញ ឬសេវា
Payments related to providing 
goods or services</t>
  </si>
  <si>
    <t>អំណោយ និងការបរិច្ចាគដែលបានទូទាត់
Grants and donations paid</t>
  </si>
  <si>
    <t>ចំណាយមូលធន
Capital payments</t>
  </si>
  <si>
    <t>ពុំមានប្រតិបត្តិការទាក់ទងនឹងភាគីពាក់ព័ន្ធក្នុងអំឡុងឆ្នាំហិរញ្ញវត្ថុឡើយ ។ (ឆ្នាំមុន - គ្មាន)
There were no transactions involving related parties during the financial year. (Last Year - Nil)</t>
  </si>
  <si>
    <t>ព្រះរាជាណាចក្រកម្ពុជា
ជាតិ សាសនា ព្រះមហាក្សត្រ</t>
  </si>
  <si>
    <t xml:space="preserve">កំណត់សមា្គល់ទី៤: អាករលើតម្លៃបន្ថែម
Note 4: Valued Added Tax*
</t>
  </si>
  <si>
    <t>ពាន់រៀល
KHR'000</t>
  </si>
  <si>
    <t>Requests and enquiries concerning this template and rights for commercial purposes within Cambodia should be addressed to National Accounting Council at the following address: Street 92, Sangkat Wat Phnom, Khan Daun Penh, Phnom Penh, Cambodia</t>
  </si>
  <si>
    <t>© The National Accounting Council 2018</t>
  </si>
  <si>
    <t>-</t>
  </si>
  <si>
    <t>គ្មាន</t>
  </si>
  <si>
    <t>NONE</t>
  </si>
  <si>
    <t>អង្គការមិនស្វែងរកប្រាក់ចំណេញ</t>
  </si>
  <si>
    <t>$</t>
  </si>
  <si>
    <t>R&amp;P 11</t>
  </si>
  <si>
    <t>US DOLLARS</t>
  </si>
  <si>
    <t>ចំណាយលើ សកម្មភាពផ្សេងៗទៀតដែលមិនបានគ្រោងទុក</t>
  </si>
  <si>
    <t>ចំណាយ VAT លើក្រុមហ៊ុន និងសណ្ឋាគារ សម្រាប់ជួលសិក្ខាសាលា</t>
  </si>
  <si>
    <t>012 53 56 74</t>
  </si>
  <si>
    <t>info@efc.org.kh
www.efccambodia.org</t>
  </si>
  <si>
    <t>Evangelical Fellowship of Cambodia</t>
  </si>
  <si>
    <t>មូលនិធិទទួលបានពីម្ចាស់ទុន Tear Fund UK</t>
  </si>
  <si>
    <t>មូលនិធិទទួលបានពីម្ចាស់ទុន Danmission</t>
  </si>
  <si>
    <t>មូលនិធិទទួលបានពីម្ចាស់ទុន ERIKS</t>
  </si>
  <si>
    <t>មូលនិធិទទួលបានពីម្ចាស់ទុន Sun Focus Foundations</t>
  </si>
  <si>
    <t>មូលនិធិទទួលបានពីម្ចាស់ទុន Multiplication Ministry</t>
  </si>
  <si>
    <t>មូលនិធិទទួលបានពី គម្រោងកម្មវិធី</t>
  </si>
  <si>
    <t>មូលនិធិទទួលបានពីចំណូលផ្សេងៗ</t>
  </si>
  <si>
    <t xml:space="preserve">ចំណាយលើប្រាក់ខែបុគ្គលិក </t>
  </si>
  <si>
    <t>ចំណាយលើ ការត្រួតពិនិត្យគម្រោង</t>
  </si>
  <si>
    <t>ចំណាយលើ អ៊ីនធឺណែត និងគេហទំព័រ</t>
  </si>
  <si>
    <t>ចំណាយលើ សម្ភារៈការិយាល័យ</t>
  </si>
  <si>
    <t>ចំណាយលើ ការជួបប្រជុំជាមួយអង្គការដៃគូ និងបដិសណ្ឋារកិច្ច</t>
  </si>
  <si>
    <t>ចំណាយលើ ការថតចំលង និង ព្រីនឯកសារ</t>
  </si>
  <si>
    <t>ចំណាយលើ ការចាក់សាំង និងធ្វើដំណើរ</t>
  </si>
  <si>
    <t>ចំណាយលើ ភាគរយសម្រាប់កម្មវិធី</t>
  </si>
  <si>
    <t>ចំណាយលើ ទឹក ភ្លើង</t>
  </si>
  <si>
    <t>ចំណាយលើ ការជួសជុលនិងថែទាំការិយាល័យ</t>
  </si>
  <si>
    <t>ចំណាំយលើ សន្តិសុខ</t>
  </si>
  <si>
    <t>ចំណាយលើ ទិញកុំព្យូទ័រ</t>
  </si>
  <si>
    <t>ចំណាយលើ ទិញសម្ភារៈការិយាល័យ</t>
  </si>
  <si>
    <t>ចំណាយលើ ការទិញម៉ាស៊ីនព្រីន និង LCD</t>
  </si>
  <si>
    <t>ចំណាយលើ សកម្មភាពដឹកនាំដោយកុមារ</t>
  </si>
  <si>
    <t>ចំណាយលើ កាជួបប្រជុំរបស់គណៈកម្មាធិការនាយកប្រតិបត្តិ</t>
  </si>
  <si>
    <t>ចំណាយលើ សិក្ខាសាលាប្រចាំឆ្នាំ</t>
  </si>
  <si>
    <t>ចំណាយលើ ប្រពន្ធ័ទូរគមនាគមន៍​ និង រចនាគេហទំព័រ</t>
  </si>
  <si>
    <t>ចំណាយលើ ការជួបប្រជុំនានា</t>
  </si>
  <si>
    <t>សរុបចំណូលដែលទទួលបានពីម្ចាស់ជំនួយក្រៅប្រទេស</t>
  </si>
  <si>
    <t>សរុបចំណូលដែលទទួលបានពីម្ចាស់ក្នុងប្រទេស</t>
  </si>
  <si>
    <t>ចំណូលបានមកពីការបង់សមាជិកភាព និងដង្វាយផ្សេងៗ</t>
  </si>
  <si>
    <t>ចំណាយលើ ការប្រជុំជាមួយបណ្តាញថ្នាក់ជាតិ</t>
  </si>
  <si>
    <t>ចំណាយលើ ការសម្រាកលំហែរបស់បុគ្គលិក</t>
  </si>
  <si>
    <t>មូលនិធិទទួលបានពី មជ្ឈមណ្ឌលគ្រីស្ទបរិស័ទដើម្បីរួបរួមសម្រាប់យុទ្ធសាស្រ្តថ្នាក់ជាតិ</t>
  </si>
  <si>
    <t xml:space="preserve">ចំណាយលើ ប ស ស សម្រាប់បុគ្គលិក </t>
  </si>
  <si>
    <t>ចំណាយលើ មជ្ឈមណ្ឌលគ្រីស្ទបរិស័ទដើម្បីរួបរួមសម្រាប់យុទ្ធសាស្រ្តថ្នាក់ជាតិ</t>
  </si>
  <si>
    <t>ចំណាយលើ សេវាកម្មវាយតម្លៃគម្រោង</t>
  </si>
  <si>
    <t>ចំណាយលើ ការសិក្សាវាយតម្លៃលើគ្រោះមហន្តរាយ</t>
  </si>
  <si>
    <t xml:space="preserve">ចំណាយលើ សេវាកម្មធនាគារ </t>
  </si>
  <si>
    <t>ចំណាយលើ គម្រោងបំរ៉ុងទុកសម្រាប់កម្មវិធី</t>
  </si>
  <si>
    <t>មូលនិធិទទួលបានពីម្ចាស់ទុន ផ្សេងៗ</t>
  </si>
  <si>
    <t>ចំណាយលើធានារ៉ាប់រងគ្រោះថ្នាក់​ និងសុខភាពសម្រាប់បុគ្គលិក</t>
  </si>
  <si>
    <t>ចំណាយលើការពិនិត្យសុខភាព និងថ្នាំសម្រាប់បុគ្គលិកប្រចាំឆ្នាំ</t>
  </si>
  <si>
    <t>ចំណាយលើ ទូរស័ព្ទការិយាល័យ</t>
  </si>
  <si>
    <t>ចំណាយលើ សមាជិកភាព</t>
  </si>
  <si>
    <t>ចំណាយលើ ការឧបត្ថម្ភសម្រាប់កូវីដ ១៩</t>
  </si>
  <si>
    <t>401</t>
  </si>
  <si>
    <t>409</t>
  </si>
  <si>
    <t>412</t>
  </si>
  <si>
    <t>415</t>
  </si>
  <si>
    <t>419</t>
  </si>
  <si>
    <t>503</t>
  </si>
  <si>
    <t>507</t>
  </si>
  <si>
    <t>511</t>
  </si>
  <si>
    <t>512</t>
  </si>
  <si>
    <t>611</t>
  </si>
  <si>
    <t>612</t>
  </si>
  <si>
    <t>621</t>
  </si>
  <si>
    <t>622</t>
  </si>
  <si>
    <t>623</t>
  </si>
  <si>
    <t>624</t>
  </si>
  <si>
    <t>632</t>
  </si>
  <si>
    <t>634</t>
  </si>
  <si>
    <t>639</t>
  </si>
  <si>
    <t>653</t>
  </si>
  <si>
    <t>668-01</t>
  </si>
  <si>
    <t>668-02</t>
  </si>
  <si>
    <t>668-03</t>
  </si>
  <si>
    <t>668-05</t>
  </si>
  <si>
    <t>670-01</t>
  </si>
  <si>
    <t>670-02</t>
  </si>
  <si>
    <t>670-03</t>
  </si>
  <si>
    <t>670-09</t>
  </si>
  <si>
    <t>672</t>
  </si>
  <si>
    <t>679-01</t>
  </si>
  <si>
    <t>679-05</t>
  </si>
  <si>
    <t>679-07</t>
  </si>
  <si>
    <t>679-08</t>
  </si>
  <si>
    <t>679-09</t>
  </si>
  <si>
    <t>681</t>
  </si>
  <si>
    <t>682</t>
  </si>
  <si>
    <t>684</t>
  </si>
  <si>
    <t>685</t>
  </si>
  <si>
    <t>686</t>
  </si>
  <si>
    <t>691</t>
  </si>
  <si>
    <t>692</t>
  </si>
  <si>
    <t>694</t>
  </si>
  <si>
    <t>695</t>
  </si>
  <si>
    <t>696</t>
  </si>
  <si>
    <t>702</t>
  </si>
  <si>
    <t>703</t>
  </si>
  <si>
    <t>721</t>
  </si>
  <si>
    <t>722</t>
  </si>
  <si>
    <t>723</t>
  </si>
  <si>
    <t>724</t>
  </si>
  <si>
    <t>725</t>
  </si>
  <si>
    <t>726</t>
  </si>
  <si>
    <t>729</t>
  </si>
  <si>
    <t>730</t>
  </si>
  <si>
    <t>731</t>
  </si>
  <si>
    <t>739</t>
  </si>
  <si>
    <t>740</t>
  </si>
  <si>
    <t>741</t>
  </si>
  <si>
    <t>742</t>
  </si>
  <si>
    <t>743</t>
  </si>
  <si>
    <t>746</t>
  </si>
  <si>
    <t>783</t>
  </si>
  <si>
    <t>786</t>
  </si>
  <si>
    <t>101</t>
  </si>
  <si>
    <t>107</t>
  </si>
  <si>
    <t>108</t>
  </si>
  <si>
    <t>111</t>
  </si>
  <si>
    <t>200</t>
  </si>
  <si>
    <t>R&amp;P 8</t>
  </si>
  <si>
    <t>មូលនិធិទទួលបានពីម្ចាស់ទុន Mission Alliance</t>
  </si>
  <si>
    <t>ចំណាយលើ សវនកម្មប្រចាំឆ្នាំ</t>
  </si>
  <si>
    <t xml:space="preserve">ចំណាយលើ ប្រាក់បំណាច់ប្រចាំឆ្នាំ </t>
  </si>
  <si>
    <t>ចំណាយលើ កាហ្វេ តែ និងទឹកសម្រាប់ការិយាល័យ</t>
  </si>
  <si>
    <t>ចំណាំយលើ ការតុបតែងការិយាល័យ</t>
  </si>
  <si>
    <t>ចំណាយលើ ការកសាងសមត្ថភាពបុគ្គលិក</t>
  </si>
  <si>
    <t>ចំណាយលើ វាយតម្លៃគម្រោងកម្មវិធីពាក់កណ្តាលអណត្តិ</t>
  </si>
  <si>
    <t>ចំណាយលើ ការកសាងសមត្ថភាពបណ្តាញជួយសង្រ្គោះ និងគ្រប់គ្រងគ្រោះមហន្តរាយតាមខេត្ត</t>
  </si>
  <si>
    <t>ចំណាយលើ គម្រោងឧបត្ថម្ភគាំទ្រដល់កុមារតាមសាលារៀន</t>
  </si>
  <si>
    <t>ចំណាយលើ ការគាំទ្រគម្រោងកម្មវិធីស្ត្រី និងគ្រួសារ</t>
  </si>
  <si>
    <t>ចំណាយលើ វគ្គបណ្តុះបណ្តាលការ​គាំទ្រ និងបង្កើតក្រុមជំនុំគ្រីស្ទានតាមខេត្ត</t>
  </si>
  <si>
    <t>ចំណាយលើ ការកៀងគរធនធាន និងគាំទ្រក្រុមជំនុំតាមសហគន៍</t>
  </si>
  <si>
    <t>ចំណាយលើ ការកសាងសម្មត្ថភាពគ្រូបង្គោល និងយុវជនគ្រីស្ទបរិស័ទ</t>
  </si>
  <si>
    <t>ចំណាយលើ គម្រោងកម្មវិធីគាំទ្របរិស្ថានយុវជនក្នុងសង្គម</t>
  </si>
  <si>
    <t>ចំណាយលើ គម្រោងកម្មវិធីផ្សេងៗក្នុងស្ថាប័នអង្គការ</t>
  </si>
  <si>
    <t>ចំណាយលើ ការប្រជុំជាមួយបុគ្គលិក និងអ្នកគ្រប់គ្រង</t>
  </si>
  <si>
    <t>ចំណាយលើ គម្រោងគ្រូកុមារសាលាថ្ងៃអាទិត្យ និងបណ្តាញគ្រូកុមារគ្រីស្ទបរិស័ទ</t>
  </si>
  <si>
    <t>ចំណាយលើ ការគាំទ្រសមាជិកតាមបណ្តាខេត្ត</t>
  </si>
  <si>
    <t>R&amp;P 9</t>
  </si>
  <si>
    <t>លេខ ១៥៩៣​ សជណ ជាមួយក្រសួងមហាផ្ទៃ​ ១០ កក្កដា ២០១៩</t>
  </si>
  <si>
    <r>
      <t xml:space="preserve">គោលបំណងចម្បងរបស់អង្គភាព៖​ 
</t>
    </r>
    <r>
      <rPr>
        <b/>
        <sz val="11"/>
        <color theme="1"/>
        <rFont val="Khmer OS"/>
      </rPr>
      <t xml:space="preserve">១. </t>
    </r>
    <r>
      <rPr>
        <sz val="11"/>
        <color theme="1"/>
        <rFont val="Khmer OS"/>
      </rPr>
      <t xml:space="preserve">ការរួបរួមៈ ដើម្បីសម្របសម្រួលដល់ការប្រកាសដំណឹងល្អរបស់ព្រះយេស៊ូវគ្រីស្ទ។ ដើម្បីលើកកម្ពស់កិច្ច           សហប្រតិបត្តិការ ការយល់ដឹង និងការរួបរួមនៅក្នុងសហគមន៍គ្រីស្ទបរិស័ទដំណឹងល្អ។  
</t>
    </r>
    <r>
      <rPr>
        <b/>
        <sz val="11"/>
        <color theme="1"/>
        <rFont val="Khmer OS"/>
      </rPr>
      <t>២.</t>
    </r>
    <r>
      <rPr>
        <sz val="11"/>
        <color theme="1"/>
        <rFont val="Khmer OS"/>
      </rPr>
      <t xml:space="preserve"> ការអភិវឌ្ឍន៍ភាពជាអ្នកដឹកនាំៈ ដើម្បីគាំទ្រក្រុមជំនុំឲ្យមានការចម្រើនលូតលាស់ខាងវិញ្ញាណ​ ក៏ដូចជាជួយអភិវឌ្ឍន៍អ្នកជឿនៅក្នុងក្រុមជំនុំរបស់ពួកគេ និងដើម្បីលើកកម្ពស់សុខុមាលភាពសង្គមរបស់ប្រជាពលរដ្ឋកម្ពុជា។ 
</t>
    </r>
    <r>
      <rPr>
        <b/>
        <sz val="11"/>
        <color theme="1"/>
        <rFont val="Khmer OS"/>
      </rPr>
      <t>៣.</t>
    </r>
    <r>
      <rPr>
        <sz val="11"/>
        <color theme="1"/>
        <rFont val="Khmer OS"/>
      </rPr>
      <t xml:space="preserve"> ការប្រាស្រ័យទាក់ទងៈ ដើម្បីសម្របសម្រួលការប្រាស្រ័យទាក់ទង និងការយល់ដឹងរវាងសហគមន៍គ្រីស្ទបរិស័ទដំណឹងល្អ និងរាជរដ្ឋាភិបាលកម្ពុជា។ </t>
    </r>
  </si>
  <si>
    <r>
      <t>ប្រភពចម្បងនៃសាច់ប្រាក់ និងធនធានរបស់អង្គភាព បានមកពីម្ចាស់ជំនួយក្រៅប្រទេសៈ
1</t>
    </r>
    <r>
      <rPr>
        <b/>
        <sz val="11"/>
        <color theme="1"/>
        <rFont val="Khmer OS"/>
      </rPr>
      <t>-</t>
    </r>
    <r>
      <rPr>
        <sz val="11"/>
        <color theme="1"/>
        <rFont val="Khmer OS"/>
      </rPr>
      <t xml:space="preserve"> ERIKS
2- Tear Fund UK
3- Mission Alliance
4- Sun Focus Foundation Ltd.
5- Multiplication Network Ministry
6-  ក្នុងស្រុកមួយចំនួន និងការបង់សមាជិកភាព។</t>
    </r>
  </si>
  <si>
    <t>អង្គការប្រិយសម្ពន្ធគ្រីស្ទបរិស័ទកម្ពុជាបានប្រមូលមូលនិធិមួយភាគធំដោយការសរសេរ និងដាក់សំណើគម្រោងទៅកាន់ម្ចាស់ជំនួយម្នាក់ៗ ទាំងក្នុងស្រុក និងក្រៅប្រទេស។ ថវិកាដទៃទៀតបានមកពីការដាក់ដង្វាយរបស់សមាជិក បុគ្គលិក  និងការបង់សមាជិកភាពរបស់សមាជិក។</t>
  </si>
  <si>
    <t>អគារលេខ ២៤៣១ ផ្លូវលំ សង្កាត់ ឃ្មួញ ខណ្ឌ សែនសុខ រាជធានីភ្នំពេញ</t>
  </si>
  <si>
    <t>Net Earnings</t>
  </si>
  <si>
    <t>Total Expenses</t>
  </si>
  <si>
    <t>Sub-Total</t>
  </si>
  <si>
    <t>670-13</t>
  </si>
  <si>
    <t>670-10</t>
  </si>
  <si>
    <t>658-04</t>
  </si>
  <si>
    <t>652</t>
  </si>
  <si>
    <t>Program Actvities Expenses</t>
  </si>
  <si>
    <t>775</t>
  </si>
  <si>
    <t>774</t>
  </si>
  <si>
    <t>Capital Payment</t>
  </si>
  <si>
    <t>Networking Expenses</t>
  </si>
  <si>
    <t>749</t>
  </si>
  <si>
    <t>External Services and OD</t>
  </si>
  <si>
    <t xml:space="preserve">  Sub-Total</t>
  </si>
  <si>
    <t>727</t>
  </si>
  <si>
    <t>Office/General Administrative Expenses</t>
  </si>
  <si>
    <t>Salary Expenses</t>
  </si>
  <si>
    <t>Gross Profit</t>
  </si>
  <si>
    <t>Total Income</t>
  </si>
  <si>
    <t>510</t>
  </si>
  <si>
    <t>506</t>
  </si>
  <si>
    <t>505</t>
  </si>
  <si>
    <t>INCOME</t>
  </si>
  <si>
    <t>Total liabilities and equity</t>
  </si>
  <si>
    <t xml:space="preserve">   Total shareholders' equity</t>
  </si>
  <si>
    <t xml:space="preserve">      Net Income</t>
  </si>
  <si>
    <t xml:space="preserve">   Shareholders' equity:</t>
  </si>
  <si>
    <t xml:space="preserve">   Total current liabilities</t>
  </si>
  <si>
    <t xml:space="preserve">   Current liabilities:</t>
  </si>
  <si>
    <t>Liabilities and shareholder's equity</t>
  </si>
  <si>
    <t xml:space="preserve">   Total Current Assets</t>
  </si>
  <si>
    <t xml:space="preserve">   Current Assets</t>
  </si>
  <si>
    <t>Excahnge Rate</t>
  </si>
  <si>
    <t>In Riels</t>
  </si>
  <si>
    <t>ចំណាយលើ បដិភាគសម្រាប់ការិយាល័យ</t>
  </si>
  <si>
    <t>ចំណាយលើ ការបង់ពន្ធអចលនទ្រព្យ</t>
  </si>
  <si>
    <t>TOTAL</t>
  </si>
  <si>
    <t>LCD/Printer</t>
  </si>
  <si>
    <t>Office Equipment/ Furniture</t>
  </si>
  <si>
    <t>Computer</t>
  </si>
  <si>
    <t>Loan Interest Payment</t>
  </si>
  <si>
    <t>Loan Principal Repayment</t>
  </si>
  <si>
    <t>Materials</t>
  </si>
  <si>
    <t>Security Guard /Clean Office</t>
  </si>
  <si>
    <t>Repair &amp; Maintenance</t>
  </si>
  <si>
    <t>Utilities</t>
  </si>
  <si>
    <t>Office Rental/Contribution</t>
  </si>
  <si>
    <t>Program Charge</t>
  </si>
  <si>
    <t>Office Refreshment</t>
  </si>
  <si>
    <t>Miscellaneous Expenses</t>
  </si>
  <si>
    <t>Bank Charge</t>
  </si>
  <si>
    <t>WEF/EFA Membership fee</t>
  </si>
  <si>
    <t>Travel/Fuel cost</t>
  </si>
  <si>
    <t>Photocopies/ Printing</t>
  </si>
  <si>
    <t>Hospitality</t>
  </si>
  <si>
    <t>Office Supplies/Operation</t>
  </si>
  <si>
    <t>E-mail fee</t>
  </si>
  <si>
    <t>Telephone/Communication</t>
  </si>
  <si>
    <t>Donor Relation/Visitation</t>
  </si>
  <si>
    <t>Auditing fee</t>
  </si>
  <si>
    <t>Follow up/Monitoring</t>
  </si>
  <si>
    <t>Seniority Payment</t>
  </si>
  <si>
    <t>Social Security Fund</t>
  </si>
  <si>
    <t>OutpatientHealth/Insurance</t>
  </si>
  <si>
    <t>Annual Bonus</t>
  </si>
  <si>
    <t>Staff Salaries</t>
  </si>
  <si>
    <t>Social actions and Environment</t>
  </si>
  <si>
    <t>Communication</t>
  </si>
  <si>
    <t>National/IC/ Workshop</t>
  </si>
  <si>
    <t>Christmas /Khmer New Year</t>
  </si>
  <si>
    <t>Meeting with Networks</t>
  </si>
  <si>
    <t>Government Relationship</t>
  </si>
  <si>
    <t>Learning Opportunity &amp; Relevant</t>
  </si>
  <si>
    <t>CCM Steering Committee, staffs</t>
  </si>
  <si>
    <t>Provincial Coordinator -</t>
  </si>
  <si>
    <t>Support CGCD</t>
  </si>
  <si>
    <t>Training CCM-Umoja</t>
  </si>
  <si>
    <t>Children Prayer Movement</t>
  </si>
  <si>
    <t>Hub- Director Payment</t>
  </si>
  <si>
    <t>MK Intervention</t>
  </si>
  <si>
    <t>MK HONORARIUM</t>
  </si>
  <si>
    <t>Multiplication Classes</t>
  </si>
  <si>
    <t>Testimony/Video Reports</t>
  </si>
  <si>
    <t>Training</t>
  </si>
  <si>
    <t>Provide training on DM</t>
  </si>
  <si>
    <t>Support DCNDM to conduct Hazard</t>
  </si>
  <si>
    <t>Provide training to ToT</t>
  </si>
  <si>
    <t>Meeting with legal and moral</t>
  </si>
  <si>
    <t>Phnom Penh</t>
  </si>
  <si>
    <t>SSTT</t>
  </si>
  <si>
    <t>CCCP</t>
  </si>
  <si>
    <t>Provincial Leadership F &amp; Gath</t>
  </si>
  <si>
    <t>Medias &amp; Website design/Update</t>
  </si>
  <si>
    <t>EFC Annual National Assembly</t>
  </si>
  <si>
    <t>Staff Annual Retreat</t>
  </si>
  <si>
    <t>In-House staff Capacity/MTM</t>
  </si>
  <si>
    <t>Program Reflection Mid-year AR</t>
  </si>
  <si>
    <t>Staff Capacity Building</t>
  </si>
  <si>
    <t>Board Annual Strategic plan/Ret</t>
  </si>
  <si>
    <t>Board Fundrasing/ Local or In't</t>
  </si>
  <si>
    <t>Board/EFC Senior Advisor Meetin</t>
  </si>
  <si>
    <t>Donation for CCUNS</t>
  </si>
  <si>
    <t>Miscellanceous Income</t>
  </si>
  <si>
    <t>Bank Interest</t>
  </si>
  <si>
    <t>Program charge</t>
  </si>
  <si>
    <t>Contribution for BP</t>
  </si>
  <si>
    <t>Office Contribution</t>
  </si>
  <si>
    <t>Membership fee</t>
  </si>
  <si>
    <t>Multiplication Network Ministry</t>
  </si>
  <si>
    <t>Sun Focus Foundation Ltd.</t>
  </si>
  <si>
    <t>ERIKS</t>
  </si>
  <si>
    <t>Mission Alliance</t>
  </si>
  <si>
    <t>TFUK</t>
  </si>
  <si>
    <t>Retained Earnings</t>
  </si>
  <si>
    <t>Cash on Hand</t>
  </si>
  <si>
    <t>Phillip Bank Plc</t>
  </si>
  <si>
    <t>Credit</t>
  </si>
  <si>
    <t>Debit</t>
  </si>
  <si>
    <t>សាច់ប្រាក់ដើមឆ្នាំ 2024</t>
  </si>
  <si>
    <t>ចំណាយសរុបក្នុងឆ្នាំ 2024</t>
  </si>
  <si>
    <t>DEC</t>
  </si>
  <si>
    <t>NOV</t>
  </si>
  <si>
    <t>OCT</t>
  </si>
  <si>
    <t>SEP</t>
  </si>
  <si>
    <t>AUG</t>
  </si>
  <si>
    <t>JUL</t>
  </si>
  <si>
    <t>JUN</t>
  </si>
  <si>
    <t>MAY</t>
  </si>
  <si>
    <t>APR</t>
  </si>
  <si>
    <t>MAR</t>
  </si>
  <si>
    <t>FEB</t>
  </si>
  <si>
    <t>JAN</t>
  </si>
  <si>
    <t>Input</t>
  </si>
  <si>
    <t>Month</t>
  </si>
  <si>
    <t>រៀល</t>
  </si>
  <si>
    <t>31 ធ្នូ 2025</t>
  </si>
  <si>
    <r>
      <t xml:space="preserve">អង្គការប្រិយសម្ពន្ធគ្រីស្ទបរិស័ទកម្ពុជាមានសមាសភាពដឹកនាំដោយក្រុមប្រឹក្សាភិបាលមានសមាជិកដប់បីនាក់ដូចខាងក្រោម៖ 
</t>
    </r>
    <r>
      <rPr>
        <b/>
        <sz val="11"/>
        <color theme="1"/>
        <rFont val="Khmer OS"/>
      </rPr>
      <t>១.</t>
    </r>
    <r>
      <rPr>
        <sz val="11"/>
        <color theme="1"/>
        <rFont val="Khmer OS"/>
      </rPr>
      <t xml:space="preserve"> លោក ហេង ចេង ប្រធានក្រុមប្រឹក្សាភិបាល 
</t>
    </r>
    <r>
      <rPr>
        <b/>
        <sz val="11"/>
        <color theme="1"/>
        <rFont val="Khmer OS"/>
      </rPr>
      <t>២.</t>
    </r>
    <r>
      <rPr>
        <sz val="11"/>
        <color theme="1"/>
        <rFont val="Khmer OS"/>
      </rPr>
      <t xml:space="preserve"> លោក រួម ចំរើន អនុប្រធានទី១​
</t>
    </r>
    <r>
      <rPr>
        <b/>
        <sz val="11"/>
        <color theme="1"/>
        <rFont val="Khmer OS"/>
      </rPr>
      <t>៣.</t>
    </r>
    <r>
      <rPr>
        <sz val="11"/>
        <color theme="1"/>
        <rFont val="Khmer OS"/>
      </rPr>
      <t xml:space="preserve"> លោក លាង សាមឌី អនុប្រធានទី២
 </t>
    </r>
    <r>
      <rPr>
        <b/>
        <sz val="11"/>
        <color theme="1"/>
        <rFont val="Khmer OS"/>
      </rPr>
      <t>៤.</t>
    </r>
    <r>
      <rPr>
        <sz val="11"/>
        <color theme="1"/>
        <rFont val="Khmer OS"/>
      </rPr>
      <t xml:space="preserve"> លោក ពាង​ណារ៉េត អគ្គហិរញ្ញិក
</t>
    </r>
    <r>
      <rPr>
        <b/>
        <sz val="11"/>
        <color theme="1"/>
        <rFont val="Khmer OS"/>
      </rPr>
      <t>៥.</t>
    </r>
    <r>
      <rPr>
        <sz val="11"/>
        <color theme="1"/>
        <rFont val="Khmer OS"/>
      </rPr>
      <t xml:space="preserve"> លោកស្រី ណា សារ៉ាឌី លេខាធិការ
</t>
    </r>
    <r>
      <rPr>
        <b/>
        <sz val="11"/>
        <color theme="1"/>
        <rFont val="Khmer OS"/>
      </rPr>
      <t>៦.</t>
    </r>
    <r>
      <rPr>
        <sz val="11"/>
        <color theme="1"/>
        <rFont val="Khmer OS"/>
      </rPr>
      <t xml:space="preserve"> លោក សរ ​ពលៈ ផ្នែកប្រតិបត្តិ
</t>
    </r>
    <r>
      <rPr>
        <b/>
        <sz val="11"/>
        <color theme="1"/>
        <rFont val="Khmer OS"/>
      </rPr>
      <t>៧.</t>
    </r>
    <r>
      <rPr>
        <sz val="11"/>
        <color theme="1"/>
        <rFont val="Khmer OS"/>
      </rPr>
      <t xml:space="preserve"> លោក សួន​ បុត្រ  ផ្នែកធនធានមនុស្ស
</t>
    </r>
    <r>
      <rPr>
        <b/>
        <sz val="11"/>
        <color theme="1"/>
        <rFont val="Khmer OS"/>
      </rPr>
      <t>៨.</t>
    </r>
    <r>
      <rPr>
        <sz val="11"/>
        <color theme="1"/>
        <rFont val="Khmer OS"/>
      </rPr>
      <t xml:space="preserve"> លោកស្រី យស់ គាំមូល្លី ផ្នែកហិរញ្ញិក
</t>
    </r>
    <r>
      <rPr>
        <b/>
        <sz val="11"/>
        <color theme="1"/>
        <rFont val="Khmer OS"/>
      </rPr>
      <t>៩.</t>
    </r>
    <r>
      <rPr>
        <sz val="11"/>
        <color theme="1"/>
        <rFont val="Khmer OS"/>
      </rPr>
      <t xml:space="preserve"> លោក យ៉ែម ទេវីនាថ
</t>
    </r>
    <r>
      <rPr>
        <b/>
        <sz val="11"/>
        <color theme="1"/>
        <rFont val="Khmer OS"/>
      </rPr>
      <t>១០.</t>
    </r>
    <r>
      <rPr>
        <sz val="11"/>
        <color theme="1"/>
        <rFont val="Khmer OS"/>
      </rPr>
      <t xml:space="preserve"> លោក ប៉ា សុខា
</t>
    </r>
    <r>
      <rPr>
        <b/>
        <sz val="11"/>
        <color theme="1"/>
        <rFont val="Khmer OS"/>
      </rPr>
      <t>១២.</t>
    </r>
    <r>
      <rPr>
        <sz val="11"/>
        <color theme="1"/>
        <rFont val="Khmer OS"/>
      </rPr>
      <t xml:space="preserve"> លោក ទិត្យ ហៀង
</t>
    </r>
    <r>
      <rPr>
        <b/>
        <sz val="11"/>
        <color theme="1"/>
        <rFont val="Khmer OS"/>
      </rPr>
      <t>១៣.</t>
    </r>
    <r>
      <rPr>
        <sz val="11"/>
        <color theme="1"/>
        <rFont val="Khmer OS"/>
      </rPr>
      <t xml:space="preserve"> លោក ឡាង រស្មី សមាជិក។ ក្រុមប្រឹក្សាភិបាលទទួលបន្ទុកលើកការអនុម័តផែនការសកម្មភាពប្រចាំឆ្នាំ និងផែនការថវិការបស់អង្គការប្រិយសម្ពន្ធគ្រីស្ទបរិស័ទកម្ពុជា។ 
ក្រុមប្រឹក្សាភិបាលនេះបានជ្រើសរើសនាយកប្រតិបត្តិ លោក ម៉ារ រ៉ាវុធ ដែលទទួលខុសត្រូវលើការគ្រប់គ្រងប្រតិបត្តិ និងលោក ស៊ន ផាន់ណា អ្នកគ្រប់គ្រងជាន់ខ្ពស់ ដែលទទួលខុសត្រូវលើគម្រោងសកម្មភាពនានាក្នុងស្ថាប័ន ។ ក្រុមប្រឹក្សាភិបាល និងនាយកប្រតិបត្តិក៏ទទួលខុសត្រូវផងដែរក្នុងការជ្រើសរើស លោកស្រី យ៉ន សៀងហូ ជាអ្នកសម្របសម្រួលផ្នែកហិរញ្ញវត្ថុ លោក ឡុង គង់ ជាអ្នកសម្របសម្រួលផ្នែករដ្ឋបាល។ លោក​ ស្រស់ ភារម្យ និងលោក ជួន​​ ដាណែត ជាប្រធានកម្មវិធី។ លោកស្រី អ៊ាង នីលីដា ជាអ្នកសម្របសម្រួលគម្រោងកម្មវិធីក្នុងអង្គការប្រិយសម្ពន្ធគ្រីស្ទបរិស័ទកម្ពុជា។</t>
    </r>
  </si>
  <si>
    <t xml:space="preserve">782 · </t>
  </si>
  <si>
    <t>701</t>
  </si>
  <si>
    <t xml:space="preserve">Sub-Total </t>
  </si>
  <si>
    <t>683</t>
  </si>
  <si>
    <t>679-06</t>
  </si>
  <si>
    <t>679-04</t>
  </si>
  <si>
    <t>679-02</t>
  </si>
  <si>
    <t>670-11</t>
  </si>
  <si>
    <t>668-04</t>
  </si>
  <si>
    <t>660-05</t>
  </si>
  <si>
    <t>657-62</t>
  </si>
  <si>
    <t>657-59</t>
  </si>
  <si>
    <t>657-58</t>
  </si>
  <si>
    <t>657-56</t>
  </si>
  <si>
    <t>657-55</t>
  </si>
  <si>
    <t xml:space="preserve">657-54 </t>
  </si>
  <si>
    <t>657-53</t>
  </si>
  <si>
    <t>657-52</t>
  </si>
  <si>
    <t>657-51</t>
  </si>
  <si>
    <t>657-50</t>
  </si>
  <si>
    <t>657-49</t>
  </si>
  <si>
    <t xml:space="preserve">657-44 </t>
  </si>
  <si>
    <t>657-42</t>
  </si>
  <si>
    <t>657-41</t>
  </si>
  <si>
    <t>657-40</t>
  </si>
  <si>
    <t>657-39</t>
  </si>
  <si>
    <t>657-38</t>
  </si>
  <si>
    <t>657-36</t>
  </si>
  <si>
    <t>657-35</t>
  </si>
  <si>
    <t>657-34</t>
  </si>
  <si>
    <t>657-33</t>
  </si>
  <si>
    <t>657-32</t>
  </si>
  <si>
    <t>657-31</t>
  </si>
  <si>
    <t>657-30</t>
  </si>
  <si>
    <t>657-27</t>
  </si>
  <si>
    <t>657-26</t>
  </si>
  <si>
    <t>657-24</t>
  </si>
  <si>
    <t>657-23</t>
  </si>
  <si>
    <t>657</t>
  </si>
  <si>
    <t>638</t>
  </si>
  <si>
    <t>625</t>
  </si>
  <si>
    <t>613</t>
  </si>
  <si>
    <t>516</t>
  </si>
  <si>
    <t>504</t>
  </si>
  <si>
    <t>IN RIELS</t>
  </si>
  <si>
    <t xml:space="preserve">   Non-Current Assets</t>
  </si>
  <si>
    <t>Organization/Program Evaluation</t>
  </si>
  <si>
    <t>TNE Meeting</t>
  </si>
  <si>
    <t>Learning Visit</t>
  </si>
  <si>
    <t>Pastors and facilitators attend</t>
  </si>
  <si>
    <t>MK Congress</t>
  </si>
  <si>
    <t>Train DCNDM to create CRM</t>
  </si>
  <si>
    <t>Women and Family Seminar</t>
  </si>
  <si>
    <t>OCSE Training</t>
  </si>
  <si>
    <t>Staff Annual reflection &amp; L &amp; R</t>
  </si>
  <si>
    <t>Staff Capacity Development</t>
  </si>
  <si>
    <t>Regular Report Writing</t>
  </si>
  <si>
    <t>Follow up &amp; Monitoring Project</t>
  </si>
  <si>
    <t>Monthly Meeting with Core Team</t>
  </si>
  <si>
    <t>Coordinate with YCG &amp; CL to CAR</t>
  </si>
  <si>
    <t>Support YCG to conduct S.Camp</t>
  </si>
  <si>
    <t>YCG discuss with sport team</t>
  </si>
  <si>
    <t>Support YCG to P.S soft skill</t>
  </si>
  <si>
    <t>Support Sport Materials</t>
  </si>
  <si>
    <t>Support Transport-Allowance YCG</t>
  </si>
  <si>
    <t>Support PSC &amp; Y to collect data</t>
  </si>
  <si>
    <t>Support Y.L &amp; Coach</t>
  </si>
  <si>
    <t>Conduct National S. Tournament</t>
  </si>
  <si>
    <t>Conduct P.C.Football Tournament</t>
  </si>
  <si>
    <t>Conduct A.Y &amp; S.L Camp</t>
  </si>
  <si>
    <t>Project PCB ReadySetGo</t>
  </si>
  <si>
    <t>Provide Sport Skill Development</t>
  </si>
  <si>
    <t>Handover A&amp;C phasing out</t>
  </si>
  <si>
    <t>Support Provincial for F&amp;T</t>
  </si>
  <si>
    <t>Coordinate with PC to mobilize</t>
  </si>
  <si>
    <t>Facilitate Participatory AR-PAR</t>
  </si>
  <si>
    <t>Contribution on capacity build</t>
  </si>
  <si>
    <t>Meeting with relavent Gov't</t>
  </si>
  <si>
    <t>Conduct Annual reflection</t>
  </si>
  <si>
    <t>Coordinate with povincial comm-</t>
  </si>
  <si>
    <t>Sport Ministry:657-20 · Conduct CCT-MA PP Survey</t>
  </si>
  <si>
    <t>Relief/Refugees</t>
  </si>
  <si>
    <t>Oraganizational Strategic Plan-</t>
  </si>
  <si>
    <t>Foundation for Refugees</t>
  </si>
  <si>
    <t>Donation Income</t>
  </si>
  <si>
    <t>មូលនិធិទទួលបានពី ចំណូលក្នុងស្រុក</t>
  </si>
  <si>
    <t>មូលនិធិទទួលបានពីបដិភាគការិយាល័យ</t>
  </si>
  <si>
    <t>មូលនិធិទទួលបានពីសមាជិកក្នុងការជួយជនភៀសសឹក</t>
  </si>
  <si>
    <t>ចំណាយលើ សកម្មភាពជួយជនភៀសសឹក</t>
  </si>
  <si>
    <t>ចំណាយលើ ការសរសេរគម្រោងយុទ្ធសាស្រ្តសម្រាប់ស្ថាប័ន ប.គ.ក</t>
  </si>
  <si>
    <t>ចំណាយលើ គម្រោងព័ន្ធកិច្ចយុវជន និងកីឡា</t>
  </si>
  <si>
    <t>សាច់ប្រាក់ដើមឆ្នាំ 2025</t>
  </si>
  <si>
    <t>ចំណាយសរុបក្នុងឆ្នាំ 2025</t>
  </si>
  <si>
    <t>​អង្គការប្រិយសម្ពន្ធគ្រីស្ទបរិស័ទកម្ពុជាបានសហការយ៉ាងល្អជាមួយមន្ត្រីនាយកដ្ឋានពារហិសាសនា នៃក្រសួងធម្មការ និងសាសនា ជាមួយនឹងការងារសម្របសម្រួលផ្នែកច្បាប់នៃការចុះបញ្ជីព្រះវិហារសាសនាគ្រីស្ទ ដែលជាសមាជិករបស់ប្រិយសម្ពន្ធគ្រីស្ទបរិស័ទកម្ពុជា ក៏ដូចជាបាននឹងកំពុងជួយបណ្តុះបណ្តាល អភិវឌ្ឍចំណេះដឹង និងសមត្ថភាពដល់គ្រូកុមារ អ្នកដឹកនាំយុវជនផ្នែកកីឡា និងស្រ្តី និងការងារមនុស្សធម៌តាមរយៈបណ្តាញគ្រីស្ទបរិស័ទត្រៀមបង្ការ និងឆ្លើយតបគ្រោះមហន្តរាយ  ដែលអង្គការកំពុងធ្វើដោយសហការជាមួយក្រុមព្រះវិហារសាសនាគ្រីស្ទក្នុងខេត្ត កំពង់ឆ្នាំង កំពង់ធំ កំពង់ចាម ត្បូងឃ្មុំ ក្រចេះ ខេត្តពោធិសាត់ នឹងឆ្នាំ២០២៥នេះ គម្រោងកំពុងពង្រីកការងាររបស់ខ្លួនទៅខេត្តរតនគីរី ខេត្តឧត្តរមានជ័យ ខេត្តព្រះវិហារ  និងខេត្តសៀមរាប។ គម្រោងកម្មវិធីសង្រ្គោះ និងគ្រប់គ្រងគ្រោះមហន្តរាយ​ ប្រិយសម្ពន្ធគ្រីស្ទបរិស័ទបានចូលរួមយ៉ាងសកម្មជាមួយរាជរដ្ឋាភិបាលក្នុងការងារត្រៀមបង្ការ។ ហើយក៏បានឆ្លើយតបនូវកិច្ចការមួយចំនួនដូចខាងក្រោម៖
១. ឧបត្ថម្ភដល់ការជួសជុលផ្ទះប្រជាជនដែលប៉ះពាល់ដោយសារខ្យល់កន្រ្តាក់ចំនួន៩គ្រួសារ ក្នុងភូមិដីរនាត និងសាងសង់សាលាអនុវិទ្យាល័យ(ថ្នាក់សមមូល)ស្ថិតនៅភូមិដីរនាត ឃុំមេទឹក ក្នុងស្រុកបាកាន ខេត្តពោធិ៍សាត់។
២. គម្រោងយុវជន និងព័ន្ធកិច្ចកីឡាបានចូលរួមសហការណ៍ជាមួយសហគមន៍ សាលារៀនក្នុងការធ្វើកិច្ចការសង្គម និងឧបត្ថម្ភកុំព្យូទ័រលើតុដល់សាលាមួយចំនួនក្នុងខេត្តកំពង់ធំ ដើម្បីគាំទ្រផ្នែកបច្ចេកទេសដល់សិស្សានុសិស្ស។ មួយវិញទៀត​ ស្ថាប័នបានផ្តល់វគ្គបណ្តុះបណ្តាលជាច្រើនជាមួយគ្រីស្ទបរិស័ទនៅតាមបណ្តាខេត្តគោលដៅ ដែលមានក្នុងគម្រោងកម្មវិធីរបស់ស្ថាប័ន។ សម្រាប់ឆ្នាំ ២០២៥ ផងដែរ ដោយសារប្រទេសកម្ពុជាត្រូវបានឈ្លានពានដោយប្រទេសជិតខាងបង្កជាសង្គ្រាមកើតឡើងធ្វើអោយប្រជាជនជាច្រើនចាកចេញពីលំនៅដ្ឋានរបស់ខ្លួន ដូច្នេះ ស្ថាប័ន ប.គ.ក​ បានចូលរួមយ៉ាងសកម្មជាមួយ                រាជរដ្ឋាភិបាលក្នុងការចុះជួយដល់ជនភៀសសឹកជាច្រើន និងកងទ័ពដែលបានស្នាក់នៅតាមមន្ទីរពេទ្យមួយចំនួនក្នុងខេត្តបាត់ដំបង ខេត្តព្រះវិហារ និង​ឧត្តរមានជ័យ។</t>
  </si>
  <si>
    <t>ចំណូលពីសមាជិកភាព</t>
  </si>
  <si>
    <t>ចំណាយ លើភាពខុសគ្នាលើអត្រាប្តូរប្រាក់</t>
  </si>
  <si>
    <t>Exchange RateUS$ = 4011</t>
  </si>
  <si>
    <t>CPB.</t>
  </si>
  <si>
    <t>ABA.</t>
  </si>
  <si>
    <t>Annual Tax for Land &amp; Build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</si>
</sst>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_(* \(#,##0\);_(* &quot;-&quot;_);_(@_)"/>
    <numFmt numFmtId="44" formatCode="_(&quot;$&quot;* #,##0.00_);_(&quot;$&quot;* \(#,##0.00\);_(&quot;$&quot;* &quot;-&quot;??_);_(@_)"/>
    <numFmt numFmtId="43" formatCode="_(* #,##0.00_);_(* \(#,##0.00\);_(* &quot;-&quot;??_);_(@_)"/>
    <numFmt numFmtId="164" formatCode="_-* #,##0.00_-;\-* #,##0.00_-;_-* &quot;-&quot;??_-;_-@_-"/>
    <numFmt numFmtId="165" formatCode="[$-1409]d\ mmmm\ yyyy;@"/>
    <numFmt numFmtId="166" formatCode="_-* #,##0_-;\-* #,##0_-;_-* &quot;-&quot;??_-;_-@_-"/>
    <numFmt numFmtId="167" formatCode="_-* #,##0_-;[Red]* \(#,##0\)_-;_-* &quot;-&quot;??_-;_-@_-"/>
    <numFmt numFmtId="168" formatCode="[$-809]dd\ mmmm\ yyyy;@"/>
    <numFmt numFmtId="169" formatCode="[$-809]d\ mmmm\ yyyy;@"/>
    <numFmt numFmtId="170" formatCode="_(* #,##0_);_(* \(#,##0\);_(* &quot;-&quot;??_);_(@_)"/>
    <numFmt numFmtId="171" formatCode="&quot;$&quot;* #,##0.00\ _€"/>
    <numFmt numFmtId="172" formatCode="#,##0.00\ _€"/>
    <numFmt numFmtId="173" formatCode="#,##0.00;\-#,##0.00"/>
  </numFmts>
  <fonts count="73">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0"/>
      <color theme="1"/>
      <name val="Times New Roman"/>
      <family val="1"/>
    </font>
    <font>
      <b/>
      <sz val="11"/>
      <name val="Calibri"/>
      <family val="2"/>
      <scheme val="minor"/>
    </font>
    <font>
      <sz val="11"/>
      <color rgb="FF000000"/>
      <name val="Calibri"/>
      <family val="2"/>
      <scheme val="minor"/>
    </font>
    <font>
      <sz val="11"/>
      <name val="Calibri"/>
      <family val="2"/>
      <scheme val="minor"/>
    </font>
    <font>
      <sz val="14"/>
      <color theme="1"/>
      <name val="Calibri"/>
      <family val="2"/>
      <scheme val="minor"/>
    </font>
    <font>
      <sz val="14"/>
      <color rgb="FF000000"/>
      <name val="Calibri"/>
      <family val="2"/>
      <scheme val="minor"/>
    </font>
    <font>
      <b/>
      <sz val="12"/>
      <color theme="1"/>
      <name val="Times New Roman"/>
      <family val="1"/>
    </font>
    <font>
      <sz val="10"/>
      <color rgb="FF000000"/>
      <name val="Times New Roman"/>
      <family val="1"/>
    </font>
    <font>
      <b/>
      <sz val="16"/>
      <name val="Calibri"/>
      <family val="2"/>
      <scheme val="minor"/>
    </font>
    <font>
      <b/>
      <sz val="14"/>
      <name val="Calibri"/>
      <family val="2"/>
      <scheme val="minor"/>
    </font>
    <font>
      <b/>
      <sz val="12"/>
      <name val="Calibri"/>
      <family val="2"/>
      <scheme val="minor"/>
    </font>
    <font>
      <b/>
      <sz val="10"/>
      <color indexed="81"/>
      <name val="Calibri"/>
      <family val="2"/>
    </font>
    <font>
      <sz val="10"/>
      <color indexed="81"/>
      <name val="Calibri"/>
      <family val="2"/>
    </font>
    <font>
      <sz val="12"/>
      <color theme="1"/>
      <name val="Calibri"/>
      <family val="2"/>
      <scheme val="minor"/>
    </font>
    <font>
      <b/>
      <u/>
      <sz val="11"/>
      <color theme="1"/>
      <name val="Calibri"/>
      <family val="2"/>
      <scheme val="minor"/>
    </font>
    <font>
      <b/>
      <sz val="10"/>
      <name val="Calibri"/>
      <family val="2"/>
      <scheme val="minor"/>
    </font>
    <font>
      <sz val="8"/>
      <color theme="1"/>
      <name val="Calibri"/>
      <family val="2"/>
      <scheme val="minor"/>
    </font>
    <font>
      <sz val="8"/>
      <color rgb="FFFF0000"/>
      <name val="Calibri"/>
      <family val="2"/>
      <scheme val="minor"/>
    </font>
    <font>
      <b/>
      <sz val="8"/>
      <color theme="1"/>
      <name val="Calibri"/>
      <family val="2"/>
      <scheme val="minor"/>
    </font>
    <font>
      <b/>
      <sz val="8"/>
      <color rgb="FFFF0000"/>
      <name val="Calibri"/>
      <family val="2"/>
      <scheme val="minor"/>
    </font>
    <font>
      <sz val="11"/>
      <color theme="1"/>
      <name val="Times New Roman"/>
      <family val="1"/>
    </font>
    <font>
      <sz val="8"/>
      <color theme="1"/>
      <name val="Times New Roman"/>
      <family val="1"/>
    </font>
    <font>
      <b/>
      <u/>
      <sz val="8"/>
      <color theme="1"/>
      <name val="Times New Roman"/>
      <family val="1"/>
    </font>
    <font>
      <b/>
      <sz val="8"/>
      <name val="Times New Roman"/>
      <family val="1"/>
    </font>
    <font>
      <b/>
      <sz val="8"/>
      <color theme="1"/>
      <name val="Times New Roman"/>
      <family val="1"/>
    </font>
    <font>
      <b/>
      <sz val="8"/>
      <color rgb="FFFF0000"/>
      <name val="Times New Roman"/>
      <family val="1"/>
    </font>
    <font>
      <b/>
      <i/>
      <sz val="8"/>
      <color theme="1"/>
      <name val="Times New Roman"/>
      <family val="1"/>
    </font>
    <font>
      <b/>
      <sz val="10"/>
      <name val="Times New Roman"/>
      <family val="1"/>
    </font>
    <font>
      <b/>
      <sz val="11"/>
      <color theme="1"/>
      <name val="Times New Roman"/>
      <family val="1"/>
    </font>
    <font>
      <sz val="14"/>
      <color theme="1"/>
      <name val="Times New Roman"/>
      <family val="1"/>
    </font>
    <font>
      <b/>
      <u/>
      <sz val="10"/>
      <color theme="1"/>
      <name val="Times New Roman"/>
      <family val="1"/>
    </font>
    <font>
      <sz val="8"/>
      <color rgb="FF000000"/>
      <name val="Khmer MEF2"/>
    </font>
    <font>
      <sz val="9"/>
      <color theme="1"/>
      <name val="Khmer MEF2"/>
    </font>
    <font>
      <sz val="8"/>
      <color theme="1"/>
      <name val="Khmer MEF2"/>
    </font>
    <font>
      <sz val="7"/>
      <color theme="1"/>
      <name val="Khmer MEF2"/>
    </font>
    <font>
      <sz val="10"/>
      <color theme="1"/>
      <name val="Khmer MEF1"/>
    </font>
    <font>
      <sz val="8"/>
      <color theme="1"/>
      <name val="Khmer MEF1"/>
    </font>
    <font>
      <sz val="10"/>
      <name val="Khmer MEF2"/>
    </font>
    <font>
      <sz val="8"/>
      <name val="Khmer MEF2"/>
    </font>
    <font>
      <sz val="9"/>
      <name val="Khmer MEF2"/>
    </font>
    <font>
      <sz val="8"/>
      <color theme="1"/>
      <name val="Khmer OS Moul"/>
    </font>
    <font>
      <b/>
      <sz val="9"/>
      <color theme="1"/>
      <name val="Khmer MEF1"/>
    </font>
    <font>
      <sz val="11"/>
      <color theme="1"/>
      <name val="Khmer Moul"/>
      <family val="1"/>
    </font>
    <font>
      <sz val="10"/>
      <color theme="1"/>
      <name val="Khmer MEF2"/>
    </font>
    <font>
      <u/>
      <sz val="11"/>
      <color theme="10"/>
      <name val="Calibri"/>
      <family val="2"/>
      <scheme val="minor"/>
    </font>
    <font>
      <sz val="11"/>
      <color theme="1"/>
      <name val="Khmer OS"/>
    </font>
    <font>
      <sz val="12"/>
      <color theme="1"/>
      <name val="Khmer OS"/>
    </font>
    <font>
      <b/>
      <sz val="8"/>
      <color theme="1"/>
      <name val="Khmer MEF2"/>
    </font>
    <font>
      <b/>
      <sz val="10"/>
      <name val="Arial"/>
      <family val="2"/>
    </font>
    <font>
      <u/>
      <sz val="10"/>
      <name val="Arial"/>
      <family val="2"/>
    </font>
    <font>
      <sz val="10"/>
      <name val="Arial"/>
      <family val="2"/>
    </font>
    <font>
      <sz val="8"/>
      <color rgb="FF000000"/>
      <name val="Arial"/>
      <family val="2"/>
    </font>
    <font>
      <b/>
      <sz val="11"/>
      <color rgb="FFFF0000"/>
      <name val="Calibri"/>
      <family val="2"/>
      <scheme val="minor"/>
    </font>
    <font>
      <b/>
      <sz val="11"/>
      <color theme="1"/>
      <name val="Khmer OS"/>
    </font>
    <font>
      <sz val="12"/>
      <color theme="1"/>
      <name val="Khmen OS"/>
    </font>
    <font>
      <b/>
      <sz val="10"/>
      <color rgb="FFFF0000"/>
      <name val="Calibri"/>
      <family val="2"/>
      <scheme val="minor"/>
    </font>
    <font>
      <sz val="11"/>
      <color theme="1"/>
      <name val="Khmer OS Moul"/>
    </font>
    <font>
      <sz val="11"/>
      <color indexed="8"/>
      <name val="Calibri"/>
      <family val="2"/>
      <scheme val="minor"/>
    </font>
    <font>
      <b/>
      <sz val="11"/>
      <color indexed="8"/>
      <name val="Calibri"/>
      <family val="2"/>
      <scheme val="minor"/>
    </font>
    <font>
      <b/>
      <sz val="8"/>
      <color indexed="8"/>
      <name val="Arial"/>
      <family val="2"/>
    </font>
    <font>
      <b/>
      <u val="double"/>
      <sz val="8"/>
      <color indexed="8"/>
      <name val="Arial"/>
      <family val="2"/>
    </font>
    <font>
      <b/>
      <u/>
      <sz val="8"/>
      <color indexed="8"/>
      <name val="Arial"/>
      <family val="2"/>
    </font>
    <font>
      <sz val="8"/>
      <color indexed="8"/>
      <name val="Arial"/>
      <family val="2"/>
    </font>
    <font>
      <b/>
      <sz val="10"/>
      <color indexed="8"/>
      <name val="Arial"/>
      <family val="2"/>
    </font>
    <font>
      <b/>
      <sz val="9"/>
      <color indexed="8"/>
      <name val="Arial"/>
      <family val="2"/>
    </font>
    <font>
      <b/>
      <sz val="8"/>
      <color rgb="FF000000"/>
      <name val="Arial"/>
      <family val="2"/>
    </font>
    <font>
      <sz val="11"/>
      <color theme="1"/>
      <name val="Khmen OS"/>
    </font>
    <font>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64"/>
      </top>
      <bottom style="double">
        <color indexed="64"/>
      </bottom>
      <diagonal/>
    </border>
    <border>
      <left/>
      <right/>
      <top/>
      <bottom style="double">
        <color indexed="64"/>
      </bottom>
      <diagonal/>
    </border>
    <border>
      <left/>
      <right/>
      <top style="medium">
        <color indexed="64"/>
      </top>
      <bottom style="double">
        <color indexed="64"/>
      </bottom>
      <diagonal/>
    </border>
    <border>
      <left/>
      <right/>
      <top style="thick">
        <color indexed="64"/>
      </top>
      <bottom style="thick">
        <color indexed="64"/>
      </bottom>
      <diagonal/>
    </border>
  </borders>
  <cellStyleXfs count="6">
    <xf numFmtId="0" fontId="0" fillId="0" borderId="0"/>
    <xf numFmtId="164" fontId="1" fillId="0" borderId="0" applyFont="0" applyFill="0" applyBorder="0" applyAlignment="0" applyProtection="0"/>
    <xf numFmtId="0" fontId="49" fillId="0" borderId="0" applyNumberFormat="0" applyFill="0" applyBorder="0" applyAlignment="0" applyProtection="0"/>
    <xf numFmtId="43" fontId="1" fillId="0" borderId="0" applyFont="0" applyFill="0" applyBorder="0" applyAlignment="0" applyProtection="0"/>
    <xf numFmtId="0" fontId="62" fillId="0" borderId="0"/>
    <xf numFmtId="43" fontId="55" fillId="0" borderId="0" applyFont="0" applyFill="0" applyBorder="0" applyAlignment="0" applyProtection="0"/>
  </cellStyleXfs>
  <cellXfs count="546">
    <xf numFmtId="0" fontId="0" fillId="0" borderId="0" xfId="0"/>
    <xf numFmtId="0" fontId="3" fillId="0" borderId="0" xfId="0" applyFont="1"/>
    <xf numFmtId="0" fontId="3" fillId="0" borderId="0" xfId="0" applyFont="1" applyAlignment="1">
      <alignment horizontal="center"/>
    </xf>
    <xf numFmtId="0" fontId="4" fillId="0" borderId="0" xfId="0" applyFont="1"/>
    <xf numFmtId="0" fontId="0" fillId="0" borderId="0" xfId="0" applyAlignment="1">
      <alignment horizontal="center"/>
    </xf>
    <xf numFmtId="0" fontId="0" fillId="0" borderId="0" xfId="0" applyProtection="1">
      <protection locked="0"/>
    </xf>
    <xf numFmtId="0" fontId="9" fillId="0" borderId="0" xfId="0" applyFont="1" applyAlignment="1">
      <alignment horizontal="left" vertical="top" wrapText="1"/>
    </xf>
    <xf numFmtId="0" fontId="10" fillId="0" borderId="0" xfId="0" applyFont="1" applyAlignment="1">
      <alignment horizontal="left" vertical="top" wrapText="1"/>
    </xf>
    <xf numFmtId="0" fontId="5" fillId="0" borderId="0" xfId="0" applyFont="1" applyAlignment="1">
      <alignment vertical="center"/>
    </xf>
    <xf numFmtId="0" fontId="5" fillId="0" borderId="0" xfId="0" applyFont="1" applyAlignment="1">
      <alignment horizontal="justify" vertical="center"/>
    </xf>
    <xf numFmtId="0" fontId="11" fillId="0" borderId="0" xfId="0" applyFont="1" applyAlignment="1">
      <alignment horizontal="justify" vertical="center"/>
    </xf>
    <xf numFmtId="0" fontId="12" fillId="0" borderId="0" xfId="0" applyFont="1" applyAlignment="1">
      <alignment horizontal="justify" vertical="center"/>
    </xf>
    <xf numFmtId="0" fontId="3" fillId="0" borderId="0" xfId="0" applyFont="1" applyProtection="1">
      <protection locked="0"/>
    </xf>
    <xf numFmtId="0" fontId="3" fillId="0" borderId="0" xfId="0" applyFont="1" applyAlignment="1" applyProtection="1">
      <alignment vertical="center" textRotation="90"/>
      <protection locked="0"/>
    </xf>
    <xf numFmtId="0" fontId="0" fillId="0" borderId="1" xfId="0" applyBorder="1" applyAlignment="1" applyProtection="1">
      <alignment horizontal="center"/>
      <protection locked="0"/>
    </xf>
    <xf numFmtId="0" fontId="21" fillId="0" borderId="0" xfId="0" applyFont="1" applyAlignment="1">
      <alignment horizontal="center"/>
    </xf>
    <xf numFmtId="0" fontId="21" fillId="0" borderId="0" xfId="0" applyFont="1"/>
    <xf numFmtId="0" fontId="21" fillId="0" borderId="1" xfId="0" applyFont="1" applyBorder="1" applyAlignment="1">
      <alignment horizontal="center"/>
    </xf>
    <xf numFmtId="0" fontId="21" fillId="0" borderId="1" xfId="0" applyFont="1" applyBorder="1"/>
    <xf numFmtId="0" fontId="23" fillId="0" borderId="1" xfId="0" applyFont="1" applyBorder="1"/>
    <xf numFmtId="0" fontId="21" fillId="3" borderId="1" xfId="0" applyFont="1" applyFill="1" applyBorder="1"/>
    <xf numFmtId="0" fontId="21" fillId="0" borderId="1" xfId="0" applyFont="1" applyBorder="1" applyAlignment="1" applyProtection="1">
      <alignment horizontal="center"/>
      <protection locked="0"/>
    </xf>
    <xf numFmtId="0" fontId="21" fillId="0" borderId="0" xfId="0" applyFont="1" applyProtection="1">
      <protection locked="0"/>
    </xf>
    <xf numFmtId="0" fontId="21" fillId="0" borderId="1" xfId="0" applyFont="1" applyBorder="1" applyProtection="1">
      <protection locked="0"/>
    </xf>
    <xf numFmtId="167" fontId="21" fillId="3" borderId="1" xfId="1" applyNumberFormat="1" applyFont="1" applyFill="1" applyBorder="1" applyProtection="1">
      <protection locked="0"/>
    </xf>
    <xf numFmtId="0" fontId="23" fillId="0" borderId="0" xfId="0" applyFont="1"/>
    <xf numFmtId="0" fontId="23" fillId="0" borderId="1" xfId="0" applyFont="1" applyBorder="1" applyAlignment="1">
      <alignment horizontal="left"/>
    </xf>
    <xf numFmtId="0" fontId="23" fillId="0" borderId="1" xfId="0" applyFont="1" applyBorder="1" applyAlignment="1">
      <alignment horizontal="center"/>
    </xf>
    <xf numFmtId="167" fontId="23" fillId="2" borderId="1" xfId="1" applyNumberFormat="1" applyFont="1" applyFill="1" applyBorder="1"/>
    <xf numFmtId="166" fontId="21" fillId="0" borderId="1" xfId="1" applyNumberFormat="1" applyFont="1" applyFill="1" applyBorder="1"/>
    <xf numFmtId="0" fontId="21" fillId="0" borderId="1" xfId="0" applyFont="1" applyBorder="1" applyAlignment="1" applyProtection="1">
      <alignment horizontal="left"/>
      <protection locked="0"/>
    </xf>
    <xf numFmtId="0" fontId="23" fillId="0" borderId="0" xfId="0" applyFont="1" applyProtection="1">
      <protection locked="0"/>
    </xf>
    <xf numFmtId="166" fontId="23" fillId="0" borderId="1" xfId="1" applyNumberFormat="1" applyFont="1" applyFill="1" applyBorder="1" applyProtection="1"/>
    <xf numFmtId="166" fontId="23" fillId="0" borderId="1" xfId="1" applyNumberFormat="1" applyFont="1" applyFill="1" applyBorder="1"/>
    <xf numFmtId="0" fontId="21" fillId="0" borderId="1" xfId="0" applyFont="1" applyBorder="1" applyAlignment="1">
      <alignment horizontal="left"/>
    </xf>
    <xf numFmtId="166" fontId="21" fillId="0" borderId="1" xfId="1" applyNumberFormat="1" applyFont="1" applyFill="1" applyBorder="1" applyProtection="1">
      <protection locked="0"/>
    </xf>
    <xf numFmtId="166" fontId="21" fillId="3" borderId="1" xfId="1" applyNumberFormat="1" applyFont="1" applyFill="1" applyBorder="1" applyProtection="1">
      <protection locked="0"/>
    </xf>
    <xf numFmtId="166" fontId="21" fillId="3" borderId="1" xfId="1" applyNumberFormat="1" applyFont="1" applyFill="1" applyBorder="1"/>
    <xf numFmtId="0" fontId="21" fillId="0" borderId="0" xfId="0" applyFont="1" applyAlignment="1" applyProtection="1">
      <alignment vertical="center" textRotation="90"/>
      <protection locked="0"/>
    </xf>
    <xf numFmtId="0" fontId="25" fillId="0" borderId="0" xfId="0" applyFont="1" applyAlignment="1">
      <alignment horizontal="center"/>
    </xf>
    <xf numFmtId="0" fontId="25" fillId="0" borderId="0" xfId="0" applyFont="1"/>
    <xf numFmtId="0" fontId="5" fillId="0" borderId="0" xfId="0" applyFont="1" applyAlignment="1">
      <alignment horizontal="center"/>
    </xf>
    <xf numFmtId="0" fontId="5" fillId="0" borderId="0" xfId="0" applyFont="1"/>
    <xf numFmtId="0" fontId="26" fillId="0" borderId="0" xfId="0" applyFont="1" applyAlignment="1">
      <alignment horizontal="center"/>
    </xf>
    <xf numFmtId="0" fontId="26" fillId="0" borderId="0" xfId="0" applyFont="1"/>
    <xf numFmtId="0" fontId="27" fillId="0" borderId="0" xfId="0" applyFont="1"/>
    <xf numFmtId="0" fontId="26" fillId="0" borderId="2" xfId="0" applyFont="1" applyBorder="1" applyAlignment="1">
      <alignment horizontal="center"/>
    </xf>
    <xf numFmtId="0" fontId="29" fillId="0" borderId="11" xfId="0" applyFont="1" applyBorder="1" applyAlignment="1">
      <alignment vertical="top"/>
    </xf>
    <xf numFmtId="0" fontId="26" fillId="0" borderId="12" xfId="0" applyFont="1" applyBorder="1" applyAlignment="1">
      <alignment vertical="top"/>
    </xf>
    <xf numFmtId="0" fontId="26" fillId="0" borderId="13" xfId="0" applyFont="1" applyBorder="1" applyAlignment="1">
      <alignment vertical="top"/>
    </xf>
    <xf numFmtId="0" fontId="26" fillId="0" borderId="0" xfId="0" applyFont="1" applyAlignment="1" applyProtection="1">
      <alignment horizontal="center"/>
      <protection locked="0"/>
    </xf>
    <xf numFmtId="0" fontId="26" fillId="0" borderId="0" xfId="0" applyFont="1" applyProtection="1">
      <protection locked="0"/>
    </xf>
    <xf numFmtId="0" fontId="26" fillId="0" borderId="2" xfId="0" applyFont="1" applyBorder="1" applyAlignment="1" applyProtection="1">
      <alignment horizontal="center"/>
      <protection locked="0"/>
    </xf>
    <xf numFmtId="0" fontId="29" fillId="0" borderId="11" xfId="0" applyFont="1" applyBorder="1" applyAlignment="1" applyProtection="1">
      <alignment vertical="top"/>
      <protection locked="0"/>
    </xf>
    <xf numFmtId="0" fontId="26" fillId="0" borderId="12" xfId="0" applyFont="1" applyBorder="1" applyAlignment="1" applyProtection="1">
      <alignment vertical="top"/>
      <protection locked="0"/>
    </xf>
    <xf numFmtId="0" fontId="26" fillId="0" borderId="13" xfId="0" applyFont="1" applyBorder="1" applyAlignment="1" applyProtection="1">
      <alignment vertical="top"/>
      <protection locked="0"/>
    </xf>
    <xf numFmtId="0" fontId="29" fillId="0" borderId="1" xfId="0" applyFont="1" applyBorder="1" applyAlignment="1" applyProtection="1">
      <alignment horizontal="center"/>
      <protection locked="0"/>
    </xf>
    <xf numFmtId="0" fontId="26" fillId="0" borderId="0" xfId="0" applyFont="1" applyAlignment="1">
      <alignment horizontal="left" vertical="top" wrapText="1"/>
    </xf>
    <xf numFmtId="0" fontId="25" fillId="0" borderId="0" xfId="0" applyFont="1" applyProtection="1">
      <protection locked="0"/>
    </xf>
    <xf numFmtId="0" fontId="5" fillId="0" borderId="0" xfId="0" applyFont="1" applyProtection="1">
      <protection locked="0"/>
    </xf>
    <xf numFmtId="0" fontId="25" fillId="0" borderId="1" xfId="0" applyFont="1" applyBorder="1" applyAlignment="1">
      <alignment horizontal="center"/>
    </xf>
    <xf numFmtId="0" fontId="5" fillId="0" borderId="0" xfId="0" applyFont="1" applyAlignment="1">
      <alignment horizontal="center" vertical="center"/>
    </xf>
    <xf numFmtId="0" fontId="33" fillId="0" borderId="1" xfId="0" applyFont="1" applyBorder="1"/>
    <xf numFmtId="0" fontId="34" fillId="0" borderId="1" xfId="0" applyFont="1" applyBorder="1" applyAlignment="1">
      <alignment horizontal="center"/>
    </xf>
    <xf numFmtId="0" fontId="25" fillId="0" borderId="2" xfId="0" applyFont="1" applyBorder="1" applyAlignment="1" applyProtection="1">
      <alignment horizontal="center"/>
      <protection locked="0"/>
    </xf>
    <xf numFmtId="0" fontId="25" fillId="0" borderId="1" xfId="0" applyFont="1" applyBorder="1" applyProtection="1">
      <protection locked="0"/>
    </xf>
    <xf numFmtId="167" fontId="25" fillId="3" borderId="1" xfId="1" applyNumberFormat="1" applyFont="1" applyFill="1" applyBorder="1" applyProtection="1">
      <protection locked="0"/>
    </xf>
    <xf numFmtId="0" fontId="25" fillId="0" borderId="0" xfId="0" applyFont="1" applyAlignment="1" applyProtection="1">
      <alignment horizontal="center"/>
      <protection locked="0"/>
    </xf>
    <xf numFmtId="166" fontId="33" fillId="2" borderId="1" xfId="1" applyNumberFormat="1" applyFont="1" applyFill="1" applyBorder="1"/>
    <xf numFmtId="166" fontId="25" fillId="3" borderId="0" xfId="1" applyNumberFormat="1" applyFont="1" applyFill="1" applyBorder="1" applyProtection="1">
      <protection locked="0"/>
    </xf>
    <xf numFmtId="0" fontId="35" fillId="0" borderId="0" xfId="0" applyFont="1"/>
    <xf numFmtId="0" fontId="26" fillId="0" borderId="1" xfId="0" applyFont="1" applyBorder="1" applyAlignment="1">
      <alignment horizontal="center"/>
    </xf>
    <xf numFmtId="0" fontId="29" fillId="0" borderId="1" xfId="0" applyFont="1" applyBorder="1"/>
    <xf numFmtId="0" fontId="26" fillId="0" borderId="1" xfId="0" applyFont="1" applyBorder="1" applyProtection="1">
      <protection locked="0"/>
    </xf>
    <xf numFmtId="167" fontId="26" fillId="3" borderId="1" xfId="1" applyNumberFormat="1" applyFont="1" applyFill="1" applyBorder="1" applyProtection="1">
      <protection locked="0"/>
    </xf>
    <xf numFmtId="0" fontId="29" fillId="0" borderId="1" xfId="0" applyFont="1" applyBorder="1" applyAlignment="1">
      <alignment horizontal="left"/>
    </xf>
    <xf numFmtId="166" fontId="29" fillId="2" borderId="1" xfId="1" applyNumberFormat="1" applyFont="1" applyFill="1" applyBorder="1"/>
    <xf numFmtId="0" fontId="5" fillId="0" borderId="0" xfId="0" applyFont="1" applyAlignment="1" applyProtection="1">
      <alignment vertical="center" textRotation="90"/>
      <protection locked="0"/>
    </xf>
    <xf numFmtId="0" fontId="0" fillId="0" borderId="1" xfId="0" applyBorder="1" applyAlignment="1" applyProtection="1">
      <alignment horizontal="center" vertical="center"/>
      <protection locked="0"/>
    </xf>
    <xf numFmtId="0" fontId="38" fillId="0" borderId="1" xfId="0" applyFont="1" applyBorder="1" applyAlignment="1">
      <alignment horizontal="left" vertical="center" wrapText="1"/>
    </xf>
    <xf numFmtId="0" fontId="38" fillId="0" borderId="1" xfId="0" applyFont="1" applyBorder="1" applyAlignment="1">
      <alignment vertical="top" wrapText="1"/>
    </xf>
    <xf numFmtId="0" fontId="3" fillId="0" borderId="1" xfId="0" applyFont="1" applyBorder="1" applyProtection="1">
      <protection locked="0"/>
    </xf>
    <xf numFmtId="0" fontId="0" fillId="0" borderId="0" xfId="0" applyAlignment="1">
      <alignment horizontal="center" vertical="top"/>
    </xf>
    <xf numFmtId="0" fontId="38" fillId="0" borderId="0" xfId="0" applyFont="1" applyAlignment="1">
      <alignment horizontal="center" vertical="top"/>
    </xf>
    <xf numFmtId="0" fontId="41" fillId="0" borderId="1" xfId="0" applyFont="1" applyBorder="1" applyAlignment="1">
      <alignment vertical="top" wrapText="1"/>
    </xf>
    <xf numFmtId="0" fontId="38" fillId="0" borderId="1" xfId="0" applyFont="1" applyBorder="1" applyAlignment="1">
      <alignment horizontal="left" vertical="top" wrapText="1"/>
    </xf>
    <xf numFmtId="0" fontId="38" fillId="0" borderId="0" xfId="0" applyFont="1"/>
    <xf numFmtId="0" fontId="0" fillId="0" borderId="1" xfId="0" applyBorder="1" applyAlignment="1">
      <alignment horizontal="center"/>
    </xf>
    <xf numFmtId="0" fontId="0" fillId="0" borderId="1" xfId="0" applyBorder="1" applyProtection="1">
      <protection locked="0"/>
    </xf>
    <xf numFmtId="0" fontId="38" fillId="0" borderId="1" xfId="0" applyFont="1" applyBorder="1" applyAlignment="1">
      <alignment horizontal="center" vertical="center" wrapText="1"/>
    </xf>
    <xf numFmtId="0" fontId="38" fillId="0" borderId="10" xfId="0" applyFont="1" applyBorder="1" applyAlignment="1">
      <alignment horizontal="center" vertical="center" wrapText="1"/>
    </xf>
    <xf numFmtId="0" fontId="6" fillId="0" borderId="0" xfId="0" applyFont="1" applyAlignment="1">
      <alignment horizontal="center"/>
    </xf>
    <xf numFmtId="0" fontId="41" fillId="0" borderId="1" xfId="0" applyFont="1" applyBorder="1" applyAlignment="1">
      <alignment horizontal="center" wrapText="1"/>
    </xf>
    <xf numFmtId="0" fontId="41" fillId="0" borderId="16" xfId="0" applyFont="1" applyBorder="1" applyAlignment="1">
      <alignment vertical="top" wrapText="1"/>
    </xf>
    <xf numFmtId="0" fontId="8" fillId="0" borderId="0" xfId="0" applyFont="1" applyAlignment="1">
      <alignment horizontal="center" vertical="center"/>
    </xf>
    <xf numFmtId="0" fontId="0" fillId="0" borderId="0" xfId="0" applyAlignment="1">
      <alignment horizontal="left" vertical="top" wrapText="1"/>
    </xf>
    <xf numFmtId="0" fontId="2" fillId="0" borderId="0" xfId="0" applyFont="1" applyAlignment="1">
      <alignment horizontal="left" indent="4"/>
    </xf>
    <xf numFmtId="0" fontId="0" fillId="0" borderId="0" xfId="0" applyAlignment="1">
      <alignment horizontal="center" vertical="center"/>
    </xf>
    <xf numFmtId="0" fontId="0" fillId="0" borderId="0" xfId="0" applyAlignment="1">
      <alignment horizontal="left" indent="8"/>
    </xf>
    <xf numFmtId="0" fontId="13" fillId="0" borderId="0" xfId="0" applyFont="1" applyAlignment="1">
      <alignment horizontal="center" vertical="center"/>
    </xf>
    <xf numFmtId="0" fontId="14" fillId="0" borderId="0" xfId="0" applyFont="1" applyAlignment="1">
      <alignment vertical="center"/>
    </xf>
    <xf numFmtId="165" fontId="15" fillId="0" borderId="0" xfId="0" applyNumberFormat="1" applyFont="1" applyAlignment="1">
      <alignment horizontal="center" vertical="center"/>
    </xf>
    <xf numFmtId="0" fontId="6" fillId="0" borderId="0" xfId="0" applyFont="1" applyAlignment="1">
      <alignment horizontal="center" vertical="center" wrapText="1"/>
    </xf>
    <xf numFmtId="0" fontId="41" fillId="0" borderId="0" xfId="0" applyFont="1" applyAlignment="1">
      <alignment vertical="center" wrapText="1"/>
    </xf>
    <xf numFmtId="0" fontId="39" fillId="0" borderId="0" xfId="0" applyFont="1"/>
    <xf numFmtId="0" fontId="0" fillId="0" borderId="0" xfId="0" applyAlignment="1">
      <alignment horizontal="left" vertical="center" indent="8"/>
    </xf>
    <xf numFmtId="0" fontId="38" fillId="0" borderId="0" xfId="0" applyFont="1" applyAlignment="1">
      <alignment horizontal="right"/>
    </xf>
    <xf numFmtId="0" fontId="3" fillId="0" borderId="0" xfId="0" applyFont="1" applyAlignment="1">
      <alignment vertical="center" textRotation="90"/>
    </xf>
    <xf numFmtId="0" fontId="38" fillId="0" borderId="0" xfId="0" applyFont="1" applyAlignment="1">
      <alignment vertical="top"/>
    </xf>
    <xf numFmtId="0" fontId="38" fillId="0" borderId="0" xfId="0" applyFont="1" applyAlignment="1">
      <alignment horizontal="left" vertical="top" wrapText="1"/>
    </xf>
    <xf numFmtId="0" fontId="40" fillId="0" borderId="0" xfId="0" applyFont="1" applyAlignment="1">
      <alignment vertical="center" textRotation="90"/>
    </xf>
    <xf numFmtId="0" fontId="0" fillId="0" borderId="0" xfId="0" applyAlignment="1">
      <alignment horizontal="left" vertical="center" wrapText="1"/>
    </xf>
    <xf numFmtId="0" fontId="3" fillId="0" borderId="0" xfId="0" applyFont="1" applyAlignment="1">
      <alignment horizontal="center" vertical="center" textRotation="90"/>
    </xf>
    <xf numFmtId="0" fontId="41" fillId="0" borderId="1" xfId="0" applyFont="1" applyBorder="1" applyAlignment="1">
      <alignment horizontal="left" vertical="top" wrapText="1"/>
    </xf>
    <xf numFmtId="0" fontId="38" fillId="2" borderId="1" xfId="0" applyFont="1" applyFill="1" applyBorder="1" applyAlignment="1">
      <alignment horizontal="left" vertical="top" wrapText="1"/>
    </xf>
    <xf numFmtId="0" fontId="37" fillId="0" borderId="0" xfId="0" applyFont="1"/>
    <xf numFmtId="0" fontId="37" fillId="0" borderId="0" xfId="0" applyFont="1" applyAlignment="1">
      <alignment horizontal="right"/>
    </xf>
    <xf numFmtId="165" fontId="44" fillId="0" borderId="0" xfId="0" applyNumberFormat="1" applyFont="1"/>
    <xf numFmtId="165" fontId="44" fillId="0" borderId="0" xfId="0" applyNumberFormat="1" applyFont="1" applyAlignment="1">
      <alignment horizontal="right"/>
    </xf>
    <xf numFmtId="0" fontId="0" fillId="0" borderId="0" xfId="0" applyAlignment="1">
      <alignment vertical="top"/>
    </xf>
    <xf numFmtId="0" fontId="38" fillId="2" borderId="1" xfId="0" applyFont="1" applyFill="1" applyBorder="1" applyAlignment="1">
      <alignment wrapText="1"/>
    </xf>
    <xf numFmtId="0" fontId="0" fillId="2" borderId="1" xfId="0" applyFill="1" applyBorder="1" applyAlignment="1">
      <alignment horizontal="center"/>
    </xf>
    <xf numFmtId="0" fontId="41" fillId="2" borderId="1" xfId="0" applyFont="1" applyFill="1" applyBorder="1" applyAlignment="1">
      <alignment horizontal="center" vertical="top" wrapText="1"/>
    </xf>
    <xf numFmtId="0" fontId="2" fillId="0" borderId="0" xfId="0" applyFont="1"/>
    <xf numFmtId="0" fontId="2" fillId="0" borderId="1" xfId="0" applyFont="1" applyBorder="1" applyAlignment="1">
      <alignment horizontal="left"/>
    </xf>
    <xf numFmtId="0" fontId="2" fillId="0" borderId="1" xfId="0" applyFont="1" applyBorder="1"/>
    <xf numFmtId="0" fontId="41" fillId="0" borderId="0" xfId="0" applyFont="1" applyAlignment="1">
      <alignment horizontal="center" vertical="top" wrapText="1"/>
    </xf>
    <xf numFmtId="0" fontId="37" fillId="0" borderId="0" xfId="0" applyFont="1" applyAlignment="1">
      <alignment vertical="top"/>
    </xf>
    <xf numFmtId="0" fontId="19" fillId="0" borderId="0" xfId="0" applyFont="1" applyAlignment="1">
      <alignment wrapText="1"/>
    </xf>
    <xf numFmtId="0" fontId="3" fillId="0" borderId="0" xfId="0" applyFont="1" applyAlignment="1">
      <alignment horizontal="left"/>
    </xf>
    <xf numFmtId="0" fontId="3" fillId="0" borderId="0" xfId="0" applyFont="1" applyAlignment="1">
      <alignment vertical="top"/>
    </xf>
    <xf numFmtId="0" fontId="41" fillId="0" borderId="0" xfId="0" applyFont="1" applyAlignment="1">
      <alignment vertical="top" wrapText="1"/>
    </xf>
    <xf numFmtId="0" fontId="7" fillId="0" borderId="0" xfId="0" applyFont="1"/>
    <xf numFmtId="0" fontId="0" fillId="0" borderId="0" xfId="0" applyAlignment="1">
      <alignment vertical="top" wrapText="1"/>
    </xf>
    <xf numFmtId="0" fontId="2" fillId="0" borderId="0" xfId="0" applyFont="1" applyAlignment="1">
      <alignment vertical="top" wrapText="1"/>
    </xf>
    <xf numFmtId="0" fontId="19" fillId="0" borderId="0" xfId="0" applyFont="1"/>
    <xf numFmtId="0" fontId="38" fillId="0" borderId="1" xfId="0" applyFont="1" applyBorder="1" applyAlignment="1">
      <alignment horizontal="center" vertical="top" wrapText="1"/>
    </xf>
    <xf numFmtId="0" fontId="18" fillId="0" borderId="0" xfId="0" applyFont="1" applyAlignment="1">
      <alignment horizontal="left" vertical="center"/>
    </xf>
    <xf numFmtId="0" fontId="41" fillId="0" borderId="1" xfId="0" applyFont="1" applyBorder="1" applyAlignment="1">
      <alignment wrapText="1"/>
    </xf>
    <xf numFmtId="0" fontId="0" fillId="0" borderId="1" xfId="0" applyBorder="1"/>
    <xf numFmtId="0" fontId="41" fillId="0" borderId="1" xfId="0" applyFont="1" applyBorder="1" applyAlignment="1">
      <alignment vertical="center" wrapText="1"/>
    </xf>
    <xf numFmtId="0" fontId="41" fillId="0" borderId="1" xfId="0" applyFont="1" applyBorder="1" applyAlignment="1">
      <alignment horizontal="center" vertical="center" wrapText="1"/>
    </xf>
    <xf numFmtId="0" fontId="38" fillId="0" borderId="0" xfId="0" applyFont="1" applyAlignment="1">
      <alignment horizontal="center"/>
    </xf>
    <xf numFmtId="0" fontId="38" fillId="2" borderId="1" xfId="0" applyFont="1" applyFill="1" applyBorder="1" applyAlignment="1">
      <alignment horizontal="center" vertical="top" wrapText="1"/>
    </xf>
    <xf numFmtId="0" fontId="3" fillId="0" borderId="0" xfId="0" applyFont="1" applyAlignment="1">
      <alignment horizontal="center" vertical="center"/>
    </xf>
    <xf numFmtId="0" fontId="0" fillId="0" borderId="0" xfId="0" applyAlignment="1">
      <alignment vertical="center"/>
    </xf>
    <xf numFmtId="0" fontId="38" fillId="2" borderId="1" xfId="0" applyFont="1" applyFill="1" applyBorder="1" applyAlignment="1">
      <alignment horizontal="center" vertical="center" wrapText="1"/>
    </xf>
    <xf numFmtId="0" fontId="0" fillId="0" borderId="1" xfId="0" applyBorder="1" applyAlignment="1" applyProtection="1">
      <alignment horizontal="center" vertical="top"/>
      <protection locked="0"/>
    </xf>
    <xf numFmtId="0" fontId="2" fillId="0" borderId="1" xfId="0" applyFont="1" applyBorder="1" applyAlignment="1" applyProtection="1">
      <alignment horizontal="center"/>
      <protection locked="0"/>
    </xf>
    <xf numFmtId="0" fontId="3" fillId="0" borderId="1" xfId="0" applyFont="1" applyBorder="1" applyAlignment="1" applyProtection="1">
      <alignment horizontal="center"/>
      <protection locked="0"/>
    </xf>
    <xf numFmtId="164" fontId="0" fillId="0" borderId="1" xfId="1" applyFont="1" applyBorder="1" applyProtection="1">
      <protection locked="0"/>
    </xf>
    <xf numFmtId="164" fontId="0" fillId="0" borderId="0" xfId="1" applyFont="1" applyAlignment="1" applyProtection="1">
      <alignment vertical="top"/>
    </xf>
    <xf numFmtId="164" fontId="0" fillId="0" borderId="0" xfId="1" applyFont="1" applyProtection="1"/>
    <xf numFmtId="164" fontId="2" fillId="0" borderId="0" xfId="1" applyFont="1" applyAlignment="1" applyProtection="1">
      <alignment vertical="top"/>
    </xf>
    <xf numFmtId="164" fontId="2" fillId="0" borderId="0" xfId="1" applyFont="1" applyProtection="1"/>
    <xf numFmtId="164" fontId="2" fillId="0" borderId="0" xfId="1" applyFont="1" applyAlignment="1" applyProtection="1">
      <alignment vertical="center"/>
    </xf>
    <xf numFmtId="164" fontId="2" fillId="0" borderId="1" xfId="1" applyFont="1" applyFill="1" applyBorder="1" applyAlignment="1" applyProtection="1">
      <alignment vertical="center"/>
    </xf>
    <xf numFmtId="164" fontId="2" fillId="2" borderId="1" xfId="1" applyFont="1" applyFill="1" applyBorder="1" applyAlignment="1" applyProtection="1">
      <alignment vertical="center"/>
    </xf>
    <xf numFmtId="164" fontId="3" fillId="0" borderId="0" xfId="1" applyFont="1" applyProtection="1"/>
    <xf numFmtId="164" fontId="0" fillId="2" borderId="16" xfId="1" applyFont="1" applyFill="1" applyBorder="1" applyAlignment="1" applyProtection="1">
      <alignment horizontal="center" vertical="center"/>
    </xf>
    <xf numFmtId="164" fontId="3" fillId="0" borderId="0" xfId="1" applyFont="1" applyFill="1" applyBorder="1" applyProtection="1"/>
    <xf numFmtId="164" fontId="38" fillId="0" borderId="0" xfId="1" applyFont="1" applyAlignment="1" applyProtection="1">
      <alignment horizontal="center"/>
    </xf>
    <xf numFmtId="164" fontId="0" fillId="0" borderId="0" xfId="1" applyFont="1" applyAlignment="1" applyProtection="1">
      <alignment horizontal="center"/>
    </xf>
    <xf numFmtId="164" fontId="38" fillId="0" borderId="1" xfId="1" applyFont="1" applyBorder="1" applyAlignment="1" applyProtection="1">
      <alignment horizontal="center" vertical="top" wrapText="1"/>
    </xf>
    <xf numFmtId="164" fontId="0" fillId="4" borderId="1" xfId="1" applyFont="1" applyFill="1" applyBorder="1" applyAlignment="1" applyProtection="1">
      <alignment vertical="center"/>
    </xf>
    <xf numFmtId="164" fontId="2" fillId="0" borderId="0" xfId="1" applyFont="1" applyBorder="1" applyAlignment="1" applyProtection="1">
      <alignment vertical="center"/>
    </xf>
    <xf numFmtId="0" fontId="3" fillId="0" borderId="0" xfId="0" applyFont="1" applyAlignment="1">
      <alignment vertical="center"/>
    </xf>
    <xf numFmtId="0" fontId="18" fillId="0" borderId="0" xfId="0" applyFont="1" applyAlignment="1">
      <alignment horizontal="center" vertical="center"/>
    </xf>
    <xf numFmtId="0" fontId="0" fillId="2" borderId="1" xfId="0" applyFill="1" applyBorder="1" applyAlignment="1">
      <alignment vertical="center"/>
    </xf>
    <xf numFmtId="164" fontId="0" fillId="0" borderId="1" xfId="1" applyFont="1" applyBorder="1" applyAlignment="1" applyProtection="1">
      <alignment vertical="center"/>
      <protection locked="0"/>
    </xf>
    <xf numFmtId="164" fontId="0" fillId="0" borderId="1" xfId="1" applyFont="1" applyBorder="1" applyAlignment="1" applyProtection="1">
      <alignment vertical="center"/>
    </xf>
    <xf numFmtId="164" fontId="4" fillId="0" borderId="0" xfId="1" applyFont="1" applyProtection="1"/>
    <xf numFmtId="164" fontId="2" fillId="0" borderId="0" xfId="1" applyFont="1" applyFill="1" applyProtection="1"/>
    <xf numFmtId="164" fontId="2" fillId="0" borderId="0" xfId="1" applyFont="1" applyFill="1" applyAlignment="1" applyProtection="1">
      <alignment vertical="center"/>
    </xf>
    <xf numFmtId="0" fontId="38" fillId="4" borderId="1" xfId="0" applyFont="1" applyFill="1" applyBorder="1" applyAlignment="1">
      <alignment horizontal="left" vertical="top" wrapText="1"/>
    </xf>
    <xf numFmtId="0" fontId="41" fillId="4" borderId="1" xfId="0" applyFont="1" applyFill="1" applyBorder="1" applyAlignment="1">
      <alignment horizontal="center" vertical="top" wrapText="1"/>
    </xf>
    <xf numFmtId="0" fontId="38" fillId="4" borderId="1" xfId="0" applyFont="1" applyFill="1" applyBorder="1" applyAlignment="1">
      <alignment vertical="top" wrapText="1"/>
    </xf>
    <xf numFmtId="0" fontId="3" fillId="0" borderId="1" xfId="0" applyFont="1" applyBorder="1" applyAlignment="1" applyProtection="1">
      <alignment horizontal="center" vertical="center"/>
      <protection locked="0"/>
    </xf>
    <xf numFmtId="0" fontId="38" fillId="3" borderId="0" xfId="0" applyFont="1" applyFill="1" applyAlignment="1">
      <alignment vertical="center"/>
    </xf>
    <xf numFmtId="0" fontId="0" fillId="3" borderId="0" xfId="0" applyFill="1"/>
    <xf numFmtId="0" fontId="0" fillId="3" borderId="0" xfId="0" applyFill="1" applyAlignment="1">
      <alignment wrapText="1"/>
    </xf>
    <xf numFmtId="0" fontId="38" fillId="3" borderId="0" xfId="0" applyFont="1" applyFill="1"/>
    <xf numFmtId="0" fontId="8" fillId="3" borderId="0" xfId="0" applyFont="1" applyFill="1" applyAlignment="1">
      <alignment horizontal="center" vertical="center" wrapText="1"/>
    </xf>
    <xf numFmtId="0" fontId="8" fillId="3" borderId="0" xfId="0" applyFont="1" applyFill="1" applyAlignment="1">
      <alignment horizontal="center" vertical="center"/>
    </xf>
    <xf numFmtId="0" fontId="3" fillId="3" borderId="0" xfId="0" applyFont="1" applyFill="1"/>
    <xf numFmtId="0" fontId="3" fillId="3" borderId="0" xfId="0" applyFont="1" applyFill="1" applyAlignment="1">
      <alignment horizontal="center"/>
    </xf>
    <xf numFmtId="0" fontId="19" fillId="3" borderId="0" xfId="0" applyFont="1" applyFill="1" applyAlignment="1">
      <alignment vertical="center" wrapText="1"/>
    </xf>
    <xf numFmtId="0" fontId="41" fillId="3" borderId="1" xfId="0" applyFont="1" applyFill="1" applyBorder="1" applyAlignment="1">
      <alignment horizontal="center" vertical="top" wrapText="1"/>
    </xf>
    <xf numFmtId="0" fontId="0" fillId="3" borderId="0" xfId="0" applyFill="1" applyAlignment="1">
      <alignment horizontal="center"/>
    </xf>
    <xf numFmtId="0" fontId="38" fillId="3" borderId="1" xfId="0" applyFont="1" applyFill="1" applyBorder="1" applyAlignment="1">
      <alignment horizontal="center" vertical="center" wrapText="1"/>
    </xf>
    <xf numFmtId="0" fontId="0" fillId="3" borderId="0" xfId="0" applyFill="1" applyAlignment="1">
      <alignment vertical="top"/>
    </xf>
    <xf numFmtId="0" fontId="41" fillId="3" borderId="1" xfId="0" applyFont="1" applyFill="1" applyBorder="1" applyAlignment="1">
      <alignment horizontal="center" vertical="center" wrapText="1"/>
    </xf>
    <xf numFmtId="0" fontId="38" fillId="3" borderId="1" xfId="0" applyFont="1" applyFill="1" applyBorder="1" applyAlignment="1">
      <alignment vertical="top" wrapText="1"/>
    </xf>
    <xf numFmtId="0" fontId="0" fillId="3" borderId="1" xfId="0" applyFill="1" applyBorder="1" applyProtection="1">
      <protection locked="0"/>
    </xf>
    <xf numFmtId="0" fontId="0" fillId="3" borderId="0" xfId="0" applyFill="1" applyAlignment="1">
      <alignment horizontal="left" vertical="top" wrapText="1"/>
    </xf>
    <xf numFmtId="0" fontId="0" fillId="3" borderId="0" xfId="0" applyFill="1" applyAlignment="1">
      <alignment horizontal="center" vertical="center"/>
    </xf>
    <xf numFmtId="0" fontId="38" fillId="3" borderId="0" xfId="0" applyFont="1" applyFill="1" applyAlignment="1">
      <alignment horizontal="center"/>
    </xf>
    <xf numFmtId="0" fontId="0" fillId="3" borderId="0" xfId="0" applyFill="1" applyAlignment="1">
      <alignment horizontal="center" wrapText="1"/>
    </xf>
    <xf numFmtId="0" fontId="38" fillId="3" borderId="8" xfId="0" applyFont="1" applyFill="1" applyBorder="1" applyAlignment="1">
      <alignment horizontal="center" vertical="top" wrapText="1"/>
    </xf>
    <xf numFmtId="0" fontId="0" fillId="3" borderId="8" xfId="0" applyFill="1" applyBorder="1" applyProtection="1">
      <protection locked="0"/>
    </xf>
    <xf numFmtId="164" fontId="0" fillId="3" borderId="1" xfId="1" applyFont="1" applyFill="1" applyBorder="1" applyProtection="1">
      <protection locked="0"/>
    </xf>
    <xf numFmtId="164" fontId="0" fillId="3" borderId="0" xfId="1" applyFont="1" applyFill="1" applyProtection="1"/>
    <xf numFmtId="0" fontId="38" fillId="3" borderId="0" xfId="0" applyFont="1" applyFill="1" applyAlignment="1">
      <alignment vertical="top" wrapText="1"/>
    </xf>
    <xf numFmtId="164" fontId="0" fillId="3" borderId="0" xfId="1" applyFont="1" applyFill="1" applyAlignment="1" applyProtection="1">
      <alignment horizontal="center" vertical="center"/>
    </xf>
    <xf numFmtId="164" fontId="0" fillId="3" borderId="0" xfId="1" applyFont="1" applyFill="1" applyBorder="1" applyProtection="1"/>
    <xf numFmtId="0" fontId="2" fillId="3" borderId="0" xfId="0" applyFont="1" applyFill="1" applyAlignment="1">
      <alignment horizontal="center" wrapText="1"/>
    </xf>
    <xf numFmtId="0" fontId="0" fillId="3" borderId="0" xfId="0" applyFill="1" applyAlignment="1">
      <alignment horizontal="center" vertical="top"/>
    </xf>
    <xf numFmtId="0" fontId="2" fillId="3" borderId="0" xfId="0" applyFont="1" applyFill="1" applyAlignment="1">
      <alignment wrapText="1"/>
    </xf>
    <xf numFmtId="164" fontId="0" fillId="2" borderId="1" xfId="1" applyFont="1" applyFill="1" applyBorder="1" applyAlignment="1" applyProtection="1">
      <alignment horizontal="center" vertical="center"/>
    </xf>
    <xf numFmtId="0" fontId="38" fillId="0" borderId="0" xfId="0" applyFont="1" applyAlignment="1">
      <alignment vertical="top" wrapText="1"/>
    </xf>
    <xf numFmtId="0" fontId="42" fillId="0" borderId="0" xfId="0" applyFont="1" applyAlignment="1">
      <alignment vertical="center" wrapText="1"/>
    </xf>
    <xf numFmtId="169" fontId="37" fillId="0" borderId="0" xfId="0" applyNumberFormat="1" applyFont="1" applyAlignment="1">
      <alignment vertical="center"/>
    </xf>
    <xf numFmtId="169" fontId="44" fillId="0" borderId="0" xfId="0" applyNumberFormat="1" applyFont="1" applyAlignment="1">
      <alignment vertical="center"/>
    </xf>
    <xf numFmtId="0" fontId="54" fillId="0" borderId="0" xfId="0" applyFont="1" applyAlignment="1">
      <alignment horizontal="center"/>
    </xf>
    <xf numFmtId="166" fontId="0" fillId="0" borderId="1" xfId="1" applyNumberFormat="1" applyFont="1" applyBorder="1" applyAlignment="1" applyProtection="1">
      <alignment vertical="center"/>
      <protection locked="0"/>
    </xf>
    <xf numFmtId="0" fontId="52" fillId="0" borderId="1" xfId="0" applyFont="1" applyBorder="1" applyAlignment="1">
      <alignment vertical="center"/>
    </xf>
    <xf numFmtId="166" fontId="0" fillId="0" borderId="1" xfId="1" applyNumberFormat="1" applyFont="1" applyBorder="1" applyProtection="1">
      <protection locked="0"/>
    </xf>
    <xf numFmtId="166" fontId="2" fillId="2" borderId="1" xfId="1" applyNumberFormat="1" applyFont="1" applyFill="1" applyBorder="1" applyAlignment="1" applyProtection="1">
      <alignment vertical="center"/>
    </xf>
    <xf numFmtId="166" fontId="0" fillId="0" borderId="1" xfId="1" applyNumberFormat="1" applyFont="1" applyBorder="1" applyAlignment="1" applyProtection="1">
      <alignment horizontal="center" vertical="center"/>
      <protection locked="0"/>
    </xf>
    <xf numFmtId="164" fontId="0" fillId="0" borderId="1" xfId="1" applyFont="1" applyBorder="1" applyAlignment="1" applyProtection="1">
      <alignment horizontal="left" vertical="center"/>
      <protection locked="0"/>
    </xf>
    <xf numFmtId="166" fontId="0" fillId="3" borderId="1" xfId="1" applyNumberFormat="1" applyFont="1" applyFill="1" applyBorder="1" applyProtection="1">
      <protection locked="0"/>
    </xf>
    <xf numFmtId="166" fontId="2" fillId="2" borderId="1" xfId="1" applyNumberFormat="1" applyFont="1" applyFill="1" applyBorder="1" applyAlignment="1" applyProtection="1">
      <alignment horizontal="center" vertical="center"/>
    </xf>
    <xf numFmtId="166" fontId="0" fillId="4" borderId="1" xfId="1" applyNumberFormat="1" applyFont="1" applyFill="1" applyBorder="1" applyAlignment="1" applyProtection="1">
      <alignment vertical="center"/>
    </xf>
    <xf numFmtId="166" fontId="2" fillId="0" borderId="1" xfId="1" applyNumberFormat="1" applyFont="1" applyFill="1" applyBorder="1" applyAlignment="1" applyProtection="1">
      <alignment vertical="center"/>
      <protection locked="0"/>
    </xf>
    <xf numFmtId="0" fontId="0" fillId="3" borderId="8" xfId="0" applyFill="1" applyBorder="1" applyAlignment="1" applyProtection="1">
      <alignment wrapText="1"/>
      <protection locked="0"/>
    </xf>
    <xf numFmtId="41" fontId="4" fillId="4" borderId="1" xfId="1" applyNumberFormat="1" applyFont="1" applyFill="1" applyBorder="1" applyAlignment="1" applyProtection="1">
      <alignment vertical="center"/>
    </xf>
    <xf numFmtId="41" fontId="37" fillId="0" borderId="0" xfId="0" applyNumberFormat="1" applyFont="1" applyAlignment="1">
      <alignment vertical="center"/>
    </xf>
    <xf numFmtId="41" fontId="44" fillId="0" borderId="0" xfId="0" applyNumberFormat="1" applyFont="1" applyAlignment="1">
      <alignment vertical="center"/>
    </xf>
    <xf numFmtId="41" fontId="0" fillId="0" borderId="0" xfId="0" quotePrefix="1" applyNumberFormat="1" applyAlignment="1">
      <alignment horizontal="center" vertical="center"/>
    </xf>
    <xf numFmtId="41" fontId="38" fillId="0" borderId="1" xfId="0" applyNumberFormat="1" applyFont="1" applyBorder="1" applyAlignment="1">
      <alignment horizontal="center" vertical="center" wrapText="1"/>
    </xf>
    <xf numFmtId="41" fontId="18" fillId="0" borderId="0" xfId="0" applyNumberFormat="1" applyFont="1" applyAlignment="1">
      <alignment horizontal="center" vertical="center"/>
    </xf>
    <xf numFmtId="41" fontId="0" fillId="2" borderId="1" xfId="0" applyNumberFormat="1" applyFill="1" applyBorder="1" applyAlignment="1">
      <alignment vertical="center"/>
    </xf>
    <xf numFmtId="41" fontId="0" fillId="0" borderId="1" xfId="1" applyNumberFormat="1" applyFont="1" applyBorder="1" applyAlignment="1" applyProtection="1">
      <alignment vertical="center"/>
      <protection locked="0"/>
    </xf>
    <xf numFmtId="41" fontId="0" fillId="0" borderId="1" xfId="1" applyNumberFormat="1" applyFont="1" applyBorder="1" applyAlignment="1" applyProtection="1">
      <alignment vertical="center"/>
    </xf>
    <xf numFmtId="41" fontId="0" fillId="4" borderId="1" xfId="1" applyNumberFormat="1" applyFont="1" applyFill="1" applyBorder="1" applyAlignment="1" applyProtection="1">
      <alignment vertical="center"/>
    </xf>
    <xf numFmtId="41" fontId="2" fillId="0" borderId="1" xfId="1" applyNumberFormat="1" applyFont="1" applyFill="1" applyBorder="1" applyAlignment="1" applyProtection="1">
      <alignment vertical="center"/>
    </xf>
    <xf numFmtId="41" fontId="2" fillId="4" borderId="1" xfId="1" applyNumberFormat="1" applyFont="1" applyFill="1" applyBorder="1" applyAlignment="1" applyProtection="1">
      <alignment vertical="center"/>
    </xf>
    <xf numFmtId="41" fontId="0" fillId="0" borderId="1" xfId="1" applyNumberFormat="1" applyFont="1" applyFill="1" applyBorder="1" applyAlignment="1" applyProtection="1">
      <alignment vertical="center"/>
      <protection locked="0"/>
    </xf>
    <xf numFmtId="41" fontId="2" fillId="0" borderId="1" xfId="1" applyNumberFormat="1" applyFont="1" applyFill="1" applyBorder="1" applyAlignment="1" applyProtection="1">
      <alignment vertical="center"/>
      <protection locked="0"/>
    </xf>
    <xf numFmtId="41" fontId="0" fillId="3" borderId="1" xfId="1" applyNumberFormat="1" applyFont="1" applyFill="1" applyBorder="1" applyAlignment="1" applyProtection="1">
      <alignment vertical="center"/>
    </xf>
    <xf numFmtId="41" fontId="3" fillId="0" borderId="0" xfId="0" applyNumberFormat="1" applyFont="1" applyAlignment="1">
      <alignment vertical="center"/>
    </xf>
    <xf numFmtId="41" fontId="38" fillId="0" borderId="0" xfId="1" applyNumberFormat="1" applyFont="1" applyAlignment="1" applyProtection="1">
      <alignment horizontal="center"/>
    </xf>
    <xf numFmtId="41" fontId="0" fillId="0" borderId="0" xfId="1" applyNumberFormat="1" applyFont="1" applyAlignment="1" applyProtection="1">
      <alignment horizontal="center"/>
    </xf>
    <xf numFmtId="41" fontId="38" fillId="0" borderId="1" xfId="1" applyNumberFormat="1" applyFont="1" applyBorder="1" applyAlignment="1" applyProtection="1">
      <alignment horizontal="center" vertical="top" wrapText="1"/>
    </xf>
    <xf numFmtId="41" fontId="0" fillId="0" borderId="1" xfId="1" applyNumberFormat="1" applyFont="1" applyBorder="1" applyProtection="1">
      <protection locked="0"/>
    </xf>
    <xf numFmtId="41" fontId="0" fillId="0" borderId="0" xfId="1" applyNumberFormat="1" applyFont="1" applyProtection="1"/>
    <xf numFmtId="41" fontId="3" fillId="0" borderId="0" xfId="1" applyNumberFormat="1" applyFont="1" applyFill="1" applyBorder="1" applyAlignment="1" applyProtection="1">
      <alignment horizontal="center"/>
    </xf>
    <xf numFmtId="41" fontId="2" fillId="2" borderId="1" xfId="1" applyNumberFormat="1" applyFont="1" applyFill="1" applyBorder="1" applyAlignment="1" applyProtection="1">
      <alignment vertical="center"/>
    </xf>
    <xf numFmtId="166" fontId="0" fillId="0" borderId="1" xfId="1" applyNumberFormat="1" applyFont="1" applyFill="1" applyBorder="1" applyProtection="1">
      <protection locked="0"/>
    </xf>
    <xf numFmtId="41" fontId="0" fillId="0" borderId="1" xfId="1" applyNumberFormat="1" applyFont="1" applyFill="1" applyBorder="1" applyProtection="1">
      <protection locked="0"/>
    </xf>
    <xf numFmtId="166" fontId="57" fillId="4" borderId="1" xfId="1" applyNumberFormat="1" applyFont="1" applyFill="1" applyBorder="1" applyAlignment="1" applyProtection="1">
      <alignment horizontal="center" vertical="center"/>
    </xf>
    <xf numFmtId="166" fontId="60" fillId="4" borderId="1" xfId="1" applyNumberFormat="1" applyFont="1" applyFill="1" applyBorder="1" applyAlignment="1" applyProtection="1">
      <alignment vertical="center"/>
    </xf>
    <xf numFmtId="49" fontId="56" fillId="0" borderId="0" xfId="0" applyNumberFormat="1" applyFont="1"/>
    <xf numFmtId="37" fontId="2" fillId="4" borderId="1" xfId="1" applyNumberFormat="1" applyFont="1" applyFill="1" applyBorder="1" applyAlignment="1" applyProtection="1">
      <alignment vertical="center"/>
    </xf>
    <xf numFmtId="37" fontId="0" fillId="4" borderId="1" xfId="1" applyNumberFormat="1" applyFont="1" applyFill="1" applyBorder="1" applyAlignment="1" applyProtection="1">
      <alignment vertical="center"/>
    </xf>
    <xf numFmtId="37" fontId="57" fillId="0" borderId="1" xfId="1" applyNumberFormat="1" applyFont="1" applyFill="1" applyBorder="1" applyAlignment="1" applyProtection="1">
      <alignment vertical="center"/>
      <protection locked="0"/>
    </xf>
    <xf numFmtId="0" fontId="0" fillId="0" borderId="1" xfId="0" applyBorder="1" applyAlignment="1" applyProtection="1">
      <alignment wrapText="1"/>
      <protection locked="0"/>
    </xf>
    <xf numFmtId="170" fontId="3" fillId="0" borderId="0" xfId="3" applyNumberFormat="1" applyFont="1" applyBorder="1" applyAlignment="1" applyProtection="1">
      <alignment horizontal="center"/>
    </xf>
    <xf numFmtId="170" fontId="38" fillId="0" borderId="0" xfId="3" applyNumberFormat="1" applyFont="1" applyAlignment="1" applyProtection="1">
      <alignment horizontal="center"/>
    </xf>
    <xf numFmtId="170" fontId="0" fillId="0" borderId="0" xfId="3" applyNumberFormat="1" applyFont="1" applyAlignment="1" applyProtection="1">
      <alignment horizontal="center"/>
    </xf>
    <xf numFmtId="170" fontId="38" fillId="0" borderId="1" xfId="3" applyNumberFormat="1" applyFont="1" applyBorder="1" applyAlignment="1" applyProtection="1">
      <alignment horizontal="center" vertical="top" wrapText="1"/>
    </xf>
    <xf numFmtId="170" fontId="0" fillId="0" borderId="1" xfId="3" applyNumberFormat="1" applyFont="1" applyBorder="1" applyProtection="1">
      <protection locked="0"/>
    </xf>
    <xf numFmtId="170" fontId="2" fillId="2" borderId="1" xfId="3" applyNumberFormat="1" applyFont="1" applyFill="1" applyBorder="1" applyAlignment="1" applyProtection="1">
      <alignment horizontal="center" vertical="center"/>
    </xf>
    <xf numFmtId="170" fontId="0" fillId="0" borderId="0" xfId="3" applyNumberFormat="1" applyFont="1" applyProtection="1"/>
    <xf numFmtId="170" fontId="0" fillId="0" borderId="1" xfId="1" applyNumberFormat="1" applyFont="1" applyBorder="1" applyProtection="1">
      <protection locked="0"/>
    </xf>
    <xf numFmtId="170" fontId="2" fillId="2" borderId="1" xfId="3" applyNumberFormat="1" applyFont="1" applyFill="1" applyBorder="1" applyProtection="1"/>
    <xf numFmtId="170" fontId="3" fillId="0" borderId="0" xfId="3" applyNumberFormat="1" applyFont="1" applyBorder="1" applyProtection="1"/>
    <xf numFmtId="0" fontId="38" fillId="3" borderId="1" xfId="0" applyFont="1" applyFill="1" applyBorder="1" applyAlignment="1">
      <alignment horizontal="center" vertical="top" wrapText="1"/>
    </xf>
    <xf numFmtId="0" fontId="0" fillId="3" borderId="8"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38" fillId="2" borderId="1" xfId="0" applyFont="1" applyFill="1" applyBorder="1" applyAlignment="1">
      <alignment horizontal="center" wrapText="1"/>
    </xf>
    <xf numFmtId="0" fontId="62" fillId="0" borderId="0" xfId="4"/>
    <xf numFmtId="171" fontId="64" fillId="0" borderId="0" xfId="4" applyNumberFormat="1" applyFont="1" applyAlignment="1">
      <alignment horizontal="right" vertical="center" wrapText="1"/>
    </xf>
    <xf numFmtId="0" fontId="62" fillId="0" borderId="0" xfId="4" applyAlignment="1">
      <alignment vertical="center"/>
    </xf>
    <xf numFmtId="0" fontId="66" fillId="0" borderId="0" xfId="4" applyFont="1" applyAlignment="1">
      <alignment horizontal="right" vertical="center" wrapText="1"/>
    </xf>
    <xf numFmtId="171" fontId="64" fillId="0" borderId="12" xfId="4" applyNumberFormat="1" applyFont="1" applyBorder="1" applyAlignment="1">
      <alignment horizontal="right" vertical="center" wrapText="1"/>
    </xf>
    <xf numFmtId="170" fontId="62" fillId="7" borderId="0" xfId="4" applyNumberFormat="1" applyFill="1"/>
    <xf numFmtId="43" fontId="67" fillId="0" borderId="0" xfId="3" applyFont="1" applyFill="1" applyAlignment="1">
      <alignment horizontal="right" vertical="center" wrapText="1"/>
    </xf>
    <xf numFmtId="0" fontId="67" fillId="0" borderId="0" xfId="4" applyFont="1" applyAlignment="1">
      <alignment horizontal="left" vertical="center" wrapText="1"/>
    </xf>
    <xf numFmtId="170" fontId="62" fillId="6" borderId="0" xfId="4" applyNumberFormat="1" applyFill="1"/>
    <xf numFmtId="170" fontId="62" fillId="5" borderId="0" xfId="4" applyNumberFormat="1" applyFill="1"/>
    <xf numFmtId="172" fontId="67" fillId="0" borderId="0" xfId="4" applyNumberFormat="1" applyFont="1" applyAlignment="1">
      <alignment vertical="center" wrapText="1"/>
    </xf>
    <xf numFmtId="171" fontId="64" fillId="0" borderId="6" xfId="4" applyNumberFormat="1" applyFont="1" applyBorder="1" applyAlignment="1">
      <alignment horizontal="right" vertical="center" wrapText="1"/>
    </xf>
    <xf numFmtId="171" fontId="64" fillId="0" borderId="17" xfId="4" applyNumberFormat="1" applyFont="1" applyBorder="1" applyAlignment="1">
      <alignment horizontal="right" vertical="center" wrapText="1"/>
    </xf>
    <xf numFmtId="0" fontId="64" fillId="0" borderId="0" xfId="4" applyFont="1" applyAlignment="1">
      <alignment horizontal="left" vertical="center" wrapText="1"/>
    </xf>
    <xf numFmtId="0" fontId="62" fillId="0" borderId="0" xfId="4" applyAlignment="1">
      <alignment vertical="center" wrapText="1"/>
    </xf>
    <xf numFmtId="170" fontId="62" fillId="0" borderId="0" xfId="3" applyNumberFormat="1" applyFont="1" applyAlignment="1">
      <alignment vertical="center"/>
    </xf>
    <xf numFmtId="0" fontId="62" fillId="0" borderId="0" xfId="4" applyAlignment="1">
      <alignment horizontal="right" vertical="center"/>
    </xf>
    <xf numFmtId="170" fontId="62" fillId="0" borderId="0" xfId="3" applyNumberFormat="1" applyFont="1" applyFill="1" applyAlignment="1">
      <alignment vertical="center"/>
    </xf>
    <xf numFmtId="44" fontId="62" fillId="0" borderId="0" xfId="4" applyNumberFormat="1" applyAlignment="1">
      <alignment vertical="center"/>
    </xf>
    <xf numFmtId="172" fontId="67" fillId="0" borderId="0" xfId="4" applyNumberFormat="1" applyFont="1" applyAlignment="1">
      <alignment horizontal="right" vertical="center" wrapText="1"/>
    </xf>
    <xf numFmtId="0" fontId="64" fillId="0" borderId="0" xfId="4" applyFont="1" applyAlignment="1">
      <alignment horizontal="right" vertical="center" wrapText="1"/>
    </xf>
    <xf numFmtId="0" fontId="67" fillId="0" borderId="0" xfId="4" applyFont="1" applyAlignment="1">
      <alignment horizontal="right" vertical="center" wrapText="1"/>
    </xf>
    <xf numFmtId="0" fontId="64" fillId="0" borderId="0" xfId="4" applyFont="1" applyAlignment="1">
      <alignment vertical="center" wrapText="1"/>
    </xf>
    <xf numFmtId="0" fontId="69" fillId="0" borderId="0" xfId="4" applyFont="1" applyAlignment="1">
      <alignment horizontal="right" vertical="center" wrapText="1"/>
    </xf>
    <xf numFmtId="0" fontId="69" fillId="0" borderId="6" xfId="4" applyFont="1" applyBorder="1" applyAlignment="1">
      <alignment horizontal="right" vertical="center" wrapText="1"/>
    </xf>
    <xf numFmtId="43" fontId="0" fillId="0" borderId="1" xfId="3" applyFont="1" applyBorder="1"/>
    <xf numFmtId="43" fontId="2" fillId="5" borderId="1" xfId="3" applyFont="1" applyFill="1" applyBorder="1"/>
    <xf numFmtId="43" fontId="0" fillId="5" borderId="1" xfId="3" applyFont="1" applyFill="1" applyBorder="1"/>
    <xf numFmtId="0" fontId="64" fillId="0" borderId="0" xfId="4" applyFont="1" applyAlignment="1">
      <alignment horizontal="center" vertical="center" wrapText="1"/>
    </xf>
    <xf numFmtId="44" fontId="62" fillId="0" borderId="0" xfId="4" applyNumberFormat="1"/>
    <xf numFmtId="170" fontId="63" fillId="0" borderId="18" xfId="4" applyNumberFormat="1" applyFont="1" applyBorder="1"/>
    <xf numFmtId="0" fontId="62" fillId="0" borderId="6" xfId="4" applyBorder="1" applyAlignment="1">
      <alignment vertical="center"/>
    </xf>
    <xf numFmtId="43" fontId="67" fillId="0" borderId="0" xfId="3" applyFont="1" applyFill="1" applyBorder="1" applyAlignment="1">
      <alignment horizontal="right" vertical="center" wrapText="1"/>
    </xf>
    <xf numFmtId="43" fontId="63" fillId="0" borderId="0" xfId="4" applyNumberFormat="1" applyFont="1" applyAlignment="1">
      <alignment vertical="center"/>
    </xf>
    <xf numFmtId="43" fontId="62" fillId="0" borderId="0" xfId="4" applyNumberFormat="1" applyAlignment="1">
      <alignment vertical="center"/>
    </xf>
    <xf numFmtId="0" fontId="68" fillId="0" borderId="0" xfId="4" applyFont="1" applyAlignment="1">
      <alignment vertical="center" wrapText="1"/>
    </xf>
    <xf numFmtId="43" fontId="54" fillId="0" borderId="0" xfId="5" applyFont="1" applyFill="1" applyAlignment="1">
      <alignment horizontal="center"/>
    </xf>
    <xf numFmtId="0" fontId="67" fillId="0" borderId="6" xfId="4" applyFont="1" applyBorder="1" applyAlignment="1">
      <alignment horizontal="right" vertical="center" wrapText="1"/>
    </xf>
    <xf numFmtId="173" fontId="70" fillId="0" borderId="19" xfId="0" applyNumberFormat="1" applyFont="1" applyBorder="1"/>
    <xf numFmtId="173" fontId="56" fillId="0" borderId="0" xfId="0" applyNumberFormat="1" applyFont="1"/>
    <xf numFmtId="49" fontId="70" fillId="0" borderId="20" xfId="0" applyNumberFormat="1" applyFont="1" applyBorder="1" applyAlignment="1">
      <alignment horizontal="center"/>
    </xf>
    <xf numFmtId="49" fontId="56" fillId="0" borderId="0" xfId="0" applyNumberFormat="1" applyFont="1" applyAlignment="1">
      <alignment horizontal="center"/>
    </xf>
    <xf numFmtId="43" fontId="0" fillId="6" borderId="1" xfId="3" applyFont="1" applyFill="1" applyBorder="1"/>
    <xf numFmtId="43" fontId="2" fillId="6" borderId="1" xfId="3" applyFont="1" applyFill="1" applyBorder="1"/>
    <xf numFmtId="0" fontId="2" fillId="6" borderId="1" xfId="0" applyFont="1" applyFill="1" applyBorder="1" applyAlignment="1">
      <alignment horizontal="center"/>
    </xf>
    <xf numFmtId="0" fontId="2" fillId="5" borderId="1" xfId="0" applyFont="1" applyFill="1" applyBorder="1" applyAlignment="1">
      <alignment horizontal="center"/>
    </xf>
    <xf numFmtId="166" fontId="0" fillId="0" borderId="1" xfId="3" applyNumberFormat="1" applyFont="1" applyBorder="1"/>
    <xf numFmtId="0" fontId="2" fillId="6" borderId="10" xfId="0" applyFont="1" applyFill="1" applyBorder="1" applyAlignment="1">
      <alignment horizontal="center"/>
    </xf>
    <xf numFmtId="0" fontId="2" fillId="5" borderId="10" xfId="0" applyFont="1" applyFill="1" applyBorder="1" applyAlignment="1">
      <alignment horizont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41" fontId="72" fillId="0" borderId="1" xfId="1" applyNumberFormat="1" applyFont="1" applyFill="1" applyBorder="1" applyAlignment="1" applyProtection="1">
      <alignment vertical="center"/>
      <protection locked="0"/>
    </xf>
    <xf numFmtId="0" fontId="63" fillId="8" borderId="0" xfId="4" applyFont="1" applyFill="1" applyAlignment="1">
      <alignment vertical="center"/>
    </xf>
    <xf numFmtId="0" fontId="62" fillId="8" borderId="0" xfId="4" applyFill="1" applyAlignment="1">
      <alignment vertical="center"/>
    </xf>
    <xf numFmtId="0" fontId="62" fillId="8" borderId="0" xfId="4" applyFill="1" applyAlignment="1">
      <alignment horizontal="left" vertical="center"/>
    </xf>
    <xf numFmtId="170" fontId="62" fillId="8" borderId="0" xfId="4" applyNumberFormat="1" applyFill="1" applyAlignment="1">
      <alignment vertical="center"/>
    </xf>
    <xf numFmtId="170" fontId="63" fillId="8" borderId="0" xfId="4" applyNumberFormat="1" applyFont="1" applyFill="1" applyAlignment="1">
      <alignment vertical="center"/>
    </xf>
    <xf numFmtId="170" fontId="63" fillId="8" borderId="17" xfId="4" applyNumberFormat="1" applyFont="1" applyFill="1" applyBorder="1" applyAlignment="1">
      <alignment vertical="center"/>
    </xf>
    <xf numFmtId="0" fontId="62" fillId="8" borderId="6" xfId="4" applyFill="1" applyBorder="1" applyAlignment="1">
      <alignment vertical="center"/>
    </xf>
    <xf numFmtId="0" fontId="0" fillId="8" borderId="0" xfId="0" applyFill="1"/>
    <xf numFmtId="166" fontId="55" fillId="8" borderId="0" xfId="5" applyNumberFormat="1" applyFont="1" applyFill="1"/>
    <xf numFmtId="170" fontId="63" fillId="8" borderId="18" xfId="4" applyNumberFormat="1" applyFont="1" applyFill="1" applyBorder="1" applyAlignment="1">
      <alignment vertical="center"/>
    </xf>
    <xf numFmtId="0" fontId="62" fillId="8" borderId="0" xfId="4" applyFill="1"/>
    <xf numFmtId="170" fontId="63" fillId="8" borderId="0" xfId="3" applyNumberFormat="1" applyFont="1" applyFill="1" applyAlignment="1">
      <alignment horizontal="center" vertical="center"/>
    </xf>
    <xf numFmtId="170" fontId="62" fillId="8" borderId="0" xfId="3" applyNumberFormat="1" applyFont="1" applyFill="1" applyAlignment="1">
      <alignment vertical="center"/>
    </xf>
    <xf numFmtId="170" fontId="62" fillId="8" borderId="0" xfId="3" applyNumberFormat="1" applyFont="1" applyFill="1" applyBorder="1" applyAlignment="1">
      <alignment vertical="center"/>
    </xf>
    <xf numFmtId="170" fontId="63" fillId="8" borderId="0" xfId="3" applyNumberFormat="1" applyFont="1" applyFill="1" applyAlignment="1">
      <alignment vertical="center"/>
    </xf>
    <xf numFmtId="170" fontId="62" fillId="8" borderId="6" xfId="3" applyNumberFormat="1" applyFont="1" applyFill="1" applyBorder="1" applyAlignment="1">
      <alignment vertical="center"/>
    </xf>
    <xf numFmtId="170" fontId="63" fillId="8" borderId="17" xfId="3" applyNumberFormat="1" applyFont="1" applyFill="1" applyBorder="1" applyAlignment="1">
      <alignment vertical="center"/>
    </xf>
    <xf numFmtId="0" fontId="62" fillId="5" borderId="0" xfId="4" applyFill="1" applyAlignment="1">
      <alignment vertical="center"/>
    </xf>
    <xf numFmtId="171" fontId="64" fillId="5" borderId="0" xfId="4" applyNumberFormat="1" applyFont="1" applyFill="1" applyAlignment="1">
      <alignment horizontal="right" vertical="center" wrapText="1"/>
    </xf>
    <xf numFmtId="0" fontId="41" fillId="0" borderId="14" xfId="0" applyFont="1" applyBorder="1" applyAlignment="1">
      <alignment horizontal="center" wrapText="1"/>
    </xf>
    <xf numFmtId="0" fontId="41" fillId="0" borderId="15" xfId="0" applyFont="1" applyBorder="1" applyAlignment="1">
      <alignment horizontal="center"/>
    </xf>
    <xf numFmtId="0" fontId="41" fillId="0" borderId="16" xfId="0" applyFont="1" applyBorder="1" applyAlignment="1">
      <alignment horizontal="center"/>
    </xf>
    <xf numFmtId="0" fontId="47" fillId="0" borderId="11" xfId="0" applyFont="1" applyBorder="1" applyAlignment="1">
      <alignment horizontal="center" vertical="center"/>
    </xf>
    <xf numFmtId="0" fontId="47" fillId="0" borderId="13" xfId="0" applyFont="1" applyBorder="1" applyAlignment="1">
      <alignment horizontal="center" vertical="center"/>
    </xf>
    <xf numFmtId="0" fontId="47" fillId="0" borderId="5" xfId="0" applyFont="1" applyBorder="1" applyAlignment="1">
      <alignment horizontal="center" vertical="center"/>
    </xf>
    <xf numFmtId="0" fontId="47" fillId="0" borderId="7" xfId="0" applyFont="1" applyBorder="1" applyAlignment="1">
      <alignment horizontal="center" vertical="center"/>
    </xf>
    <xf numFmtId="0" fontId="0" fillId="0" borderId="16" xfId="0" applyBorder="1" applyAlignment="1">
      <alignment horizontal="center" vertical="center"/>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45" fillId="0" borderId="11" xfId="0" applyFont="1" applyBorder="1" applyAlignment="1" applyProtection="1">
      <alignment horizontal="center" vertical="center"/>
      <protection locked="0"/>
    </xf>
    <xf numFmtId="0" fontId="45" fillId="0" borderId="13" xfId="0" applyFont="1" applyBorder="1" applyAlignment="1" applyProtection="1">
      <alignment horizontal="center" vertical="center"/>
      <protection locked="0"/>
    </xf>
    <xf numFmtId="0" fontId="45" fillId="0" borderId="5" xfId="0" applyFont="1" applyBorder="1" applyAlignment="1" applyProtection="1">
      <alignment horizontal="center" vertical="center"/>
      <protection locked="0"/>
    </xf>
    <xf numFmtId="0" fontId="45" fillId="0" borderId="7" xfId="0" applyFont="1" applyBorder="1" applyAlignment="1" applyProtection="1">
      <alignment horizontal="center" vertical="center"/>
      <protection locked="0"/>
    </xf>
    <xf numFmtId="0" fontId="0" fillId="0" borderId="5" xfId="0" applyBorder="1" applyAlignment="1" applyProtection="1">
      <alignment horizontal="center"/>
      <protection locked="0"/>
    </xf>
    <xf numFmtId="0" fontId="0" fillId="0" borderId="7" xfId="0" applyBorder="1" applyAlignment="1" applyProtection="1">
      <alignment horizontal="center"/>
      <protection locked="0"/>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0" fillId="0" borderId="11"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38" fillId="0" borderId="0" xfId="0" applyFont="1" applyAlignment="1">
      <alignment horizontal="center" vertical="top"/>
    </xf>
    <xf numFmtId="0" fontId="38" fillId="0" borderId="0" xfId="0" applyFont="1" applyAlignment="1">
      <alignment horizontal="center"/>
    </xf>
    <xf numFmtId="0" fontId="36" fillId="0" borderId="1" xfId="0" applyFont="1" applyBorder="1" applyAlignment="1">
      <alignment horizontal="left" vertical="top" wrapText="1"/>
    </xf>
    <xf numFmtId="0" fontId="36" fillId="0" borderId="1" xfId="0" applyFont="1" applyBorder="1" applyAlignment="1">
      <alignment horizontal="left" vertical="top"/>
    </xf>
    <xf numFmtId="0" fontId="50" fillId="0" borderId="11" xfId="0" applyFont="1" applyBorder="1" applyAlignment="1" applyProtection="1">
      <alignment horizontal="left" vertical="top" wrapText="1"/>
      <protection locked="0"/>
    </xf>
    <xf numFmtId="0" fontId="50" fillId="0" borderId="12" xfId="0" applyFont="1" applyBorder="1" applyAlignment="1" applyProtection="1">
      <alignment horizontal="left" vertical="top"/>
      <protection locked="0"/>
    </xf>
    <xf numFmtId="0" fontId="50" fillId="0" borderId="13" xfId="0" applyFont="1" applyBorder="1" applyAlignment="1" applyProtection="1">
      <alignment horizontal="left" vertical="top"/>
      <protection locked="0"/>
    </xf>
    <xf numFmtId="0" fontId="50" fillId="0" borderId="3" xfId="0" applyFont="1" applyBorder="1" applyAlignment="1" applyProtection="1">
      <alignment horizontal="left" vertical="top"/>
      <protection locked="0"/>
    </xf>
    <xf numFmtId="0" fontId="50" fillId="0" borderId="0" xfId="0" applyFont="1" applyAlignment="1" applyProtection="1">
      <alignment horizontal="left" vertical="top"/>
      <protection locked="0"/>
    </xf>
    <xf numFmtId="0" fontId="50" fillId="0" borderId="4" xfId="0" applyFont="1" applyBorder="1" applyAlignment="1" applyProtection="1">
      <alignment horizontal="left" vertical="top"/>
      <protection locked="0"/>
    </xf>
    <xf numFmtId="0" fontId="50" fillId="0" borderId="5" xfId="0" applyFont="1" applyBorder="1" applyAlignment="1" applyProtection="1">
      <alignment horizontal="left" vertical="top"/>
      <protection locked="0"/>
    </xf>
    <xf numFmtId="0" fontId="50" fillId="0" borderId="6" xfId="0" applyFont="1" applyBorder="1" applyAlignment="1" applyProtection="1">
      <alignment horizontal="left" vertical="top"/>
      <protection locked="0"/>
    </xf>
    <xf numFmtId="0" fontId="50" fillId="0" borderId="7" xfId="0" applyFont="1" applyBorder="1" applyAlignment="1" applyProtection="1">
      <alignment horizontal="left" vertical="top"/>
      <protection locked="0"/>
    </xf>
    <xf numFmtId="0" fontId="38" fillId="0" borderId="14" xfId="0" applyFont="1" applyBorder="1" applyAlignment="1">
      <alignment horizontal="center" vertical="top" wrapText="1"/>
    </xf>
    <xf numFmtId="0" fontId="38" fillId="0" borderId="15" xfId="0" applyFont="1" applyBorder="1" applyAlignment="1">
      <alignment horizontal="center" vertical="top" wrapText="1"/>
    </xf>
    <xf numFmtId="0" fontId="38" fillId="0" borderId="16" xfId="0" applyFont="1" applyBorder="1" applyAlignment="1">
      <alignment horizontal="center" vertical="top" wrapText="1"/>
    </xf>
    <xf numFmtId="0" fontId="43" fillId="0" borderId="8" xfId="0" applyFont="1" applyBorder="1" applyAlignment="1">
      <alignment horizontal="left" vertical="top" wrapText="1"/>
    </xf>
    <xf numFmtId="0" fontId="43" fillId="0" borderId="9" xfId="0" applyFont="1" applyBorder="1" applyAlignment="1">
      <alignment horizontal="left" vertical="top" wrapText="1"/>
    </xf>
    <xf numFmtId="0" fontId="43" fillId="0" borderId="10" xfId="0" applyFont="1" applyBorder="1" applyAlignment="1">
      <alignment horizontal="left" vertical="top" wrapText="1"/>
    </xf>
    <xf numFmtId="0" fontId="49" fillId="0" borderId="11" xfId="2" applyBorder="1" applyAlignment="1" applyProtection="1">
      <alignment horizontal="left" vertical="center" wrapText="1"/>
      <protection locked="0"/>
    </xf>
    <xf numFmtId="168" fontId="38" fillId="0" borderId="0" xfId="0" applyNumberFormat="1" applyFont="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36" fillId="0" borderId="1" xfId="0" applyFont="1" applyBorder="1" applyAlignment="1">
      <alignment horizontal="center" vertical="top" wrapText="1"/>
    </xf>
    <xf numFmtId="0" fontId="36" fillId="0" borderId="1" xfId="0" applyFont="1" applyBorder="1" applyAlignment="1">
      <alignment horizontal="center" vertical="top"/>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38" fillId="0" borderId="8" xfId="0" applyFont="1" applyBorder="1" applyAlignment="1">
      <alignment horizontal="left" wrapText="1"/>
    </xf>
    <xf numFmtId="0" fontId="38" fillId="0" borderId="9" xfId="0" applyFont="1" applyBorder="1" applyAlignment="1">
      <alignment horizontal="left"/>
    </xf>
    <xf numFmtId="0" fontId="38" fillId="0" borderId="10" xfId="0" applyFont="1" applyBorder="1" applyAlignment="1">
      <alignment horizontal="left"/>
    </xf>
    <xf numFmtId="0" fontId="38" fillId="0" borderId="1" xfId="0" applyFont="1" applyBorder="1" applyAlignment="1">
      <alignment horizontal="left" vertical="top" wrapText="1"/>
    </xf>
    <xf numFmtId="0" fontId="36" fillId="0" borderId="8" xfId="0" applyFont="1" applyBorder="1" applyAlignment="1">
      <alignment horizontal="left" vertical="top" wrapText="1"/>
    </xf>
    <xf numFmtId="0" fontId="36" fillId="0" borderId="9" xfId="0" applyFont="1" applyBorder="1" applyAlignment="1">
      <alignment horizontal="left" vertical="top"/>
    </xf>
    <xf numFmtId="0" fontId="36" fillId="0" borderId="10" xfId="0" applyFont="1" applyBorder="1" applyAlignment="1">
      <alignment horizontal="left" vertical="top"/>
    </xf>
    <xf numFmtId="0" fontId="38" fillId="0" borderId="8" xfId="0" applyFont="1" applyBorder="1" applyAlignment="1">
      <alignment horizontal="left" vertical="top" wrapText="1"/>
    </xf>
    <xf numFmtId="0" fontId="3" fillId="0" borderId="0" xfId="0" applyFont="1" applyAlignment="1">
      <alignment horizontal="center"/>
    </xf>
    <xf numFmtId="0" fontId="38" fillId="0" borderId="1" xfId="0" applyFont="1" applyBorder="1" applyAlignment="1">
      <alignment horizontal="center" vertical="top" wrapText="1"/>
    </xf>
    <xf numFmtId="0" fontId="42" fillId="0" borderId="0" xfId="0" applyFont="1" applyAlignment="1">
      <alignment horizontal="center" vertical="center" wrapText="1"/>
    </xf>
    <xf numFmtId="0" fontId="51" fillId="0" borderId="1" xfId="0" applyFont="1" applyBorder="1" applyAlignment="1" applyProtection="1">
      <alignment horizontal="center" vertical="center"/>
      <protection locked="0"/>
    </xf>
    <xf numFmtId="169" fontId="48" fillId="0" borderId="1" xfId="0" applyNumberFormat="1" applyFont="1" applyBorder="1" applyAlignment="1" applyProtection="1">
      <alignment horizontal="center" vertical="center"/>
      <protection locked="0"/>
    </xf>
    <xf numFmtId="0" fontId="61" fillId="0" borderId="1" xfId="0"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38" fillId="0" borderId="14" xfId="0" applyFont="1" applyBorder="1" applyAlignment="1">
      <alignment horizontal="left" vertical="top" wrapText="1"/>
    </xf>
    <xf numFmtId="0" fontId="38" fillId="0" borderId="16" xfId="0" applyFont="1" applyBorder="1" applyAlignment="1">
      <alignment horizontal="left" vertical="top"/>
    </xf>
    <xf numFmtId="0" fontId="3" fillId="0" borderId="0" xfId="0" applyFont="1" applyAlignment="1" applyProtection="1">
      <alignment horizontal="center" vertical="center" textRotation="90"/>
      <protection locked="0"/>
    </xf>
    <xf numFmtId="0" fontId="20" fillId="2" borderId="0" xfId="0" applyFont="1" applyFill="1" applyAlignment="1" applyProtection="1">
      <alignment horizontal="center"/>
      <protection locked="0"/>
    </xf>
    <xf numFmtId="0" fontId="20" fillId="2" borderId="0" xfId="0" applyFont="1" applyFill="1" applyAlignment="1">
      <alignment horizontal="center"/>
    </xf>
    <xf numFmtId="165" fontId="20" fillId="2" borderId="0" xfId="0" applyNumberFormat="1" applyFont="1" applyFill="1" applyAlignment="1" applyProtection="1">
      <alignment horizontal="center"/>
      <protection locked="0"/>
    </xf>
    <xf numFmtId="0" fontId="44" fillId="0" borderId="0" xfId="0" applyFont="1" applyAlignment="1">
      <alignment horizontal="center"/>
    </xf>
    <xf numFmtId="0" fontId="38" fillId="0" borderId="15" xfId="0" applyFont="1" applyBorder="1" applyAlignment="1">
      <alignment horizontal="center" vertical="center"/>
    </xf>
    <xf numFmtId="0" fontId="38" fillId="0" borderId="16" xfId="0" applyFont="1" applyBorder="1" applyAlignment="1">
      <alignment horizontal="center" vertical="center"/>
    </xf>
    <xf numFmtId="0" fontId="37" fillId="0" borderId="0" xfId="0" applyFont="1" applyAlignment="1">
      <alignment horizontal="center"/>
    </xf>
    <xf numFmtId="169" fontId="37" fillId="0" borderId="0" xfId="0" applyNumberFormat="1" applyFont="1" applyAlignment="1">
      <alignment horizontal="center" vertical="center"/>
    </xf>
    <xf numFmtId="0" fontId="0" fillId="0" borderId="0" xfId="0" applyAlignment="1" applyProtection="1">
      <alignment horizontal="center"/>
      <protection locked="0"/>
    </xf>
    <xf numFmtId="0" fontId="32" fillId="2" borderId="0" xfId="0" applyFont="1" applyFill="1" applyAlignment="1" applyProtection="1">
      <alignment horizontal="center" vertical="center"/>
      <protection locked="0"/>
    </xf>
    <xf numFmtId="0" fontId="32" fillId="2" borderId="0" xfId="0" applyFont="1" applyFill="1" applyAlignment="1">
      <alignment horizontal="center" vertical="center"/>
    </xf>
    <xf numFmtId="165" fontId="32" fillId="2" borderId="0" xfId="0" applyNumberFormat="1" applyFont="1" applyFill="1" applyAlignment="1" applyProtection="1">
      <alignment horizontal="center" vertical="center"/>
      <protection locked="0"/>
    </xf>
    <xf numFmtId="0" fontId="21" fillId="0" borderId="0" xfId="0" applyFont="1" applyAlignment="1" applyProtection="1">
      <alignment horizontal="center" vertical="center" textRotation="90"/>
      <protection locked="0"/>
    </xf>
    <xf numFmtId="0" fontId="28" fillId="2" borderId="0" xfId="0" applyFont="1" applyFill="1" applyAlignment="1">
      <alignment horizontal="center"/>
    </xf>
    <xf numFmtId="0" fontId="26" fillId="0" borderId="3" xfId="0" applyFont="1" applyBorder="1" applyAlignment="1">
      <alignment horizontal="left" vertical="top" wrapText="1"/>
    </xf>
    <xf numFmtId="0" fontId="26" fillId="0" borderId="0" xfId="0" applyFont="1" applyAlignment="1">
      <alignment horizontal="left" vertical="top" wrapText="1"/>
    </xf>
    <xf numFmtId="0" fontId="26" fillId="0" borderId="4" xfId="0" applyFont="1" applyBorder="1" applyAlignment="1">
      <alignment horizontal="left" vertical="top" wrapText="1"/>
    </xf>
    <xf numFmtId="0" fontId="26" fillId="0" borderId="5" xfId="0" applyFont="1" applyBorder="1" applyAlignment="1">
      <alignment horizontal="left" vertical="top" wrapText="1"/>
    </xf>
    <xf numFmtId="0" fontId="26" fillId="0" borderId="6" xfId="0" applyFont="1" applyBorder="1" applyAlignment="1">
      <alignment horizontal="left" vertical="top" wrapText="1"/>
    </xf>
    <xf numFmtId="0" fontId="26" fillId="0" borderId="7" xfId="0" applyFont="1" applyBorder="1" applyAlignment="1">
      <alignment horizontal="left" vertical="top" wrapText="1"/>
    </xf>
    <xf numFmtId="0" fontId="26" fillId="0" borderId="3" xfId="0" applyFont="1" applyBorder="1" applyAlignment="1" applyProtection="1">
      <alignment horizontal="left" vertical="top" wrapText="1"/>
      <protection locked="0"/>
    </xf>
    <xf numFmtId="0" fontId="26" fillId="0" borderId="0" xfId="0" applyFont="1" applyAlignment="1" applyProtection="1">
      <alignment horizontal="left" vertical="top" wrapText="1"/>
      <protection locked="0"/>
    </xf>
    <xf numFmtId="0" fontId="26" fillId="0" borderId="4" xfId="0" applyFont="1" applyBorder="1" applyAlignment="1" applyProtection="1">
      <alignment horizontal="left" vertical="top" wrapText="1"/>
      <protection locked="0"/>
    </xf>
    <xf numFmtId="0" fontId="26" fillId="0" borderId="5" xfId="0" applyFont="1" applyBorder="1" applyAlignment="1" applyProtection="1">
      <alignment horizontal="left" vertical="top" wrapText="1"/>
      <protection locked="0"/>
    </xf>
    <xf numFmtId="0" fontId="26" fillId="0" borderId="6" xfId="0" applyFont="1" applyBorder="1" applyAlignment="1" applyProtection="1">
      <alignment horizontal="left" vertical="top" wrapText="1"/>
      <protection locked="0"/>
    </xf>
    <xf numFmtId="0" fontId="26" fillId="0" borderId="7" xfId="0" applyFont="1" applyBorder="1" applyAlignment="1" applyProtection="1">
      <alignment horizontal="left" vertical="top" wrapText="1"/>
      <protection locked="0"/>
    </xf>
    <xf numFmtId="0" fontId="38" fillId="0" borderId="9" xfId="0" applyFont="1" applyBorder="1" applyAlignment="1">
      <alignment horizontal="left" vertical="top" wrapText="1"/>
    </xf>
    <xf numFmtId="0" fontId="38" fillId="0" borderId="10" xfId="0" applyFont="1" applyBorder="1" applyAlignment="1">
      <alignment horizontal="left" vertical="top" wrapText="1"/>
    </xf>
    <xf numFmtId="0" fontId="46" fillId="0" borderId="3" xfId="0" applyFont="1" applyBorder="1" applyAlignment="1" applyProtection="1">
      <alignment horizontal="center" vertical="top" wrapText="1"/>
      <protection locked="0"/>
    </xf>
    <xf numFmtId="0" fontId="46" fillId="0" borderId="0" xfId="0" applyFont="1" applyAlignment="1" applyProtection="1">
      <alignment horizontal="center" vertical="top" wrapText="1"/>
      <protection locked="0"/>
    </xf>
    <xf numFmtId="0" fontId="46" fillId="0" borderId="4" xfId="0" applyFont="1" applyBorder="1" applyAlignment="1" applyProtection="1">
      <alignment horizontal="center" vertical="top" wrapText="1"/>
      <protection locked="0"/>
    </xf>
    <xf numFmtId="0" fontId="41" fillId="0" borderId="5" xfId="0" applyFont="1" applyBorder="1" applyAlignment="1">
      <alignment horizontal="left" vertical="top" wrapText="1"/>
    </xf>
    <xf numFmtId="0" fontId="41" fillId="0" borderId="6" xfId="0" applyFont="1" applyBorder="1" applyAlignment="1">
      <alignment horizontal="left" vertical="top" wrapText="1"/>
    </xf>
    <xf numFmtId="0" fontId="41" fillId="0" borderId="7" xfId="0" applyFont="1" applyBorder="1" applyAlignment="1">
      <alignment horizontal="left" vertical="top" wrapText="1"/>
    </xf>
    <xf numFmtId="0" fontId="52" fillId="0" borderId="11" xfId="0" applyFont="1" applyBorder="1" applyAlignment="1" applyProtection="1">
      <alignment horizontal="center" vertical="top" wrapText="1"/>
      <protection locked="0"/>
    </xf>
    <xf numFmtId="0" fontId="52" fillId="0" borderId="12" xfId="0" applyFont="1" applyBorder="1" applyAlignment="1" applyProtection="1">
      <alignment horizontal="center" vertical="top" wrapText="1"/>
      <protection locked="0"/>
    </xf>
    <xf numFmtId="0" fontId="52" fillId="0" borderId="13" xfId="0" applyFont="1" applyBorder="1" applyAlignment="1" applyProtection="1">
      <alignment horizontal="center" vertical="top" wrapText="1"/>
      <protection locked="0"/>
    </xf>
    <xf numFmtId="0" fontId="41" fillId="0" borderId="3" xfId="0" applyFont="1" applyBorder="1" applyAlignment="1">
      <alignment horizontal="left" vertical="top" wrapText="1"/>
    </xf>
    <xf numFmtId="0" fontId="41" fillId="0" borderId="0" xfId="0" applyFont="1" applyAlignment="1">
      <alignment horizontal="left" vertical="top" wrapText="1"/>
    </xf>
    <xf numFmtId="0" fontId="41" fillId="0" borderId="4" xfId="0" applyFont="1" applyBorder="1" applyAlignment="1">
      <alignment horizontal="left" vertical="top" wrapText="1"/>
    </xf>
    <xf numFmtId="0" fontId="38" fillId="0" borderId="9" xfId="0" applyFont="1" applyBorder="1" applyAlignment="1">
      <alignment horizontal="left" vertical="top"/>
    </xf>
    <xf numFmtId="0" fontId="38" fillId="0" borderId="10" xfId="0" applyFont="1" applyBorder="1" applyAlignment="1">
      <alignment horizontal="left" vertical="top"/>
    </xf>
    <xf numFmtId="0" fontId="46" fillId="0" borderId="3" xfId="0" applyFont="1" applyBorder="1" applyAlignment="1">
      <alignment horizontal="center" vertical="top" wrapText="1"/>
    </xf>
    <xf numFmtId="0" fontId="46" fillId="0" borderId="0" xfId="0" applyFont="1" applyAlignment="1">
      <alignment horizontal="center" vertical="top" wrapText="1"/>
    </xf>
    <xf numFmtId="0" fontId="46" fillId="0" borderId="4" xfId="0" applyFont="1" applyBorder="1" applyAlignment="1">
      <alignment horizontal="center" vertical="top" wrapText="1"/>
    </xf>
    <xf numFmtId="0" fontId="52" fillId="0" borderId="11" xfId="0" applyFont="1" applyBorder="1" applyAlignment="1">
      <alignment horizontal="center" vertical="top" wrapText="1"/>
    </xf>
    <xf numFmtId="0" fontId="52" fillId="0" borderId="12" xfId="0" applyFont="1" applyBorder="1" applyAlignment="1">
      <alignment horizontal="center" vertical="top" wrapText="1"/>
    </xf>
    <xf numFmtId="0" fontId="52" fillId="0" borderId="13" xfId="0" applyFont="1" applyBorder="1" applyAlignment="1">
      <alignment horizontal="center" vertical="top" wrapText="1"/>
    </xf>
    <xf numFmtId="165" fontId="15" fillId="0" borderId="0" xfId="0" applyNumberFormat="1" applyFont="1" applyAlignment="1">
      <alignment horizontal="center" vertical="center"/>
    </xf>
    <xf numFmtId="0" fontId="38" fillId="0" borderId="0" xfId="0" applyFont="1" applyAlignment="1">
      <alignment horizontal="center" vertical="center"/>
    </xf>
    <xf numFmtId="0" fontId="37" fillId="0" borderId="0" xfId="0" applyFont="1" applyAlignment="1">
      <alignment horizontal="center" vertical="top"/>
    </xf>
    <xf numFmtId="0" fontId="44" fillId="0" borderId="0" xfId="0" applyFont="1" applyAlignment="1">
      <alignment horizontal="center" vertical="top"/>
    </xf>
    <xf numFmtId="0" fontId="37" fillId="0" borderId="0" xfId="0" applyFont="1" applyAlignment="1">
      <alignment horizontal="right" vertical="top"/>
    </xf>
    <xf numFmtId="0" fontId="26" fillId="0" borderId="1" xfId="0" applyFont="1" applyBorder="1" applyAlignment="1" applyProtection="1">
      <alignment horizontal="left" vertical="top" wrapText="1"/>
      <protection locked="0"/>
    </xf>
    <xf numFmtId="0" fontId="25" fillId="0" borderId="1" xfId="0" applyFont="1" applyBorder="1" applyAlignment="1" applyProtection="1">
      <alignment horizontal="left" vertical="top" wrapText="1"/>
      <protection locked="0"/>
    </xf>
    <xf numFmtId="0" fontId="32" fillId="2" borderId="0" xfId="0" applyFont="1" applyFill="1" applyAlignment="1">
      <alignment horizontal="center"/>
    </xf>
    <xf numFmtId="0" fontId="41" fillId="0" borderId="14" xfId="0" applyFont="1" applyBorder="1" applyAlignment="1">
      <alignment horizontal="left" vertical="top" wrapText="1"/>
    </xf>
    <xf numFmtId="0" fontId="41" fillId="0" borderId="15" xfId="0" applyFont="1" applyBorder="1" applyAlignment="1">
      <alignment horizontal="left" vertical="top"/>
    </xf>
    <xf numFmtId="0" fontId="41" fillId="0" borderId="1" xfId="0" applyFont="1" applyBorder="1" applyAlignment="1">
      <alignment horizontal="left" vertical="top" wrapText="1"/>
    </xf>
    <xf numFmtId="0" fontId="41" fillId="0" borderId="1" xfId="0" applyFont="1" applyBorder="1" applyAlignment="1">
      <alignment horizontal="left" vertical="top"/>
    </xf>
    <xf numFmtId="0" fontId="44" fillId="2" borderId="0" xfId="0" applyFont="1" applyFill="1" applyAlignment="1">
      <alignment horizontal="center" vertical="top" wrapText="1"/>
    </xf>
    <xf numFmtId="0" fontId="41" fillId="0" borderId="16" xfId="0" applyFont="1" applyBorder="1" applyAlignment="1">
      <alignment horizontal="left" vertical="top"/>
    </xf>
    <xf numFmtId="0" fontId="0" fillId="0" borderId="8" xfId="0" applyBorder="1" applyAlignment="1" applyProtection="1">
      <alignment horizontal="left"/>
      <protection locked="0"/>
    </xf>
    <xf numFmtId="0" fontId="0" fillId="0" borderId="9" xfId="0" applyBorder="1" applyAlignment="1" applyProtection="1">
      <alignment horizontal="left"/>
      <protection locked="0"/>
    </xf>
    <xf numFmtId="0" fontId="0" fillId="0" borderId="10" xfId="0" applyBorder="1" applyAlignment="1" applyProtection="1">
      <alignment horizontal="left"/>
      <protection locked="0"/>
    </xf>
    <xf numFmtId="0" fontId="0" fillId="0" borderId="8"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9" xfId="0" applyBorder="1" applyAlignment="1" applyProtection="1">
      <alignment horizontal="center"/>
      <protection locked="0"/>
    </xf>
    <xf numFmtId="0" fontId="38" fillId="0" borderId="8" xfId="0" applyFont="1" applyBorder="1" applyAlignment="1">
      <alignment horizontal="center" vertical="top" wrapText="1"/>
    </xf>
    <xf numFmtId="0" fontId="38" fillId="0" borderId="9" xfId="0" applyFont="1" applyBorder="1" applyAlignment="1">
      <alignment horizontal="center" vertical="top" wrapText="1"/>
    </xf>
    <xf numFmtId="0" fontId="38" fillId="0" borderId="10" xfId="0" applyFont="1" applyBorder="1" applyAlignment="1">
      <alignment horizontal="center" vertical="top" wrapText="1"/>
    </xf>
    <xf numFmtId="0" fontId="0" fillId="0" borderId="1" xfId="0" applyBorder="1" applyAlignment="1" applyProtection="1">
      <alignment horizontal="left" vertical="center"/>
      <protection locked="0"/>
    </xf>
    <xf numFmtId="0" fontId="0" fillId="0" borderId="8" xfId="0" applyBorder="1" applyAlignment="1" applyProtection="1">
      <alignment horizontal="left" wrapText="1"/>
      <protection locked="0"/>
    </xf>
    <xf numFmtId="0" fontId="38" fillId="2" borderId="1" xfId="0" applyFont="1" applyFill="1" applyBorder="1" applyAlignment="1">
      <alignment horizontal="left" wrapText="1"/>
    </xf>
    <xf numFmtId="0" fontId="38" fillId="2" borderId="1" xfId="0" applyFont="1" applyFill="1" applyBorder="1" applyAlignment="1">
      <alignment horizontal="left"/>
    </xf>
    <xf numFmtId="0" fontId="0" fillId="0" borderId="9" xfId="0" applyBorder="1" applyAlignment="1" applyProtection="1">
      <alignment horizontal="left" wrapText="1"/>
      <protection locked="0"/>
    </xf>
    <xf numFmtId="0" fontId="0" fillId="0" borderId="10" xfId="0" applyBorder="1" applyAlignment="1" applyProtection="1">
      <alignment horizontal="left" wrapText="1"/>
      <protection locked="0"/>
    </xf>
    <xf numFmtId="0" fontId="43" fillId="0" borderId="1" xfId="0" applyFont="1" applyBorder="1" applyAlignment="1">
      <alignment horizontal="center" vertical="top" wrapText="1"/>
    </xf>
    <xf numFmtId="0" fontId="38" fillId="2" borderId="1" xfId="0" applyFont="1" applyFill="1" applyBorder="1" applyAlignment="1">
      <alignment horizontal="left" vertical="center" wrapText="1"/>
    </xf>
    <xf numFmtId="0" fontId="38" fillId="2" borderId="1" xfId="0" applyFont="1" applyFill="1" applyBorder="1" applyAlignment="1">
      <alignment horizontal="left" vertical="center"/>
    </xf>
    <xf numFmtId="0" fontId="38" fillId="2" borderId="16" xfId="0" applyFont="1" applyFill="1" applyBorder="1" applyAlignment="1">
      <alignment horizontal="center" vertical="top" wrapText="1"/>
    </xf>
    <xf numFmtId="0" fontId="38" fillId="2" borderId="16" xfId="0" applyFont="1" applyFill="1" applyBorder="1" applyAlignment="1">
      <alignment horizontal="center" vertical="top"/>
    </xf>
    <xf numFmtId="0" fontId="38" fillId="2" borderId="0" xfId="0" applyFont="1" applyFill="1" applyAlignment="1">
      <alignment horizontal="center" vertical="top" wrapText="1"/>
    </xf>
    <xf numFmtId="0" fontId="38" fillId="2" borderId="0" xfId="0" applyFont="1" applyFill="1" applyAlignment="1">
      <alignment horizontal="center" vertical="top"/>
    </xf>
    <xf numFmtId="0" fontId="41" fillId="0" borderId="14" xfId="0" applyFont="1" applyBorder="1" applyAlignment="1">
      <alignment horizontal="center" vertical="top" wrapText="1"/>
    </xf>
    <xf numFmtId="0" fontId="41" fillId="0" borderId="15" xfId="0" applyFont="1" applyBorder="1" applyAlignment="1">
      <alignment horizontal="center" vertical="top" wrapText="1"/>
    </xf>
    <xf numFmtId="0" fontId="41" fillId="0" borderId="16" xfId="0" applyFont="1" applyBorder="1" applyAlignment="1">
      <alignment horizontal="center" vertical="top" wrapText="1"/>
    </xf>
    <xf numFmtId="0" fontId="38" fillId="2" borderId="8" xfId="0" applyFont="1" applyFill="1" applyBorder="1" applyAlignment="1">
      <alignment horizontal="center" vertical="top" wrapText="1"/>
    </xf>
    <xf numFmtId="0" fontId="38" fillId="2" borderId="9" xfId="0" applyFont="1" applyFill="1" applyBorder="1" applyAlignment="1">
      <alignment horizontal="center" vertical="top" wrapText="1"/>
    </xf>
    <xf numFmtId="0" fontId="38" fillId="2" borderId="10" xfId="0" applyFont="1" applyFill="1" applyBorder="1" applyAlignment="1">
      <alignment horizontal="center" vertical="top" wrapText="1"/>
    </xf>
    <xf numFmtId="0" fontId="71" fillId="0" borderId="1" xfId="0" applyFont="1" applyBorder="1" applyAlignment="1" applyProtection="1">
      <alignment horizontal="left" vertical="top" wrapText="1"/>
      <protection locked="0"/>
    </xf>
    <xf numFmtId="0" fontId="38" fillId="2" borderId="1" xfId="0" applyFont="1" applyFill="1" applyBorder="1" applyAlignment="1">
      <alignment horizontal="center" vertical="top" wrapText="1"/>
    </xf>
    <xf numFmtId="0" fontId="38" fillId="2" borderId="1" xfId="0" applyFont="1" applyFill="1" applyBorder="1" applyAlignment="1">
      <alignment horizontal="center" vertical="top"/>
    </xf>
    <xf numFmtId="0" fontId="0" fillId="3" borderId="8"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38" fillId="3" borderId="1" xfId="0" applyFont="1" applyFill="1" applyBorder="1" applyAlignment="1">
      <alignment horizontal="center" vertical="top" wrapText="1"/>
    </xf>
    <xf numFmtId="0" fontId="38" fillId="2" borderId="1" xfId="0" applyFont="1" applyFill="1" applyBorder="1" applyAlignment="1">
      <alignment horizontal="center" wrapText="1"/>
    </xf>
    <xf numFmtId="0" fontId="38" fillId="2" borderId="1" xfId="0" applyFont="1" applyFill="1" applyBorder="1" applyAlignment="1">
      <alignment horizontal="center"/>
    </xf>
    <xf numFmtId="164" fontId="0" fillId="0" borderId="1" xfId="1" applyFont="1" applyFill="1" applyBorder="1" applyAlignment="1" applyProtection="1">
      <alignment horizontal="right" vertical="center"/>
      <protection locked="0"/>
    </xf>
    <xf numFmtId="0" fontId="59" fillId="0" borderId="11" xfId="0" applyFont="1" applyBorder="1" applyAlignment="1" applyProtection="1">
      <alignment vertical="top" wrapText="1"/>
      <protection locked="0"/>
    </xf>
    <xf numFmtId="0" fontId="59" fillId="0" borderId="12" xfId="0" applyFont="1" applyBorder="1" applyAlignment="1" applyProtection="1">
      <alignment vertical="top" wrapText="1"/>
      <protection locked="0"/>
    </xf>
    <xf numFmtId="0" fontId="59" fillId="0" borderId="13" xfId="0" applyFont="1" applyBorder="1" applyAlignment="1" applyProtection="1">
      <alignment vertical="top" wrapText="1"/>
      <protection locked="0"/>
    </xf>
    <xf numFmtId="0" fontId="59" fillId="0" borderId="3" xfId="0" applyFont="1" applyBorder="1" applyAlignment="1" applyProtection="1">
      <alignment vertical="top" wrapText="1"/>
      <protection locked="0"/>
    </xf>
    <xf numFmtId="0" fontId="59" fillId="0" borderId="0" xfId="0" applyFont="1" applyAlignment="1" applyProtection="1">
      <alignment vertical="top" wrapText="1"/>
      <protection locked="0"/>
    </xf>
    <xf numFmtId="0" fontId="59" fillId="0" borderId="4" xfId="0" applyFont="1" applyBorder="1" applyAlignment="1" applyProtection="1">
      <alignment vertical="top" wrapText="1"/>
      <protection locked="0"/>
    </xf>
    <xf numFmtId="0" fontId="59" fillId="0" borderId="5" xfId="0" applyFont="1" applyBorder="1" applyAlignment="1" applyProtection="1">
      <alignment vertical="top" wrapText="1"/>
      <protection locked="0"/>
    </xf>
    <xf numFmtId="0" fontId="59" fillId="0" borderId="6" xfId="0" applyFont="1" applyBorder="1" applyAlignment="1" applyProtection="1">
      <alignment vertical="top" wrapText="1"/>
      <protection locked="0"/>
    </xf>
    <xf numFmtId="0" fontId="59" fillId="0" borderId="7" xfId="0" applyFont="1" applyBorder="1" applyAlignment="1" applyProtection="1">
      <alignment vertical="top" wrapText="1"/>
      <protection locked="0"/>
    </xf>
    <xf numFmtId="0" fontId="64" fillId="0" borderId="0" xfId="4" applyFont="1" applyAlignment="1">
      <alignment horizontal="center" vertical="center" wrapText="1"/>
    </xf>
    <xf numFmtId="0" fontId="68" fillId="0" borderId="0" xfId="4" applyFont="1" applyAlignment="1">
      <alignment horizontal="center" vertical="center" wrapText="1"/>
    </xf>
    <xf numFmtId="0" fontId="66" fillId="0" borderId="0" xfId="4" applyFont="1" applyAlignment="1">
      <alignment horizontal="center" vertical="center" wrapText="1"/>
    </xf>
    <xf numFmtId="0" fontId="63" fillId="8" borderId="0" xfId="4" applyFont="1" applyFill="1" applyAlignment="1">
      <alignment horizontal="center" vertical="center"/>
    </xf>
    <xf numFmtId="166" fontId="53" fillId="0" borderId="0" xfId="5" applyNumberFormat="1" applyFont="1" applyAlignment="1">
      <alignment horizontal="center"/>
    </xf>
    <xf numFmtId="0" fontId="65" fillId="0" borderId="0" xfId="4" applyFont="1" applyAlignment="1">
      <alignment horizontal="right" vertical="center" wrapText="1"/>
    </xf>
    <xf numFmtId="0" fontId="63" fillId="0" borderId="0" xfId="4" applyFont="1" applyAlignment="1">
      <alignment horizontal="center"/>
    </xf>
    <xf numFmtId="0" fontId="67" fillId="0" borderId="0" xfId="4" applyFont="1" applyAlignment="1">
      <alignment horizontal="center" vertical="center"/>
    </xf>
    <xf numFmtId="0" fontId="62" fillId="0" borderId="0" xfId="4" applyAlignment="1">
      <alignment vertical="center"/>
    </xf>
    <xf numFmtId="0" fontId="64" fillId="0" borderId="0" xfId="4" applyFont="1" applyAlignment="1">
      <alignment horizontal="left" vertical="center" wrapText="1"/>
    </xf>
    <xf numFmtId="0" fontId="64" fillId="0" borderId="0" xfId="4" applyFont="1" applyAlignment="1">
      <alignment horizontal="right" vertical="center" wrapText="1"/>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5" borderId="9" xfId="0" applyFont="1" applyFill="1" applyBorder="1" applyAlignment="1">
      <alignment horizontal="center"/>
    </xf>
  </cellXfs>
  <cellStyles count="6">
    <cellStyle name="Comma" xfId="1" builtinId="3"/>
    <cellStyle name="Comma 2" xfId="3" xr:uid="{00000000-0005-0000-0000-000001000000}"/>
    <cellStyle name="Comma 2 2" xfId="5" xr:uid="{00000000-0005-0000-0000-000002000000}"/>
    <cellStyle name="Hyperlink" xfId="2" builtinId="8"/>
    <cellStyle name="Normal" xfId="0" builtinId="0"/>
    <cellStyle name="Normal 2" xfId="4" xr:uid="{00000000-0005-0000-0000-000005000000}"/>
  </cellStyles>
  <dxfs count="0"/>
  <tableStyles count="0" defaultTableStyle="TableStyleMedium2" defaultPivotStyle="PivotStyleLight16"/>
  <colors>
    <mruColors>
      <color rgb="FF253C92"/>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externalLink" Target="externalLinks/externalLink5.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30" Type="http://schemas.openxmlformats.org/officeDocument/2006/relationships/externalLink" Target="externalLinks/externalLink14.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276225</xdr:colOff>
      <xdr:row>181</xdr:row>
      <xdr:rowOff>152400</xdr:rowOff>
    </xdr:from>
    <xdr:to>
      <xdr:col>2</xdr:col>
      <xdr:colOff>567055</xdr:colOff>
      <xdr:row>183</xdr:row>
      <xdr:rowOff>33655</xdr:rowOff>
    </xdr:to>
    <xdr:pic>
      <xdr:nvPicPr>
        <xdr:cNvPr id="9" name="Picture 8" descr="https://lh4.ggpht.com/A6Btb8qeUFNo0yIi-iv78aXWfkm_p9juAvDSHm3np_aSYhgvb-qp3bx6EPcdSNa10w=w124">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4125" y="33178750"/>
          <a:ext cx="290830" cy="2622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402980</xdr:colOff>
      <xdr:row>5</xdr:row>
      <xdr:rowOff>61333</xdr:rowOff>
    </xdr:from>
    <xdr:to>
      <xdr:col>13</xdr:col>
      <xdr:colOff>200274</xdr:colOff>
      <xdr:row>10</xdr:row>
      <xdr:rowOff>119063</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5172807" y="1424141"/>
          <a:ext cx="2376371" cy="958941"/>
        </a:xfrm>
        <a:prstGeom prst="rect">
          <a:avLst/>
        </a:prstGeom>
        <a:no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m-KH" sz="800">
              <a:solidFill>
                <a:schemeClr val="dk1"/>
              </a:solidFill>
              <a:effectLst/>
              <a:latin typeface="Khmer MEF1" panose="02000506000000020004" pitchFamily="2" charset="0"/>
              <a:ea typeface="+mn-ea"/>
              <a:cs typeface="Khmer MEF1" panose="02000506000000020004" pitchFamily="2" charset="0"/>
            </a:rPr>
            <a:t>ថ្ងៃទី...................ខែ........................ឆ្នាំ...............</a:t>
          </a:r>
        </a:p>
        <a:p>
          <a:r>
            <a:rPr lang="km-KH" sz="800">
              <a:solidFill>
                <a:schemeClr val="dk1"/>
              </a:solidFill>
              <a:effectLst/>
              <a:latin typeface="Khmer MEF1" panose="02000506000000020004" pitchFamily="2" charset="0"/>
              <a:ea typeface="+mn-ea"/>
              <a:cs typeface="Khmer MEF1" panose="02000506000000020004" pitchFamily="2" charset="0"/>
            </a:rPr>
            <a:t>លេខចូល..........................................................</a:t>
          </a:r>
          <a:endParaRPr lang="en-US" sz="800">
            <a:solidFill>
              <a:schemeClr val="dk1"/>
            </a:solidFill>
            <a:effectLst/>
            <a:latin typeface="Khmer MEF1" panose="02000506000000020004" pitchFamily="2" charset="0"/>
            <a:ea typeface="+mn-ea"/>
            <a:cs typeface="Khmer MEF1" panose="02000506000000020004" pitchFamily="2" charset="0"/>
          </a:endParaRPr>
        </a:p>
        <a:p>
          <a:r>
            <a:rPr lang="km-KH" sz="800">
              <a:solidFill>
                <a:schemeClr val="dk1"/>
              </a:solidFill>
              <a:effectLst/>
              <a:latin typeface="Khmer MEF1" panose="02000506000000020004" pitchFamily="2" charset="0"/>
              <a:ea typeface="+mn-ea"/>
              <a:cs typeface="Khmer MEF1" panose="02000506000000020004" pitchFamily="2" charset="0"/>
            </a:rPr>
            <a:t>ហត្ថលេខា.........................................................</a:t>
          </a:r>
          <a:endParaRPr lang="en-US" sz="800">
            <a:solidFill>
              <a:schemeClr val="dk1"/>
            </a:solidFill>
            <a:effectLst/>
            <a:latin typeface="Khmer MEF1" panose="02000506000000020004" pitchFamily="2" charset="0"/>
            <a:ea typeface="+mn-ea"/>
            <a:cs typeface="Khmer MEF1" panose="02000506000000020004" pitchFamily="2" charset="0"/>
          </a:endParaRPr>
        </a:p>
        <a:p>
          <a:r>
            <a:rPr lang="km-KH" sz="800">
              <a:solidFill>
                <a:schemeClr val="dk1"/>
              </a:solidFill>
              <a:effectLst/>
              <a:latin typeface="Khmer MEF1" panose="02000506000000020004" pitchFamily="2" charset="0"/>
              <a:ea typeface="+mn-ea"/>
              <a:cs typeface="Khmer MEF1" panose="02000506000000020004" pitchFamily="2" charset="0"/>
            </a:rPr>
            <a:t>ឈ្មោះមន្ត្រី​ ក.ជ.គ. .............................................</a:t>
          </a:r>
          <a:endParaRPr lang="en-US" sz="800">
            <a:solidFill>
              <a:schemeClr val="dk1"/>
            </a:solidFill>
            <a:effectLst/>
            <a:latin typeface="Khmer MEF1" panose="02000506000000020004" pitchFamily="2" charset="0"/>
            <a:ea typeface="+mn-ea"/>
            <a:cs typeface="Khmer MEF1" panose="02000506000000020004" pitchFamily="2" charset="0"/>
          </a:endParaRPr>
        </a:p>
        <a:p>
          <a:endParaRPr lang="en-US" sz="800">
            <a:latin typeface="Khmer MEF1" panose="02000506000000020004" pitchFamily="2" charset="0"/>
            <a:cs typeface="Khmer MEF1" panose="02000506000000020004" pitchFamily="2" charset="0"/>
          </a:endParaRPr>
        </a:p>
      </xdr:txBody>
    </xdr:sp>
    <xdr:clientData/>
  </xdr:twoCellAnchor>
  <xdr:twoCellAnchor editAs="oneCell">
    <xdr:from>
      <xdr:col>0</xdr:col>
      <xdr:colOff>505692</xdr:colOff>
      <xdr:row>2</xdr:row>
      <xdr:rowOff>131618</xdr:rowOff>
    </xdr:from>
    <xdr:to>
      <xdr:col>0</xdr:col>
      <xdr:colOff>1503219</xdr:colOff>
      <xdr:row>5</xdr:row>
      <xdr:rowOff>142875</xdr:rowOff>
    </xdr:to>
    <xdr:pic>
      <xdr:nvPicPr>
        <xdr:cNvPr id="2" name="Picture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5692" y="480868"/>
          <a:ext cx="997527" cy="1019320"/>
        </a:xfrm>
        <a:prstGeom prst="rect">
          <a:avLst/>
        </a:prstGeom>
      </xdr:spPr>
    </xdr:pic>
    <xdr:clientData/>
  </xdr:twoCellAnchor>
  <xdr:twoCellAnchor>
    <xdr:from>
      <xdr:col>0</xdr:col>
      <xdr:colOff>1975993</xdr:colOff>
      <xdr:row>11</xdr:row>
      <xdr:rowOff>159329</xdr:rowOff>
    </xdr:from>
    <xdr:to>
      <xdr:col>6</xdr:col>
      <xdr:colOff>222238</xdr:colOff>
      <xdr:row>15</xdr:row>
      <xdr:rowOff>71438</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1975993" y="2604079"/>
          <a:ext cx="3746933" cy="674109"/>
        </a:xfrm>
        <a:prstGeom prst="rect">
          <a:avLst/>
        </a:prstGeom>
        <a:solidFill>
          <a:schemeClr val="bg1">
            <a:lumMod val="85000"/>
          </a:schemeClr>
        </a:solidFill>
        <a:ln w="3175">
          <a:solidFill>
            <a:schemeClr val="tx1"/>
          </a:solid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km-KH" sz="800">
              <a:solidFill>
                <a:schemeClr val="dk1"/>
              </a:solidFill>
              <a:effectLst/>
              <a:latin typeface="Khmer MEF2" panose="02000506000000020004" pitchFamily="2" charset="0"/>
              <a:ea typeface="+mn-ea"/>
              <a:cs typeface="Khmer MEF2" panose="02000506000000020004" pitchFamily="2" charset="0"/>
            </a:rPr>
            <a:t>គំរូរបាយការណ៍ សម្រាប់អង្គភាពមិនស្វែងរកប្រាក់ចំណេញ</a:t>
          </a:r>
          <a:endParaRPr lang="en-US" sz="800">
            <a:solidFill>
              <a:schemeClr val="dk1"/>
            </a:solidFill>
            <a:effectLst/>
            <a:latin typeface="Khmer MEF2" panose="02000506000000020004" pitchFamily="2" charset="0"/>
            <a:ea typeface="+mn-ea"/>
            <a:cs typeface="Khmer MEF2" panose="02000506000000020004" pitchFamily="2" charset="0"/>
          </a:endParaRPr>
        </a:p>
        <a:p>
          <a:pPr algn="ctr"/>
          <a:r>
            <a:rPr lang="en-US" sz="800">
              <a:solidFill>
                <a:schemeClr val="dk1"/>
              </a:solidFill>
              <a:effectLst/>
              <a:latin typeface="+mn-lt"/>
              <a:ea typeface="+mn-ea"/>
              <a:cs typeface="+mn-cs"/>
            </a:rPr>
            <a:t>TEMPLATE FOR APPLYING FOR NOT-FOR-PROFIT ENTITIES</a:t>
          </a:r>
        </a:p>
        <a:p>
          <a:pPr algn="ctr"/>
          <a:r>
            <a:rPr lang="en-US" sz="800">
              <a:solidFill>
                <a:schemeClr val="dk1"/>
              </a:solidFill>
              <a:effectLst/>
              <a:latin typeface="+mn-lt"/>
              <a:ea typeface="+mn-ea"/>
              <a:cs typeface="+mn-cs"/>
            </a:rPr>
            <a:t>SIMPLE FORMAT REPORTING CFRS for NFPEs</a:t>
          </a:r>
          <a:endParaRPr lang="en-US" sz="800"/>
        </a:p>
      </xdr:txBody>
    </xdr:sp>
    <xdr:clientData/>
  </xdr:twoCellAnchor>
  <xdr:twoCellAnchor>
    <xdr:from>
      <xdr:col>0</xdr:col>
      <xdr:colOff>96983</xdr:colOff>
      <xdr:row>5</xdr:row>
      <xdr:rowOff>136672</xdr:rowOff>
    </xdr:from>
    <xdr:to>
      <xdr:col>0</xdr:col>
      <xdr:colOff>1835727</xdr:colOff>
      <xdr:row>8</xdr:row>
      <xdr:rowOff>155837</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96983" y="1493985"/>
          <a:ext cx="1738744" cy="53510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marR="0" algn="ctr">
            <a:lnSpc>
              <a:spcPct val="107000"/>
            </a:lnSpc>
            <a:spcBef>
              <a:spcPts val="0"/>
            </a:spcBef>
            <a:spcAft>
              <a:spcPts val="0"/>
            </a:spcAft>
          </a:pPr>
          <a:r>
            <a:rPr lang="km-KH" sz="900">
              <a:ln>
                <a:noFill/>
              </a:ln>
              <a:solidFill>
                <a:srgbClr val="000000"/>
              </a:solidFill>
              <a:effectLst/>
              <a:ea typeface="Calibri" panose="020F0502020204030204" pitchFamily="34" charset="0"/>
              <a:cs typeface="Khmer MEF2" panose="02000506000000020004" pitchFamily="2" charset="0"/>
            </a:rPr>
            <a:t>ក្រុមប្រឹក្សាជាតិគណនេយ្យ</a:t>
          </a:r>
          <a:endParaRPr lang="en-US" sz="900">
            <a:ln>
              <a:noFill/>
            </a:ln>
            <a:effectLst/>
            <a:ea typeface="Calibri" panose="020F0502020204030204" pitchFamily="34" charset="0"/>
            <a:cs typeface="DaunPenh" panose="02000500000000020004" pitchFamily="2" charset="0"/>
          </a:endParaRPr>
        </a:p>
        <a:p>
          <a:pPr marL="0" marR="0" algn="ctr">
            <a:lnSpc>
              <a:spcPct val="107000"/>
            </a:lnSpc>
            <a:spcBef>
              <a:spcPts val="0"/>
            </a:spcBef>
            <a:spcAft>
              <a:spcPts val="0"/>
            </a:spcAft>
          </a:pPr>
          <a:r>
            <a:rPr lang="km-KH" sz="900">
              <a:ln>
                <a:noFill/>
              </a:ln>
              <a:solidFill>
                <a:srgbClr val="000000"/>
              </a:solidFill>
              <a:effectLst/>
              <a:ea typeface="Calibri" panose="020F0502020204030204" pitchFamily="34" charset="0"/>
              <a:cs typeface="Khmer MEF2" panose="02000506000000020004" pitchFamily="2" charset="0"/>
            </a:rPr>
            <a:t>នៃក្រសួងសេដ្ឋកិច្ច និង ហិរញ្ញវត្ថុ</a:t>
          </a:r>
          <a:endParaRPr lang="en-US" sz="900">
            <a:ln>
              <a:noFill/>
            </a:ln>
            <a:effectLst/>
            <a:ea typeface="Calibri" panose="020F0502020204030204" pitchFamily="34" charset="0"/>
            <a:cs typeface="DaunPenh" panose="02000500000000020004" pitchFamily="2" charset="0"/>
          </a:endParaRPr>
        </a:p>
      </xdr:txBody>
    </xdr:sp>
    <xdr:clientData/>
  </xdr:twoCellAnchor>
  <xdr:twoCellAnchor>
    <xdr:from>
      <xdr:col>0</xdr:col>
      <xdr:colOff>6924</xdr:colOff>
      <xdr:row>16</xdr:row>
      <xdr:rowOff>0</xdr:rowOff>
    </xdr:from>
    <xdr:to>
      <xdr:col>0</xdr:col>
      <xdr:colOff>539749</xdr:colOff>
      <xdr:row>17</xdr:row>
      <xdr:rowOff>71438</xdr:rowOff>
    </xdr:to>
    <xdr:sp macro="" textlink="">
      <xdr:nvSpPr>
        <xdr:cNvPr id="6" name="TextBox 5">
          <a:extLst>
            <a:ext uri="{FF2B5EF4-FFF2-40B4-BE49-F238E27FC236}">
              <a16:creationId xmlns:a16="http://schemas.microsoft.com/office/drawing/2014/main" id="{00000000-0008-0000-0200-000006000000}"/>
            </a:ext>
          </a:extLst>
        </xdr:cNvPr>
        <xdr:cNvSpPr txBox="1"/>
      </xdr:nvSpPr>
      <xdr:spPr>
        <a:xfrm>
          <a:off x="6924" y="3397250"/>
          <a:ext cx="532825" cy="531813"/>
        </a:xfrm>
        <a:prstGeom prst="rect">
          <a:avLst/>
        </a:prstGeom>
        <a:solidFill>
          <a:schemeClr val="lt1"/>
        </a:solidFill>
        <a:ln w="31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km-KH" sz="800">
              <a:latin typeface="Khmer MEF1" panose="02000506000000020004" pitchFamily="2" charset="0"/>
              <a:cs typeface="Khmer MEF1" panose="02000506000000020004" pitchFamily="2" charset="0"/>
            </a:rPr>
            <a:t>ទព០</a:t>
          </a:r>
        </a:p>
        <a:p>
          <a:pPr algn="ctr"/>
          <a:r>
            <a:rPr lang="en-US" sz="800">
              <a:latin typeface="Khmer MEF1" panose="02000506000000020004" pitchFamily="2" charset="0"/>
              <a:cs typeface="Khmer MEF1" panose="02000506000000020004" pitchFamily="2" charset="0"/>
            </a:rPr>
            <a:t>EI0</a:t>
          </a:r>
        </a:p>
      </xdr:txBody>
    </xdr:sp>
    <xdr:clientData/>
  </xdr:twoCellAnchor>
  <xdr:twoCellAnchor>
    <xdr:from>
      <xdr:col>1</xdr:col>
      <xdr:colOff>6341</xdr:colOff>
      <xdr:row>17</xdr:row>
      <xdr:rowOff>131619</xdr:rowOff>
    </xdr:from>
    <xdr:to>
      <xdr:col>3</xdr:col>
      <xdr:colOff>430348</xdr:colOff>
      <xdr:row>19</xdr:row>
      <xdr:rowOff>13855</xdr:rowOff>
    </xdr:to>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3014654" y="3989244"/>
          <a:ext cx="1709882" cy="485486"/>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m-KH" sz="800">
              <a:solidFill>
                <a:schemeClr val="dk1"/>
              </a:solidFill>
              <a:effectLst/>
              <a:latin typeface="Khmer MEF2" panose="02000506000000020004" pitchFamily="2" charset="0"/>
              <a:ea typeface="+mn-ea"/>
              <a:cs typeface="Khmer MEF2" panose="02000506000000020004" pitchFamily="2" charset="0"/>
            </a:rPr>
            <a:t>ព័ត៌មានមូលដ្ឋាន</a:t>
          </a:r>
          <a:endParaRPr lang="en-US" sz="800">
            <a:solidFill>
              <a:schemeClr val="dk1"/>
            </a:solidFill>
            <a:effectLst/>
            <a:latin typeface="Khmer MEF2" panose="02000506000000020004" pitchFamily="2" charset="0"/>
            <a:ea typeface="+mn-ea"/>
            <a:cs typeface="Khmer MEF2" panose="02000506000000020004" pitchFamily="2" charset="0"/>
          </a:endParaRPr>
        </a:p>
        <a:p>
          <a:pPr algn="ctr"/>
          <a:r>
            <a:rPr lang="en-US" sz="800">
              <a:solidFill>
                <a:schemeClr val="dk1"/>
              </a:solidFill>
              <a:effectLst/>
              <a:latin typeface="+mn-lt"/>
              <a:ea typeface="+mn-ea"/>
              <a:cs typeface="+mn-cs"/>
            </a:rPr>
            <a:t>Basic Information</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xdr:colOff>
      <xdr:row>7</xdr:row>
      <xdr:rowOff>198120</xdr:rowOff>
    </xdr:from>
    <xdr:to>
      <xdr:col>2</xdr:col>
      <xdr:colOff>464820</xdr:colOff>
      <xdr:row>9</xdr:row>
      <xdr:rowOff>266700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5240" y="1752600"/>
          <a:ext cx="1295400" cy="525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m-KH" sz="800">
              <a:latin typeface="Khmer MEF2" panose="02000506000000020004" pitchFamily="2" charset="0"/>
              <a:cs typeface="Khmer MEF2" panose="02000506000000020004" pitchFamily="2" charset="0"/>
            </a:rPr>
            <a:t>ក. កំណត់សមា្គល់ចាំបាច់</a:t>
          </a:r>
        </a:p>
        <a:p>
          <a:r>
            <a:rPr lang="en-US" sz="800">
              <a:latin typeface="Khmer MEF2" panose="02000506000000020004" pitchFamily="2" charset="0"/>
              <a:cs typeface="Khmer MEF2" panose="02000506000000020004" pitchFamily="2" charset="0"/>
            </a:rPr>
            <a:t>I. REQUIRED NOTES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PROJSEM\newpf.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Clients\Angkor%20Beverage%20Company%20(ABC)\ToP\ToP%2004\ABC%20-%20ToP%20For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X:\Tax\Client\Marks%20and%20Spencer%20Plc%20(RO)\Monthly%20Compliance\MTR\WIP\2013\1213\Clients\Expeditors\ToP\2005\From%20client\2005%20BS%20&amp;%20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Documents%20and%20Settings\HUSL\My%20Documents\BSGREP\2003\0312\4174\74fin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Tax\Client\Cambodian%20Gateway%20Underwear%20(CGU)\Accounting\2012\cash%20flow%20JANUARY.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Tax\Client\Cambodian%20Gateway%20Underwear%20(CGU)\MTR\2012\12-Dec\Clients'%20information\Expenses%20Decemb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Clients\ANZ%20Royal\Monthly%20Tax\PToP%20-%20WHT\2008\Clients\Silk%20Air\Monthly%20tax\Tax%20on%20Salary\2004\Nov%2004\Nov04%20purchase%20and%20sales%20repor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Clients\ANZ%20Royal\Monthly%20Tax\PToP%20-%20WHT\2008\Clients\Silk%20Air\Monthly%20tax\VAT%20and%20Specific%20Tax\Sales%20&amp;%20Purchase%20records\2004\Jul%20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X:\Documents%20and%20Settings\lpauline.VN\Local%20Settings\Temp\KPMG05-Info%20require%20for%20preparing%20Sal%20tax-S1412-LP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X:\Client-Tax\3.Tax%20Center\Tax%20Form%20-%20Proforma\Monthly%20Tax\PAYROLL\2003AugustSalary.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X:\Clients%20Tax%20No.%201\Freight%20Services\2005\ToP%2004\Client's%20information\PRE1-TOP-REF.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VDB%20LOI%20DATA%20NIKA\VDB-LOI\CGWU\CGWU%20accounting\Accounting\cash%20flow%20201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hpnhfsr01\Clients\Documents%20and%20Settings\thchhay\My%20Documents\Chhay\Client%20audit\Company\MEC\2004\THC\WIP%2030.9.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X:\CambodianAccounting\Payrolls%20&amp;%20Bunuses\Payrolls\SALARY%202009\Salary_Sep%20%2020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X:\CambodianAccounting\Payrolls%20&amp;%20Bunuses\Payrolls\SALARY%202009\Salary_Oct%20(2)%20%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ps"/>
      <sheetName val="Flowchart"/>
      <sheetName val="Menu"/>
      <sheetName val="Summary"/>
      <sheetName val="Inputs"/>
      <sheetName val="Whatif"/>
      <sheetName val="Capex"/>
      <sheetName val="Operating"/>
      <sheetName val="Loan"/>
      <sheetName val="P&amp;L+Tax"/>
      <sheetName val="Cashflow"/>
      <sheetName val="Balance"/>
      <sheetName val="Sheet1"/>
      <sheetName val="Module1"/>
      <sheetName val="Module2"/>
      <sheetName val="newp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apital allocation"/>
      <sheetName val="Balance Sheet"/>
      <sheetName val="Liabilities &amp; O.E"/>
      <sheetName val="P&amp;L - Income"/>
      <sheetName val="P&amp;L - Expense"/>
      <sheetName val="Fixed Asset"/>
      <sheetName val="Depreciation Table"/>
      <sheetName val="Depreciation - Class 1"/>
      <sheetName val="Depreciation - Class 2"/>
      <sheetName val="Depreciation - Class 3"/>
      <sheetName val="Depreciation - Class 4"/>
      <sheetName val="Disposal of assets"/>
      <sheetName val="Provision"/>
      <sheetName val="Tax assestment"/>
      <sheetName val="Undeductible provision"/>
      <sheetName val="Personnel"/>
      <sheetName val="ToP calculation"/>
      <sheetName val="LCF and Interest"/>
      <sheetName val="Movement of Provision"/>
      <sheetName val="ToP claculation (TD)"/>
      <sheetName val="P&amp;L(ToP)"/>
      <sheetName val="BS (ToP)"/>
      <sheetName val="Tax Depreciation"/>
      <sheetName val="ToP calculation (T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V"/>
      <sheetName val="Detailed BS"/>
      <sheetName val="P&amp;L 200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Summary"/>
      <sheetName val="OEAT"/>
      <sheetName val="Sum_Det"/>
      <sheetName val="Marketing"/>
      <sheetName val="Lubricants"/>
      <sheetName val="RefSply"/>
      <sheetName val="FAMM"/>
      <sheetName val="NBDJVs"/>
      <sheetName val="AMEAHQSrv"/>
      <sheetName val="CorpFunc"/>
      <sheetName val="Interco_Input"/>
      <sheetName val="Definitions"/>
      <sheetName val="BUInfo"/>
      <sheetName val="ENTLIST"/>
      <sheetName val="IntercoAccounts"/>
      <sheetName val="CT900Exp"/>
      <sheetName val="FinExp"/>
      <sheetName val="OEATExport"/>
      <sheetName val="ReferenceSheet"/>
      <sheetName val="Journal Vouchers"/>
      <sheetName val="POV"/>
      <sheetName val="INDPR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A2" t="str">
            <v>1</v>
          </cell>
          <cell r="B2" t="str">
            <v>Marketing</v>
          </cell>
          <cell r="C2" t="str">
            <v>MBUElim</v>
          </cell>
        </row>
        <row r="3">
          <cell r="A3" t="str">
            <v>2</v>
          </cell>
          <cell r="B3" t="str">
            <v>Lubricants</v>
          </cell>
          <cell r="C3" t="str">
            <v>LBUElim</v>
          </cell>
          <cell r="E3" t="str">
            <v>101</v>
          </cell>
          <cell r="F3" t="str">
            <v>Retail Ops</v>
          </cell>
          <cell r="G3" t="str">
            <v>Retail</v>
          </cell>
          <cell r="H3" t="str">
            <v>Retail Ops</v>
          </cell>
          <cell r="I3" t="str">
            <v>Marketing</v>
          </cell>
          <cell r="J3" t="str">
            <v>BU</v>
          </cell>
        </row>
        <row r="4">
          <cell r="A4" t="str">
            <v>5</v>
          </cell>
          <cell r="B4" t="str">
            <v>Ref/Supply</v>
          </cell>
          <cell r="C4" t="str">
            <v>MSTElim</v>
          </cell>
          <cell r="E4" t="str">
            <v>102</v>
          </cell>
          <cell r="F4" t="str">
            <v>Retail Dvlp</v>
          </cell>
          <cell r="G4" t="str">
            <v>NonFuels</v>
          </cell>
          <cell r="H4" t="str">
            <v>Retail Dvlp</v>
          </cell>
          <cell r="I4" t="str">
            <v>Marketing</v>
          </cell>
          <cell r="J4" t="str">
            <v>BU</v>
          </cell>
        </row>
        <row r="5">
          <cell r="A5" t="str">
            <v>6</v>
          </cell>
          <cell r="B5" t="str">
            <v>AMEA HQ Services</v>
          </cell>
          <cell r="C5" t="str">
            <v>BSGElim</v>
          </cell>
          <cell r="E5" t="str">
            <v>117</v>
          </cell>
          <cell r="F5" t="str">
            <v>Brand Whole</v>
          </cell>
          <cell r="G5" t="str">
            <v>BrandWhole</v>
          </cell>
          <cell r="H5" t="str">
            <v>Brand Whole</v>
          </cell>
          <cell r="I5" t="str">
            <v>Marketing</v>
          </cell>
          <cell r="J5" t="str">
            <v>BU</v>
          </cell>
        </row>
        <row r="6">
          <cell r="A6" t="str">
            <v>7</v>
          </cell>
          <cell r="B6" t="str">
            <v>NBDJVs</v>
          </cell>
          <cell r="C6" t="str">
            <v>NBDElim</v>
          </cell>
          <cell r="E6" t="str">
            <v>107</v>
          </cell>
          <cell r="F6" t="str">
            <v>LPGas Marketing</v>
          </cell>
          <cell r="G6" t="str">
            <v>LPG</v>
          </cell>
          <cell r="H6" t="str">
            <v>LPGas Marketing</v>
          </cell>
          <cell r="I6" t="str">
            <v>Marketing</v>
          </cell>
          <cell r="J6" t="str">
            <v>BU</v>
          </cell>
        </row>
        <row r="7">
          <cell r="A7" t="str">
            <v>8</v>
          </cell>
          <cell r="B7" t="str">
            <v>Corporate Functions</v>
          </cell>
          <cell r="C7" t="str">
            <v>CoreElim</v>
          </cell>
          <cell r="E7" t="str">
            <v>103</v>
          </cell>
          <cell r="F7" t="str">
            <v>Commerc. Fuels</v>
          </cell>
          <cell r="G7" t="str">
            <v>Commercial</v>
          </cell>
          <cell r="H7" t="str">
            <v>Commerc. Fuels</v>
          </cell>
          <cell r="I7" t="str">
            <v>Marketing</v>
          </cell>
          <cell r="J7" t="str">
            <v>BU</v>
          </cell>
        </row>
        <row r="8">
          <cell r="A8" t="str">
            <v>9</v>
          </cell>
          <cell r="B8" t="str">
            <v>Others</v>
          </cell>
          <cell r="C8" t="str">
            <v>LegalElim</v>
          </cell>
          <cell r="E8" t="str">
            <v>109</v>
          </cell>
          <cell r="F8" t="str">
            <v>Marine</v>
          </cell>
          <cell r="G8" t="str">
            <v>Marine</v>
          </cell>
          <cell r="H8" t="str">
            <v>Marine</v>
          </cell>
          <cell r="I8" t="str">
            <v>Marketing</v>
          </cell>
          <cell r="J8" t="str">
            <v>BU</v>
          </cell>
        </row>
        <row r="9">
          <cell r="A9" t="str">
            <v>0</v>
          </cell>
          <cell r="B9" t="str">
            <v>Reserved</v>
          </cell>
          <cell r="C9">
            <v>0</v>
          </cell>
          <cell r="E9" t="str">
            <v>108</v>
          </cell>
          <cell r="F9" t="str">
            <v>Asphalt - Specialty</v>
          </cell>
          <cell r="G9" t="str">
            <v>Asphalt</v>
          </cell>
          <cell r="H9" t="str">
            <v>Asphalt - Specialty</v>
          </cell>
          <cell r="I9" t="str">
            <v>Marketing</v>
          </cell>
          <cell r="J9" t="str">
            <v>BU</v>
          </cell>
        </row>
        <row r="10">
          <cell r="E10" t="str">
            <v>104</v>
          </cell>
          <cell r="F10" t="str">
            <v>Brand</v>
          </cell>
          <cell r="G10" t="str">
            <v>MBUBrand</v>
          </cell>
          <cell r="H10" t="str">
            <v>Brand</v>
          </cell>
          <cell r="I10" t="str">
            <v>Marketing</v>
          </cell>
          <cell r="J10" t="str">
            <v>BU</v>
          </cell>
        </row>
        <row r="11">
          <cell r="E11" t="str">
            <v>116</v>
          </cell>
          <cell r="F11" t="str">
            <v>Aviation</v>
          </cell>
          <cell r="G11" t="str">
            <v>Aviation</v>
          </cell>
          <cell r="H11" t="str">
            <v>Aviation</v>
          </cell>
          <cell r="I11" t="str">
            <v>Sum_Det</v>
          </cell>
          <cell r="J11" t="str">
            <v>BU</v>
          </cell>
        </row>
        <row r="12">
          <cell r="E12" t="str">
            <v>105</v>
          </cell>
          <cell r="F12" t="str">
            <v>Dist.</v>
          </cell>
          <cell r="G12" t="str">
            <v>MBUDistribution</v>
          </cell>
          <cell r="H12" t="str">
            <v>Dist.</v>
          </cell>
          <cell r="I12" t="str">
            <v>Marketing</v>
          </cell>
          <cell r="J12" t="str">
            <v>BU</v>
          </cell>
        </row>
        <row r="13">
          <cell r="E13" t="str">
            <v>106</v>
          </cell>
          <cell r="F13" t="str">
            <v>Ass Mgt &amp; Site Dvlp</v>
          </cell>
          <cell r="G13" t="str">
            <v>AssetMgmt</v>
          </cell>
          <cell r="H13" t="str">
            <v>Ass Mgt &amp; Site Dvlp</v>
          </cell>
          <cell r="I13" t="str">
            <v>Marketing</v>
          </cell>
          <cell r="J13" t="str">
            <v>BU</v>
          </cell>
        </row>
        <row r="14">
          <cell r="E14" t="str">
            <v>110</v>
          </cell>
          <cell r="F14" t="str">
            <v>Retail Auto.</v>
          </cell>
          <cell r="G14" t="str">
            <v>RetailAuto</v>
          </cell>
          <cell r="H14" t="str">
            <v>Retail Auto.</v>
          </cell>
          <cell r="I14" t="str">
            <v>Marketing</v>
          </cell>
          <cell r="J14" t="str">
            <v>BU</v>
          </cell>
        </row>
        <row r="15">
          <cell r="E15" t="str">
            <v>111</v>
          </cell>
          <cell r="F15" t="str">
            <v>Card Mkting</v>
          </cell>
          <cell r="G15" t="str">
            <v>CardMkt</v>
          </cell>
          <cell r="H15" t="str">
            <v>Card Mkting</v>
          </cell>
          <cell r="I15" t="str">
            <v>Marketing</v>
          </cell>
          <cell r="J15" t="str">
            <v>BU</v>
          </cell>
        </row>
        <row r="16">
          <cell r="E16" t="str">
            <v>112</v>
          </cell>
          <cell r="F16" t="str">
            <v>Pric,Plan,Fin</v>
          </cell>
          <cell r="G16" t="str">
            <v>Pricing</v>
          </cell>
          <cell r="H16" t="str">
            <v>Pric,Plan,Fin</v>
          </cell>
          <cell r="I16" t="str">
            <v>Marketing</v>
          </cell>
          <cell r="J16" t="str">
            <v>BU</v>
          </cell>
        </row>
        <row r="17">
          <cell r="E17" t="str">
            <v>114</v>
          </cell>
          <cell r="F17" t="str">
            <v>Cust. Srv</v>
          </cell>
          <cell r="G17" t="str">
            <v>CustSrv</v>
          </cell>
          <cell r="H17" t="str">
            <v>Cust. Srv</v>
          </cell>
          <cell r="I17" t="str">
            <v>Marketing</v>
          </cell>
          <cell r="J17" t="str">
            <v>BU</v>
          </cell>
        </row>
        <row r="18">
          <cell r="E18" t="str">
            <v>115</v>
          </cell>
          <cell r="F18" t="str">
            <v>Product Eng</v>
          </cell>
          <cell r="G18" t="str">
            <v>ProdEng</v>
          </cell>
          <cell r="H18" t="str">
            <v>Product Eng</v>
          </cell>
          <cell r="I18" t="str">
            <v>Marketing</v>
          </cell>
          <cell r="J18" t="str">
            <v>BU</v>
          </cell>
        </row>
        <row r="19">
          <cell r="E19" t="str">
            <v>119</v>
          </cell>
          <cell r="F19" t="str">
            <v>Mkt Admin</v>
          </cell>
          <cell r="G19" t="str">
            <v>MBUAdmin</v>
          </cell>
          <cell r="H19" t="str">
            <v>Mkt Admin</v>
          </cell>
          <cell r="I19" t="str">
            <v>Marketing</v>
          </cell>
          <cell r="J19" t="str">
            <v>BU</v>
          </cell>
        </row>
        <row r="20">
          <cell r="E20" t="str">
            <v>221</v>
          </cell>
          <cell r="F20" t="str">
            <v>Mfg &amp; Sply</v>
          </cell>
          <cell r="G20" t="str">
            <v>LBUMnfutring</v>
          </cell>
          <cell r="H20" t="str">
            <v>Mfg &amp; Sply</v>
          </cell>
          <cell r="I20" t="str">
            <v>Lubricants</v>
          </cell>
          <cell r="J20" t="str">
            <v>BU</v>
          </cell>
        </row>
        <row r="21">
          <cell r="E21" t="str">
            <v>222</v>
          </cell>
          <cell r="F21" t="str">
            <v>Dist.</v>
          </cell>
          <cell r="G21" t="str">
            <v>LBUDistribution</v>
          </cell>
          <cell r="H21" t="str">
            <v>Dist.</v>
          </cell>
          <cell r="I21" t="str">
            <v>Lubricants</v>
          </cell>
          <cell r="J21" t="str">
            <v>BU</v>
          </cell>
        </row>
        <row r="22">
          <cell r="E22" t="str">
            <v>224</v>
          </cell>
          <cell r="F22" t="str">
            <v>Sales &amp; Mkting</v>
          </cell>
          <cell r="G22" t="str">
            <v>LBUSalesMkting</v>
          </cell>
          <cell r="H22" t="str">
            <v>Sales &amp; Mkting</v>
          </cell>
          <cell r="I22" t="str">
            <v>Lubricants</v>
          </cell>
          <cell r="J22" t="str">
            <v>BU</v>
          </cell>
        </row>
        <row r="23">
          <cell r="E23" t="str">
            <v>225</v>
          </cell>
          <cell r="F23" t="str">
            <v>Tech</v>
          </cell>
          <cell r="G23" t="str">
            <v>LBUTechnology</v>
          </cell>
          <cell r="H23" t="str">
            <v>Tech</v>
          </cell>
          <cell r="I23" t="str">
            <v>Lubricants</v>
          </cell>
          <cell r="J23" t="str">
            <v>BU</v>
          </cell>
        </row>
        <row r="24">
          <cell r="E24" t="str">
            <v>226</v>
          </cell>
          <cell r="F24" t="str">
            <v>Export</v>
          </cell>
          <cell r="G24" t="str">
            <v>LBUExport</v>
          </cell>
          <cell r="H24" t="str">
            <v>Export</v>
          </cell>
          <cell r="I24" t="str">
            <v>Lubricants</v>
          </cell>
          <cell r="J24" t="str">
            <v>BU</v>
          </cell>
        </row>
        <row r="25">
          <cell r="E25" t="str">
            <v>227</v>
          </cell>
          <cell r="F25" t="str">
            <v>Oper Exc</v>
          </cell>
          <cell r="G25" t="str">
            <v>LBUTrain</v>
          </cell>
          <cell r="H25" t="str">
            <v>Oper Exc</v>
          </cell>
          <cell r="I25" t="str">
            <v>Lubricants</v>
          </cell>
          <cell r="J25" t="str">
            <v>BU</v>
          </cell>
        </row>
        <row r="26">
          <cell r="E26" t="str">
            <v>228</v>
          </cell>
          <cell r="F26" t="str">
            <v>Bus. Sprt &amp; Planning</v>
          </cell>
          <cell r="G26" t="str">
            <v>LBUPlanning</v>
          </cell>
          <cell r="H26" t="str">
            <v>Bus. Sprt &amp; Planning</v>
          </cell>
          <cell r="I26" t="str">
            <v>Lubricants</v>
          </cell>
          <cell r="J26" t="str">
            <v>BU</v>
          </cell>
        </row>
        <row r="27">
          <cell r="E27" t="str">
            <v>229</v>
          </cell>
          <cell r="F27" t="str">
            <v>Toll Blend</v>
          </cell>
          <cell r="G27" t="str">
            <v>LBUBlend</v>
          </cell>
          <cell r="H27" t="str">
            <v>Toll Blend</v>
          </cell>
          <cell r="I27" t="str">
            <v>Lubricants</v>
          </cell>
          <cell r="J27" t="str">
            <v>BU</v>
          </cell>
        </row>
        <row r="28">
          <cell r="E28" t="str">
            <v>230</v>
          </cell>
          <cell r="F28" t="str">
            <v>Base Oil Supply</v>
          </cell>
          <cell r="G28" t="str">
            <v>LBUBase</v>
          </cell>
          <cell r="H28" t="str">
            <v>Base Oil Supply</v>
          </cell>
          <cell r="I28" t="str">
            <v>Lubricants</v>
          </cell>
          <cell r="J28" t="str">
            <v>BU</v>
          </cell>
        </row>
        <row r="29">
          <cell r="E29" t="str">
            <v>231</v>
          </cell>
          <cell r="F29" t="str">
            <v>LBU Brand &amp; Mkting</v>
          </cell>
          <cell r="G29" t="str">
            <v>LBUPlanBr</v>
          </cell>
          <cell r="H29" t="str">
            <v>LBU Brand &amp; Mkting</v>
          </cell>
          <cell r="I29" t="str">
            <v>Lubricants</v>
          </cell>
          <cell r="J29" t="str">
            <v>BU</v>
          </cell>
        </row>
        <row r="30">
          <cell r="E30" t="str">
            <v>232</v>
          </cell>
          <cell r="F30" t="str">
            <v>Global Acc &amp; OEM</v>
          </cell>
          <cell r="G30" t="str">
            <v>LBUOEM</v>
          </cell>
          <cell r="H30" t="str">
            <v>Global Acc &amp; OEM</v>
          </cell>
          <cell r="I30" t="str">
            <v>Lubricants</v>
          </cell>
          <cell r="J30" t="str">
            <v>BU</v>
          </cell>
        </row>
        <row r="31">
          <cell r="E31" t="str">
            <v>233</v>
          </cell>
          <cell r="F31" t="str">
            <v>Supply Chain Mgmt</v>
          </cell>
          <cell r="G31" t="str">
            <v>LBUSupply</v>
          </cell>
          <cell r="H31" t="str">
            <v>Supply Chain Mgmt</v>
          </cell>
          <cell r="I31" t="str">
            <v>Lubricants</v>
          </cell>
          <cell r="J31" t="str">
            <v>BU</v>
          </cell>
        </row>
        <row r="32">
          <cell r="E32" t="str">
            <v>234</v>
          </cell>
          <cell r="F32" t="str">
            <v>E-Business</v>
          </cell>
          <cell r="G32" t="str">
            <v>LBUEBus</v>
          </cell>
          <cell r="H32" t="str">
            <v>E-Business</v>
          </cell>
          <cell r="I32" t="str">
            <v>Lubricants</v>
          </cell>
          <cell r="J32" t="str">
            <v>BU</v>
          </cell>
        </row>
        <row r="33">
          <cell r="E33" t="str">
            <v>235</v>
          </cell>
          <cell r="F33" t="str">
            <v>Int. Sol. &amp; Bus. Dev.</v>
          </cell>
          <cell r="G33" t="str">
            <v>LBUSolution</v>
          </cell>
          <cell r="H33" t="str">
            <v>Int. Sol. &amp; Bus. Dev.</v>
          </cell>
          <cell r="I33" t="str">
            <v>Lubricants</v>
          </cell>
          <cell r="J33" t="str">
            <v>BU</v>
          </cell>
        </row>
        <row r="34">
          <cell r="E34" t="str">
            <v>239</v>
          </cell>
          <cell r="F34" t="str">
            <v>LBU Admin</v>
          </cell>
          <cell r="G34" t="str">
            <v>LBUAdmin</v>
          </cell>
          <cell r="H34" t="str">
            <v>LBU Admin</v>
          </cell>
          <cell r="I34" t="str">
            <v>Lubricants</v>
          </cell>
          <cell r="J34" t="str">
            <v>BU</v>
          </cell>
        </row>
        <row r="35">
          <cell r="E35" t="str">
            <v>500</v>
          </cell>
          <cell r="F35" t="str">
            <v>Refining</v>
          </cell>
          <cell r="G35" t="str">
            <v>Manufacturing</v>
          </cell>
          <cell r="H35" t="str">
            <v>Refining</v>
          </cell>
          <cell r="I35" t="str">
            <v>RefSply</v>
          </cell>
          <cell r="J35" t="str">
            <v>BU</v>
          </cell>
        </row>
        <row r="36">
          <cell r="E36" t="str">
            <v>350</v>
          </cell>
          <cell r="F36" t="str">
            <v>Supply</v>
          </cell>
          <cell r="G36" t="str">
            <v>Supply</v>
          </cell>
          <cell r="H36" t="str">
            <v>Supply</v>
          </cell>
          <cell r="I36" t="str">
            <v>RefSply</v>
          </cell>
          <cell r="J36" t="str">
            <v>BU</v>
          </cell>
        </row>
        <row r="37">
          <cell r="E37" t="str">
            <v>300</v>
          </cell>
          <cell r="F37" t="str">
            <v>Trading</v>
          </cell>
          <cell r="G37" t="str">
            <v>Trading</v>
          </cell>
          <cell r="H37" t="str">
            <v>Trading</v>
          </cell>
          <cell r="I37" t="str">
            <v>Sum_Det</v>
          </cell>
          <cell r="J37" t="str">
            <v>BU</v>
          </cell>
        </row>
        <row r="38">
          <cell r="E38" t="str">
            <v>301</v>
          </cell>
          <cell r="F38" t="str">
            <v>FAMM- Black Oil</v>
          </cell>
          <cell r="G38" t="str">
            <v>FAMMFuels</v>
          </cell>
          <cell r="H38" t="str">
            <v>FAMM- Black Oil</v>
          </cell>
          <cell r="I38" t="str">
            <v>FAMM</v>
          </cell>
          <cell r="J38" t="str">
            <v>BU</v>
          </cell>
        </row>
        <row r="39">
          <cell r="E39" t="str">
            <v>302</v>
          </cell>
          <cell r="F39" t="str">
            <v>FAMM- Lubricants</v>
          </cell>
          <cell r="G39" t="str">
            <v>FAMMLubes</v>
          </cell>
          <cell r="H39" t="str">
            <v>FAMM- Lubricants</v>
          </cell>
          <cell r="I39" t="str">
            <v>FAMM</v>
          </cell>
          <cell r="J39" t="str">
            <v>BU</v>
          </cell>
        </row>
        <row r="40">
          <cell r="E40" t="str">
            <v>304</v>
          </cell>
          <cell r="F40" t="str">
            <v>FAMM- Terminalling</v>
          </cell>
          <cell r="G40" t="str">
            <v>FAMMTerm</v>
          </cell>
          <cell r="H40" t="str">
            <v>FAMM- Terminalling</v>
          </cell>
          <cell r="I40" t="str">
            <v>FAMM</v>
          </cell>
          <cell r="J40" t="str">
            <v>BU</v>
          </cell>
        </row>
        <row r="41">
          <cell r="E41" t="str">
            <v>307</v>
          </cell>
          <cell r="F41" t="str">
            <v>FAMM- Distribution</v>
          </cell>
          <cell r="G41" t="str">
            <v>FAMMDist</v>
          </cell>
          <cell r="H41" t="str">
            <v>FAMM- Distribution</v>
          </cell>
          <cell r="I41" t="str">
            <v>FAMM</v>
          </cell>
          <cell r="J41" t="str">
            <v>BU</v>
          </cell>
        </row>
        <row r="42">
          <cell r="E42" t="str">
            <v>308</v>
          </cell>
          <cell r="F42" t="str">
            <v>FAMM- Business Services</v>
          </cell>
          <cell r="G42" t="str">
            <v>FAMMSprt</v>
          </cell>
          <cell r="H42" t="str">
            <v>FAMM- Business Services</v>
          </cell>
          <cell r="I42" t="str">
            <v>FAMM</v>
          </cell>
          <cell r="J42" t="str">
            <v>BU</v>
          </cell>
        </row>
        <row r="43">
          <cell r="E43" t="str">
            <v>309</v>
          </cell>
          <cell r="F43" t="str">
            <v>FAMM- OEH</v>
          </cell>
          <cell r="G43" t="str">
            <v>FAMMOEH</v>
          </cell>
          <cell r="H43" t="str">
            <v>FAMM- OEH</v>
          </cell>
          <cell r="I43" t="str">
            <v>FAMM</v>
          </cell>
          <cell r="J43" t="str">
            <v>BU</v>
          </cell>
        </row>
        <row r="44">
          <cell r="E44" t="str">
            <v>310</v>
          </cell>
          <cell r="F44" t="str">
            <v>FAMM- Feedstock</v>
          </cell>
          <cell r="G44" t="str">
            <v>FAMMFdStk</v>
          </cell>
          <cell r="H44" t="str">
            <v>FAMM- Feedstock</v>
          </cell>
          <cell r="I44" t="str">
            <v>FAMM</v>
          </cell>
          <cell r="J44" t="str">
            <v>BU</v>
          </cell>
        </row>
        <row r="45">
          <cell r="E45" t="str">
            <v>311</v>
          </cell>
          <cell r="F45" t="str">
            <v>FAMM- China (CSL)</v>
          </cell>
          <cell r="G45" t="str">
            <v>FAMMChn</v>
          </cell>
          <cell r="H45" t="str">
            <v>FAMM- China (CSL)</v>
          </cell>
          <cell r="I45" t="str">
            <v>FAMM</v>
          </cell>
          <cell r="J45" t="str">
            <v>BU</v>
          </cell>
        </row>
        <row r="46">
          <cell r="E46" t="str">
            <v>312</v>
          </cell>
          <cell r="F46" t="str">
            <v>FAMM- Operational Support</v>
          </cell>
          <cell r="G46" t="str">
            <v>FAMMOpSp</v>
          </cell>
          <cell r="H46" t="str">
            <v>FAMM- Operational Support</v>
          </cell>
          <cell r="I46" t="str">
            <v>FAMM</v>
          </cell>
          <cell r="J46" t="str">
            <v>BU</v>
          </cell>
        </row>
        <row r="47">
          <cell r="E47" t="str">
            <v>303</v>
          </cell>
          <cell r="F47" t="str">
            <v>Shipping</v>
          </cell>
          <cell r="G47" t="str">
            <v>Shipping</v>
          </cell>
          <cell r="H47" t="str">
            <v>Shipping</v>
          </cell>
          <cell r="I47" t="str">
            <v>Sum_Det</v>
          </cell>
          <cell r="J47" t="str">
            <v>BU</v>
          </cell>
        </row>
        <row r="48">
          <cell r="E48" t="str">
            <v>750</v>
          </cell>
          <cell r="F48" t="str">
            <v>JV</v>
          </cell>
          <cell r="G48" t="str">
            <v>NBDJV</v>
          </cell>
          <cell r="H48" t="str">
            <v>JV</v>
          </cell>
          <cell r="I48" t="str">
            <v>NBDJVs</v>
          </cell>
          <cell r="J48" t="str">
            <v>BU</v>
          </cell>
        </row>
        <row r="49">
          <cell r="E49" t="str">
            <v>745</v>
          </cell>
          <cell r="F49" t="str">
            <v>Strat Growth &amp; Init</v>
          </cell>
          <cell r="G49" t="str">
            <v>NBDStratGrwth</v>
          </cell>
          <cell r="H49" t="str">
            <v>Strat Growth &amp; Init</v>
          </cell>
          <cell r="I49" t="str">
            <v>NBDJVs</v>
          </cell>
          <cell r="J49" t="str">
            <v>BU</v>
          </cell>
        </row>
        <row r="50">
          <cell r="E50" t="str">
            <v>749</v>
          </cell>
          <cell r="F50" t="str">
            <v>NBD - Cntry NBD</v>
          </cell>
          <cell r="G50" t="str">
            <v>NBDCntry</v>
          </cell>
          <cell r="H50" t="str">
            <v>NBD - Cntry NBD</v>
          </cell>
          <cell r="I50" t="str">
            <v>NBDJVs</v>
          </cell>
          <cell r="J50" t="str">
            <v>BU</v>
          </cell>
        </row>
        <row r="51">
          <cell r="E51" t="str">
            <v>999</v>
          </cell>
          <cell r="F51" t="str">
            <v>HQ Others</v>
          </cell>
          <cell r="G51" t="str">
            <v>Others</v>
          </cell>
          <cell r="H51" t="str">
            <v>HQ Others</v>
          </cell>
          <cell r="I51" t="str">
            <v>Sum_Det</v>
          </cell>
          <cell r="J51" t="str">
            <v>BU</v>
          </cell>
        </row>
        <row r="52">
          <cell r="E52" t="str">
            <v>601</v>
          </cell>
          <cell r="F52" t="str">
            <v>Finance</v>
          </cell>
          <cell r="G52" t="str">
            <v>Fiscal</v>
          </cell>
          <cell r="H52" t="str">
            <v>Finance</v>
          </cell>
          <cell r="I52" t="str">
            <v>AMEAHQSrv</v>
          </cell>
          <cell r="J52" t="str">
            <v>HQSrv</v>
          </cell>
        </row>
        <row r="53">
          <cell r="E53" t="str">
            <v>602</v>
          </cell>
          <cell r="F53" t="str">
            <v>DSR</v>
          </cell>
          <cell r="G53" t="str">
            <v>DSR</v>
          </cell>
          <cell r="H53" t="str">
            <v>DSR</v>
          </cell>
          <cell r="I53" t="str">
            <v>AMEAHQSrv</v>
          </cell>
          <cell r="J53" t="str">
            <v>HQSrv</v>
          </cell>
        </row>
        <row r="54">
          <cell r="E54" t="str">
            <v>603</v>
          </cell>
          <cell r="F54" t="str">
            <v>IT Mgmt</v>
          </cell>
          <cell r="G54" t="str">
            <v>ITMgmt</v>
          </cell>
          <cell r="H54" t="str">
            <v>IT Mgmt</v>
          </cell>
          <cell r="I54" t="str">
            <v>AMEAHQSrv</v>
          </cell>
          <cell r="J54" t="str">
            <v>HQSrv</v>
          </cell>
        </row>
        <row r="55">
          <cell r="E55" t="str">
            <v>605</v>
          </cell>
          <cell r="F55" t="str">
            <v>HES</v>
          </cell>
          <cell r="G55" t="str">
            <v>EHS</v>
          </cell>
          <cell r="H55" t="str">
            <v>HES</v>
          </cell>
          <cell r="I55" t="str">
            <v>AMEAHQSrv</v>
          </cell>
          <cell r="J55" t="str">
            <v>HQSrv</v>
          </cell>
        </row>
        <row r="56">
          <cell r="E56" t="str">
            <v>606</v>
          </cell>
          <cell r="F56" t="str">
            <v>HR Sprt Srv</v>
          </cell>
          <cell r="G56" t="str">
            <v>HR</v>
          </cell>
          <cell r="H56" t="str">
            <v>HR Sprt Srv</v>
          </cell>
          <cell r="I56" t="str">
            <v>AMEAHQSrv</v>
          </cell>
          <cell r="J56" t="str">
            <v>HQSrv</v>
          </cell>
        </row>
        <row r="57">
          <cell r="E57" t="str">
            <v>613</v>
          </cell>
          <cell r="F57" t="str">
            <v>HR Off Srv</v>
          </cell>
          <cell r="G57" t="str">
            <v>HROS</v>
          </cell>
          <cell r="H57" t="str">
            <v>HR Off Srv</v>
          </cell>
          <cell r="I57" t="str">
            <v>AMEAHQSrv</v>
          </cell>
          <cell r="J57" t="str">
            <v>HQSrv</v>
          </cell>
        </row>
        <row r="58">
          <cell r="E58" t="str">
            <v>607</v>
          </cell>
          <cell r="F58" t="str">
            <v>Procure.</v>
          </cell>
          <cell r="G58" t="str">
            <v>Procurement</v>
          </cell>
          <cell r="H58" t="str">
            <v>Procure.</v>
          </cell>
          <cell r="I58" t="str">
            <v>AMEAHQSrv</v>
          </cell>
          <cell r="J58" t="str">
            <v>HQSrv</v>
          </cell>
        </row>
        <row r="59">
          <cell r="E59" t="str">
            <v>608</v>
          </cell>
          <cell r="F59" t="str">
            <v>E-Procurement</v>
          </cell>
          <cell r="G59" t="str">
            <v>EProcurement</v>
          </cell>
          <cell r="H59" t="str">
            <v>E-Procurement</v>
          </cell>
          <cell r="I59" t="str">
            <v>AMEAHQSrv</v>
          </cell>
          <cell r="J59" t="str">
            <v>HQSrv</v>
          </cell>
        </row>
        <row r="60">
          <cell r="E60" t="str">
            <v>610</v>
          </cell>
          <cell r="F60" t="str">
            <v>Strategic Sourcing</v>
          </cell>
          <cell r="G60" t="str">
            <v>StratSourc</v>
          </cell>
          <cell r="H60" t="str">
            <v>Strategic Sourcing</v>
          </cell>
          <cell r="I60" t="str">
            <v>AMEAHQSrv</v>
          </cell>
          <cell r="J60" t="str">
            <v>HQSrv</v>
          </cell>
        </row>
        <row r="61">
          <cell r="E61" t="str">
            <v>609</v>
          </cell>
          <cell r="F61" t="str">
            <v>Legal Srv</v>
          </cell>
          <cell r="G61" t="str">
            <v>Legal</v>
          </cell>
          <cell r="H61" t="str">
            <v>Legal Srv</v>
          </cell>
          <cell r="I61" t="str">
            <v>AMEAHQSrv</v>
          </cell>
          <cell r="J61" t="str">
            <v>HQSrv</v>
          </cell>
        </row>
        <row r="62">
          <cell r="E62" t="str">
            <v>611</v>
          </cell>
          <cell r="F62" t="str">
            <v>IT Projects</v>
          </cell>
          <cell r="G62" t="str">
            <v>IT_Projects</v>
          </cell>
          <cell r="H62" t="str">
            <v>IT Projects</v>
          </cell>
          <cell r="I62" t="str">
            <v>AMEAHQSrv</v>
          </cell>
          <cell r="J62" t="str">
            <v>HQSrv</v>
          </cell>
        </row>
        <row r="63">
          <cell r="E63" t="str">
            <v>612</v>
          </cell>
          <cell r="F63" t="str">
            <v>IT Services</v>
          </cell>
          <cell r="G63" t="str">
            <v>ITService</v>
          </cell>
          <cell r="H63" t="str">
            <v>IT Services</v>
          </cell>
          <cell r="I63" t="str">
            <v>AMEAHQSrv</v>
          </cell>
          <cell r="J63" t="str">
            <v>HQSrv</v>
          </cell>
        </row>
        <row r="64">
          <cell r="E64" t="str">
            <v>614</v>
          </cell>
          <cell r="F64" t="str">
            <v>Cntry Chair</v>
          </cell>
          <cell r="G64" t="str">
            <v>CntryChair</v>
          </cell>
          <cell r="H64" t="str">
            <v>Cntry Chair</v>
          </cell>
          <cell r="I64" t="str">
            <v>AMEAHQSrv</v>
          </cell>
          <cell r="J64" t="str">
            <v>HQSrv</v>
          </cell>
        </row>
        <row r="65">
          <cell r="E65" t="str">
            <v>803</v>
          </cell>
          <cell r="F65" t="str">
            <v>Corp Legal</v>
          </cell>
          <cell r="G65" t="str">
            <v>CoreLegal</v>
          </cell>
          <cell r="H65" t="str">
            <v>Corp Legal</v>
          </cell>
          <cell r="I65" t="str">
            <v>AMEAHQSrv</v>
          </cell>
          <cell r="J65" t="str">
            <v>Core</v>
          </cell>
        </row>
        <row r="66">
          <cell r="E66" t="str">
            <v>801</v>
          </cell>
          <cell r="F66" t="str">
            <v>DSR-Ext Reprting</v>
          </cell>
          <cell r="G66" t="str">
            <v>CoreComp</v>
          </cell>
          <cell r="H66" t="str">
            <v>DSR-Ext Reprting</v>
          </cell>
          <cell r="I66" t="str">
            <v>AMEAHQSrv</v>
          </cell>
          <cell r="J66" t="str">
            <v>Core</v>
          </cell>
        </row>
        <row r="67">
          <cell r="E67" t="str">
            <v>802</v>
          </cell>
          <cell r="F67" t="str">
            <v>Corp HR</v>
          </cell>
          <cell r="G67" t="str">
            <v>CoreHR</v>
          </cell>
          <cell r="H67" t="str">
            <v>Corp HR</v>
          </cell>
          <cell r="I67" t="str">
            <v>AMEAHQSrv</v>
          </cell>
          <cell r="J67" t="str">
            <v>Core</v>
          </cell>
        </row>
        <row r="68">
          <cell r="E68" t="str">
            <v>805</v>
          </cell>
          <cell r="F68" t="str">
            <v>Pres &amp; Suprt</v>
          </cell>
          <cell r="G68" t="str">
            <v>CoreMgmt</v>
          </cell>
          <cell r="H68" t="str">
            <v>Pres &amp; Suprt</v>
          </cell>
          <cell r="I68" t="str">
            <v>AMEAHQSrv</v>
          </cell>
          <cell r="J68" t="str">
            <v>Core</v>
          </cell>
        </row>
        <row r="69">
          <cell r="E69" t="str">
            <v>806</v>
          </cell>
          <cell r="F69" t="str">
            <v>Core Plan &amp; Support</v>
          </cell>
          <cell r="G69" t="str">
            <v>CorePlan</v>
          </cell>
          <cell r="H69" t="str">
            <v>Core Plan &amp; Support</v>
          </cell>
          <cell r="I69" t="str">
            <v>AMEAHQSrv</v>
          </cell>
          <cell r="J69" t="str">
            <v>Core</v>
          </cell>
        </row>
        <row r="70">
          <cell r="E70" t="str">
            <v>808</v>
          </cell>
          <cell r="F70" t="str">
            <v>AMEA Comm</v>
          </cell>
          <cell r="G70" t="str">
            <v>AMEAComm</v>
          </cell>
          <cell r="H70" t="str">
            <v>AMEA Comm</v>
          </cell>
          <cell r="I70" t="str">
            <v>AMEAHQSrv</v>
          </cell>
          <cell r="J70" t="str">
            <v>Core</v>
          </cell>
        </row>
        <row r="71">
          <cell r="E71" t="str">
            <v>817</v>
          </cell>
          <cell r="F71" t="str">
            <v>E Commerce</v>
          </cell>
          <cell r="G71" t="str">
            <v>ECommerce</v>
          </cell>
          <cell r="H71" t="str">
            <v>E Commerce</v>
          </cell>
          <cell r="I71" t="str">
            <v>AMEAHQSrv</v>
          </cell>
          <cell r="J71" t="str">
            <v>Core</v>
          </cell>
        </row>
        <row r="72">
          <cell r="E72" t="str">
            <v>818</v>
          </cell>
          <cell r="F72" t="str">
            <v>Know. &amp; Comp. Mgmt</v>
          </cell>
          <cell r="G72" t="str">
            <v>KnowCompMgmt</v>
          </cell>
          <cell r="H72" t="str">
            <v>Know. &amp; Comp. Mgmt</v>
          </cell>
          <cell r="I72" t="str">
            <v>AMEAHQSrv</v>
          </cell>
          <cell r="J72" t="str">
            <v>Core</v>
          </cell>
        </row>
        <row r="73">
          <cell r="E73" t="str">
            <v>811</v>
          </cell>
          <cell r="F73" t="str">
            <v>VP Finance</v>
          </cell>
          <cell r="G73" t="str">
            <v>CoreCFOHQ</v>
          </cell>
          <cell r="H73" t="str">
            <v>VP Finance</v>
          </cell>
          <cell r="I73" t="str">
            <v>AMEAHQSrv</v>
          </cell>
          <cell r="J73" t="str">
            <v>Core</v>
          </cell>
        </row>
        <row r="74">
          <cell r="E74" t="str">
            <v>899</v>
          </cell>
          <cell r="F74" t="str">
            <v>Corp Others</v>
          </cell>
          <cell r="G74" t="str">
            <v>CoreOth</v>
          </cell>
          <cell r="H74" t="str">
            <v>Corp Others</v>
          </cell>
          <cell r="I74" t="str">
            <v>AMEAHQSrv</v>
          </cell>
          <cell r="J74" t="str">
            <v>Core</v>
          </cell>
        </row>
        <row r="75">
          <cell r="E75" t="str">
            <v>815</v>
          </cell>
          <cell r="F75" t="str">
            <v>Corp Comm</v>
          </cell>
          <cell r="G75" t="str">
            <v>CorpComm</v>
          </cell>
          <cell r="H75" t="str">
            <v>Corp Comm</v>
          </cell>
          <cell r="I75" t="str">
            <v>CorpFunc</v>
          </cell>
          <cell r="J75" t="str">
            <v>Core</v>
          </cell>
        </row>
        <row r="76">
          <cell r="E76" t="str">
            <v>816</v>
          </cell>
          <cell r="F76" t="str">
            <v>Oth US Func</v>
          </cell>
          <cell r="G76" t="str">
            <v>CoreOthUSFunc</v>
          </cell>
          <cell r="H76" t="str">
            <v>Oth US Func</v>
          </cell>
          <cell r="I76" t="str">
            <v>CorpFunc</v>
          </cell>
          <cell r="J76" t="str">
            <v>Core</v>
          </cell>
        </row>
        <row r="77">
          <cell r="E77" t="str">
            <v>813</v>
          </cell>
          <cell r="F77" t="str">
            <v>Regional HR</v>
          </cell>
          <cell r="G77" t="str">
            <v>CoreRegHR</v>
          </cell>
          <cell r="H77" t="str">
            <v>Regional HR</v>
          </cell>
          <cell r="I77" t="str">
            <v>CorpFunc</v>
          </cell>
          <cell r="J77" t="str">
            <v>Core</v>
          </cell>
        </row>
        <row r="78">
          <cell r="E78" t="str">
            <v>804</v>
          </cell>
          <cell r="F78" t="str">
            <v>Treas Opco Sprt</v>
          </cell>
          <cell r="G78" t="str">
            <v>CoreTreasury</v>
          </cell>
          <cell r="H78" t="str">
            <v>Treas Opco Sprt</v>
          </cell>
          <cell r="I78" t="str">
            <v>CorpFunc</v>
          </cell>
          <cell r="J78" t="str">
            <v>Core</v>
          </cell>
        </row>
        <row r="79">
          <cell r="E79" t="str">
            <v>807</v>
          </cell>
          <cell r="F79" t="str">
            <v>Risk Mgmt</v>
          </cell>
          <cell r="G79" t="str">
            <v>CoreRisk</v>
          </cell>
          <cell r="H79" t="str">
            <v>Risk Mgmt</v>
          </cell>
          <cell r="I79" t="str">
            <v>CorpFunc</v>
          </cell>
          <cell r="J79" t="str">
            <v>Core</v>
          </cell>
        </row>
        <row r="80">
          <cell r="E80" t="str">
            <v>809</v>
          </cell>
          <cell r="F80" t="str">
            <v>Gen Cnsl Tax</v>
          </cell>
          <cell r="G80" t="str">
            <v>CoreTax</v>
          </cell>
          <cell r="H80" t="str">
            <v>Gen Cnsl Tax</v>
          </cell>
          <cell r="I80" t="str">
            <v>CorpFunc</v>
          </cell>
          <cell r="J80" t="str">
            <v>Core</v>
          </cell>
        </row>
        <row r="81">
          <cell r="E81" t="str">
            <v>810</v>
          </cell>
          <cell r="F81" t="str">
            <v>Corp Audit</v>
          </cell>
          <cell r="G81" t="str">
            <v>CoreAudit</v>
          </cell>
          <cell r="H81" t="str">
            <v>Corp Audit</v>
          </cell>
          <cell r="I81" t="str">
            <v>CorpFunc</v>
          </cell>
          <cell r="J81" t="str">
            <v>Core</v>
          </cell>
        </row>
        <row r="82">
          <cell r="E82" t="str">
            <v>812</v>
          </cell>
          <cell r="F82" t="str">
            <v>Credit</v>
          </cell>
          <cell r="G82" t="str">
            <v>CoreCredit</v>
          </cell>
          <cell r="H82" t="str">
            <v>Credit</v>
          </cell>
          <cell r="I82" t="str">
            <v>CorpFunc</v>
          </cell>
          <cell r="J82" t="str">
            <v>Core</v>
          </cell>
        </row>
        <row r="83">
          <cell r="E83" t="str">
            <v>814</v>
          </cell>
          <cell r="F83" t="str">
            <v>Cash Mgmt</v>
          </cell>
          <cell r="G83" t="str">
            <v>CoreCash</v>
          </cell>
          <cell r="H83" t="str">
            <v>Cash Mgmt</v>
          </cell>
          <cell r="I83" t="str">
            <v>CorpFunc</v>
          </cell>
          <cell r="J83" t="str">
            <v>Core</v>
          </cell>
        </row>
        <row r="84">
          <cell r="E84" t="str">
            <v>000</v>
          </cell>
          <cell r="F84" t="str">
            <v>CT900-Supp</v>
          </cell>
          <cell r="G84" t="str">
            <v>CT900Supp</v>
          </cell>
          <cell r="H84" t="str">
            <v>CT900-Supp</v>
          </cell>
          <cell r="I84" t="str">
            <v>Sum_Det</v>
          </cell>
          <cell r="J84" t="str">
            <v>CT900</v>
          </cell>
        </row>
      </sheetData>
      <sheetData sheetId="14"/>
      <sheetData sheetId="15"/>
      <sheetData sheetId="16"/>
      <sheetData sheetId="17"/>
      <sheetData sheetId="18"/>
      <sheetData sheetId="19"/>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anuary"/>
      <sheetName val="cash flow february"/>
      <sheetName val="cash flow march"/>
      <sheetName val="cash flow april"/>
      <sheetName val="cash flow may"/>
    </sheetNames>
    <sheetDataSet>
      <sheetData sheetId="0" refreshError="1">
        <row r="8">
          <cell r="A8" t="str">
            <v>Administration</v>
          </cell>
        </row>
        <row r="9">
          <cell r="A9" t="str">
            <v>Advertisement</v>
          </cell>
        </row>
        <row r="10">
          <cell r="A10" t="str">
            <v>Banking expenses</v>
          </cell>
        </row>
        <row r="11">
          <cell r="A11" t="str">
            <v>Cashier</v>
          </cell>
        </row>
        <row r="12">
          <cell r="A12" t="str">
            <v>Deposit</v>
          </cell>
        </row>
        <row r="13">
          <cell r="A13" t="str">
            <v>Drinking water</v>
          </cell>
        </row>
        <row r="14">
          <cell r="A14" t="str">
            <v>Electricity</v>
          </cell>
        </row>
        <row r="15">
          <cell r="A15" t="str">
            <v>Employee insurrances</v>
          </cell>
        </row>
        <row r="16">
          <cell r="A16" t="str">
            <v>Entertainement</v>
          </cell>
        </row>
        <row r="17">
          <cell r="A17" t="str">
            <v xml:space="preserve">External with the company </v>
          </cell>
        </row>
        <row r="18">
          <cell r="A18" t="str">
            <v>Fire insurrances</v>
          </cell>
        </row>
        <row r="19">
          <cell r="A19" t="str">
            <v>Food &amp; restauration</v>
          </cell>
        </row>
        <row r="20">
          <cell r="A20" t="str">
            <v>Food &amp; restauration (workers)</v>
          </cell>
        </row>
        <row r="21">
          <cell r="A21" t="str">
            <v>Installation &amp; construction</v>
          </cell>
        </row>
        <row r="22">
          <cell r="A22" t="str">
            <v>Internet &amp; phones</v>
          </cell>
        </row>
        <row r="23">
          <cell r="A23" t="str">
            <v xml:space="preserve">Loans refunding </v>
          </cell>
        </row>
        <row r="24">
          <cell r="A24" t="str">
            <v>Maintenance</v>
          </cell>
        </row>
        <row r="25">
          <cell r="A25" t="str">
            <v>Medical</v>
          </cell>
        </row>
        <row r="26">
          <cell r="A26" t="str">
            <v>Miscellanous</v>
          </cell>
        </row>
        <row r="27">
          <cell r="A27" t="str">
            <v>Office staff salary</v>
          </cell>
        </row>
        <row r="28">
          <cell r="A28" t="str">
            <v>Office Supply</v>
          </cell>
        </row>
        <row r="29">
          <cell r="A29" t="str">
            <v>Petrol</v>
          </cell>
        </row>
      </sheetData>
      <sheetData sheetId="1">
        <row r="29">
          <cell r="F29">
            <v>23348.43</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une"/>
      <sheetName val="cash flow july"/>
      <sheetName val="cash flow august"/>
      <sheetName val="cash flow september"/>
      <sheetName val="cash flow october"/>
      <sheetName val="cash flow november"/>
      <sheetName val="cash flow december"/>
    </sheetNames>
    <sheetDataSet>
      <sheetData sheetId="0">
        <row r="3">
          <cell r="A3" t="str">
            <v>Administration</v>
          </cell>
        </row>
        <row r="4">
          <cell r="A4" t="str">
            <v>Bank Charge</v>
          </cell>
        </row>
        <row r="5">
          <cell r="A5" t="str">
            <v>Cashier</v>
          </cell>
        </row>
        <row r="6">
          <cell r="A6" t="str">
            <v>Consultant</v>
          </cell>
        </row>
        <row r="7">
          <cell r="A7" t="str">
            <v>Deposit</v>
          </cell>
        </row>
        <row r="8">
          <cell r="A8" t="str">
            <v xml:space="preserve">Depreciation </v>
          </cell>
        </row>
        <row r="9">
          <cell r="A9" t="str">
            <v>Donation</v>
          </cell>
        </row>
        <row r="10">
          <cell r="A10" t="str">
            <v>Export Expenses</v>
          </cell>
        </row>
        <row r="11">
          <cell r="A11" t="str">
            <v xml:space="preserve">External with the company </v>
          </cell>
        </row>
        <row r="12">
          <cell r="A12" t="str">
            <v>Factory Supplies</v>
          </cell>
        </row>
        <row r="13">
          <cell r="A13" t="str">
            <v>Fringe Benefit Tax</v>
          </cell>
        </row>
        <row r="14">
          <cell r="A14" t="str">
            <v>Gasoline</v>
          </cell>
        </row>
        <row r="15">
          <cell r="A15" t="str">
            <v>Housekeeping</v>
          </cell>
        </row>
        <row r="16">
          <cell r="A16" t="str">
            <v>Import Expenses</v>
          </cell>
        </row>
        <row r="17">
          <cell r="A17" t="str">
            <v>Internet Expense</v>
          </cell>
        </row>
        <row r="18">
          <cell r="A18" t="str">
            <v>Maintenance</v>
          </cell>
        </row>
        <row r="19">
          <cell r="A19" t="str">
            <v>Meal Allowance</v>
          </cell>
        </row>
        <row r="20">
          <cell r="A20" t="str">
            <v>Medical Expenses</v>
          </cell>
        </row>
        <row r="21">
          <cell r="A21" t="str">
            <v>Miscellanous</v>
          </cell>
        </row>
        <row r="22">
          <cell r="A22" t="str">
            <v>Office Rental</v>
          </cell>
        </row>
        <row r="23">
          <cell r="A23" t="str">
            <v>Office staff salary</v>
          </cell>
        </row>
        <row r="24">
          <cell r="A24" t="str">
            <v>Office Supplies</v>
          </cell>
        </row>
        <row r="25">
          <cell r="A25" t="str">
            <v>Production Supplies</v>
          </cell>
        </row>
        <row r="26">
          <cell r="A26" t="str">
            <v>Purchases RM</v>
          </cell>
        </row>
        <row r="27">
          <cell r="A27" t="str">
            <v>Salary Temporary Workers</v>
          </cell>
        </row>
        <row r="28">
          <cell r="A28" t="str">
            <v>Salary-Staff</v>
          </cell>
        </row>
        <row r="29">
          <cell r="A29" t="str">
            <v>Salary-Workers</v>
          </cell>
        </row>
        <row r="30">
          <cell r="A30" t="str">
            <v>Staff Accomodation</v>
          </cell>
        </row>
        <row r="31">
          <cell r="A31" t="str">
            <v>Stationery expenses</v>
          </cell>
        </row>
        <row r="32">
          <cell r="A32" t="str">
            <v>Subcontractings</v>
          </cell>
        </row>
        <row r="33">
          <cell r="A33" t="str">
            <v>Telephone</v>
          </cell>
        </row>
        <row r="34">
          <cell r="A34" t="str">
            <v>Toll Fee</v>
          </cell>
        </row>
        <row r="35">
          <cell r="A35" t="str">
            <v>TOS Expenses</v>
          </cell>
        </row>
        <row r="36">
          <cell r="A36" t="str">
            <v>Transportation</v>
          </cell>
        </row>
        <row r="37">
          <cell r="A37" t="str">
            <v>Travel-Accomodation</v>
          </cell>
        </row>
        <row r="38">
          <cell r="A38" t="str">
            <v>Travel-Airfare</v>
          </cell>
        </row>
        <row r="39">
          <cell r="A39" t="str">
            <v>Travel-Transportation</v>
          </cell>
        </row>
        <row r="40">
          <cell r="A40" t="str">
            <v>Utilities</v>
          </cell>
        </row>
        <row r="41">
          <cell r="A41" t="str">
            <v>Vehicules</v>
          </cell>
        </row>
        <row r="42">
          <cell r="A42" t="str">
            <v>WHT Expenses</v>
          </cell>
        </row>
        <row r="43">
          <cell r="A43" t="str">
            <v>Workpermit</v>
          </cell>
        </row>
      </sheetData>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kts Sales"/>
      <sheetName val="Non Tkts Sales"/>
      <sheetName val="Purchase"/>
      <sheetName val="Vat form"/>
      <sheetName val="Allowance PNH"/>
      <sheetName val="Allowance REP"/>
      <sheetName val="REP Salary"/>
      <sheetName val="Salary"/>
      <sheetName val="OT"/>
      <sheetName val="PH OT PAY"/>
      <sheetName val="Meal"/>
      <sheetName val="Bonus"/>
      <sheetName val="PH WORK"/>
      <sheetName val="1% profit tax"/>
      <sheetName val="2% specific tax"/>
      <sheetName val="Tax Calculation"/>
      <sheetName val="Salary tax form"/>
      <sheetName val="Tax Summary"/>
      <sheetName val="STAFF SALARY PLAN"/>
      <sheetName val="Total  tax pay for the year"/>
      <sheetName val="Withholding tax form"/>
      <sheetName val="Tax Calculation (ame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tax"/>
      <sheetName val="tax calculation"/>
      <sheetName val="Tkts Sales"/>
      <sheetName val="Non Tkts Sales"/>
      <sheetName val="Purchase"/>
      <sheetName val="Tkts Sales (PwC)"/>
      <sheetName val="Non Tkts Sales (PwC)"/>
      <sheetName val="Purchase (Pw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 tax"/>
      <sheetName val="Sheet"/>
    </sheetNames>
    <sheetDataSet>
      <sheetData sheetId="0" refreshError="1"/>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es"/>
      <sheetName val="Salary Spreadsheet"/>
      <sheetName val="Accountcode"/>
      <sheetName val="Print"/>
      <sheetName val="Data"/>
      <sheetName val="Bankaccount"/>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
      <sheetName val="P&amp;L"/>
      <sheetName val="DPR-EQUIP"/>
      <sheetName val="DPR-RENOV"/>
      <sheetName val="DPR-FF"/>
      <sheetName val="DPR-COMP"/>
      <sheetName val="ppt"/>
      <sheetName val="Penalty"/>
      <sheetName val="Entertainment"/>
      <sheetName val="INTERSET"/>
      <sheetName val="Recov-FM"/>
      <sheetName val="Salary-sum"/>
      <sheetName val="Salary-detail"/>
      <sheetName val="vat"/>
      <sheetName val="withholding"/>
      <sheetName val="Depos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es"/>
      <sheetName val="cash flow january"/>
      <sheetName val="cash flow february"/>
      <sheetName val="cash flow march"/>
      <sheetName val="cash flow april"/>
      <sheetName val="cash flow may"/>
      <sheetName val="cash flow jun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09"/>
      <sheetName val="Incoms.sta.Sep-03"/>
      <sheetName val="BS.Sep-03"/>
      <sheetName val="Turnove,cost recogn.Sep-03"/>
      <sheetName val="WIP"/>
      <sheetName val="Incoms_sta_Sep_03"/>
      <sheetName val="2006"/>
      <sheetName val="ESTI."/>
      <sheetName val="DI-ESTI"/>
      <sheetName val="Measurements"/>
      <sheetName val="WIP 30.9.03"/>
      <sheetName val="Ctrl_Indicators"/>
      <sheetName val="RE recon"/>
      <sheetName val="wbs fsa"/>
      <sheetName val="PMP"/>
      <sheetName val="SRM"/>
      <sheetName val="Master BS&amp;PL"/>
      <sheetName val="Technical"/>
      <sheetName val="Iron Curtain Method"/>
      <sheetName val="Incoms_sta_Sep-03"/>
      <sheetName val="BS_Sep-03"/>
      <sheetName val="Turnove,cost_recogn_Sep-03"/>
      <sheetName val="ESTI_"/>
      <sheetName val="WIP_30_9_03"/>
      <sheetName val="Control Sheet"/>
      <sheetName val="P&amp;L"/>
      <sheetName val="produ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Expenses"/>
      <sheetName val="General Data"/>
      <sheetName val="ExchangeRates"/>
      <sheetName val="ExchRateOffset"/>
      <sheetName val="EmpOrContractor"/>
      <sheetName val="PartTime"/>
      <sheetName val="Base Salary"/>
      <sheetName val="Catchup"/>
      <sheetName val="OTimeHrsPre6PM"/>
      <sheetName val="OTimeHrsPost6PM"/>
      <sheetName val="OTime_USD_Pre6PM"/>
      <sheetName val="OTime_USD_Post6PM"/>
      <sheetName val="OTime_TotalUSD"/>
      <sheetName val="Overtime"/>
      <sheetName val="ExcessLeave"/>
      <sheetName val="BonusesTax"/>
      <sheetName val="BonusesNonTax"/>
      <sheetName val="Allowances"/>
      <sheetName val="CashAdvances"/>
      <sheetName val="BusExpReimb"/>
      <sheetName val="CreditCard"/>
      <sheetName val="TelFaxCopy"/>
      <sheetName val="StaffLoan"/>
      <sheetName val="Kids"/>
      <sheetName val="Spouse"/>
      <sheetName val="VillaRental"/>
      <sheetName val="TaxableSalary"/>
      <sheetName val="SalaryTaxByMonth"/>
      <sheetName val="WHTbyMonth"/>
      <sheetName val="AnnualLeave"/>
      <sheetName val="Bonus2008"/>
      <sheetName val="Summary"/>
      <sheetName val="Salary"/>
      <sheetName val="Khmer%Sal."/>
      <sheetName val="SJ.Inv"/>
      <sheetName val="SumTax"/>
      <sheetName val="InpTx"/>
      <sheetName val="SummOfTaxes"/>
      <sheetName val="ChqNo"/>
      <sheetName val="PaySlipDFDL"/>
      <sheetName val="New"/>
      <sheetName val="Employees"/>
      <sheetName val="Date"/>
    </sheetNames>
    <sheetDataSet>
      <sheetData sheetId="0"/>
      <sheetData sheetId="1"/>
      <sheetData sheetId="2"/>
      <sheetData sheetId="3"/>
      <sheetData sheetId="4"/>
      <sheetData sheetId="5">
        <row r="5">
          <cell r="A5">
            <v>1</v>
          </cell>
          <cell r="B5" t="str">
            <v>Brennan Coleman</v>
          </cell>
          <cell r="C5">
            <v>0</v>
          </cell>
          <cell r="D5">
            <v>0</v>
          </cell>
          <cell r="E5">
            <v>0</v>
          </cell>
          <cell r="F5">
            <v>0</v>
          </cell>
          <cell r="G5">
            <v>0</v>
          </cell>
          <cell r="H5">
            <v>0</v>
          </cell>
          <cell r="I5">
            <v>0</v>
          </cell>
          <cell r="J5">
            <v>0</v>
          </cell>
          <cell r="K5">
            <v>0</v>
          </cell>
          <cell r="L5">
            <v>0</v>
          </cell>
          <cell r="M5">
            <v>0</v>
          </cell>
          <cell r="N5">
            <v>0</v>
          </cell>
        </row>
        <row r="6">
          <cell r="A6">
            <v>2</v>
          </cell>
          <cell r="B6" t="str">
            <v>Alexander May</v>
          </cell>
          <cell r="C6">
            <v>0</v>
          </cell>
          <cell r="D6">
            <v>0</v>
          </cell>
          <cell r="E6">
            <v>0</v>
          </cell>
          <cell r="F6">
            <v>0</v>
          </cell>
          <cell r="G6">
            <v>0</v>
          </cell>
          <cell r="H6">
            <v>0</v>
          </cell>
          <cell r="I6">
            <v>0</v>
          </cell>
          <cell r="J6">
            <v>0</v>
          </cell>
          <cell r="K6">
            <v>0</v>
          </cell>
          <cell r="L6">
            <v>0</v>
          </cell>
          <cell r="M6">
            <v>0</v>
          </cell>
          <cell r="N6">
            <v>0</v>
          </cell>
        </row>
        <row r="7">
          <cell r="A7">
            <v>3</v>
          </cell>
          <cell r="B7" t="str">
            <v>EHGL</v>
          </cell>
          <cell r="C7">
            <v>1</v>
          </cell>
          <cell r="D7">
            <v>1</v>
          </cell>
          <cell r="E7">
            <v>1</v>
          </cell>
          <cell r="F7">
            <v>1</v>
          </cell>
          <cell r="G7">
            <v>1</v>
          </cell>
          <cell r="H7">
            <v>1</v>
          </cell>
          <cell r="I7">
            <v>1</v>
          </cell>
          <cell r="J7">
            <v>1</v>
          </cell>
          <cell r="K7">
            <v>1</v>
          </cell>
          <cell r="L7">
            <v>1</v>
          </cell>
          <cell r="M7">
            <v>1</v>
          </cell>
          <cell r="N7">
            <v>1</v>
          </cell>
        </row>
        <row r="8">
          <cell r="A8">
            <v>4</v>
          </cell>
          <cell r="B8" t="str">
            <v>Alexander May</v>
          </cell>
          <cell r="C8">
            <v>0</v>
          </cell>
          <cell r="D8">
            <v>0</v>
          </cell>
          <cell r="E8">
            <v>0</v>
          </cell>
          <cell r="F8">
            <v>0</v>
          </cell>
          <cell r="G8">
            <v>0</v>
          </cell>
          <cell r="H8">
            <v>0</v>
          </cell>
          <cell r="I8">
            <v>0</v>
          </cell>
          <cell r="J8">
            <v>0</v>
          </cell>
          <cell r="K8">
            <v>0</v>
          </cell>
          <cell r="L8">
            <v>0</v>
          </cell>
          <cell r="M8">
            <v>0</v>
          </cell>
          <cell r="N8">
            <v>0</v>
          </cell>
        </row>
        <row r="9">
          <cell r="A9">
            <v>5</v>
          </cell>
          <cell r="B9" t="str">
            <v>Dun Kosal</v>
          </cell>
          <cell r="C9">
            <v>0</v>
          </cell>
          <cell r="D9">
            <v>0</v>
          </cell>
          <cell r="E9">
            <v>0</v>
          </cell>
          <cell r="F9">
            <v>0</v>
          </cell>
          <cell r="G9">
            <v>0</v>
          </cell>
          <cell r="H9">
            <v>0</v>
          </cell>
          <cell r="I9">
            <v>0</v>
          </cell>
          <cell r="J9">
            <v>0</v>
          </cell>
          <cell r="K9">
            <v>0</v>
          </cell>
          <cell r="L9">
            <v>0</v>
          </cell>
          <cell r="M9">
            <v>0</v>
          </cell>
          <cell r="N9">
            <v>0</v>
          </cell>
        </row>
        <row r="10">
          <cell r="A10">
            <v>6</v>
          </cell>
          <cell r="B10" t="str">
            <v>Eb Houy</v>
          </cell>
          <cell r="C10">
            <v>0</v>
          </cell>
          <cell r="D10">
            <v>0</v>
          </cell>
          <cell r="E10">
            <v>0</v>
          </cell>
          <cell r="F10">
            <v>0</v>
          </cell>
          <cell r="G10">
            <v>0</v>
          </cell>
          <cell r="H10">
            <v>0</v>
          </cell>
          <cell r="I10">
            <v>0</v>
          </cell>
          <cell r="J10">
            <v>0</v>
          </cell>
          <cell r="K10">
            <v>0</v>
          </cell>
          <cell r="L10">
            <v>0</v>
          </cell>
          <cell r="M10">
            <v>0</v>
          </cell>
          <cell r="N10">
            <v>0</v>
          </cell>
        </row>
        <row r="11">
          <cell r="A11">
            <v>7</v>
          </cell>
          <cell r="B11">
            <v>0</v>
          </cell>
          <cell r="C11">
            <v>0</v>
          </cell>
          <cell r="D11">
            <v>0</v>
          </cell>
          <cell r="E11">
            <v>0</v>
          </cell>
          <cell r="F11">
            <v>0</v>
          </cell>
          <cell r="G11">
            <v>0</v>
          </cell>
          <cell r="H11">
            <v>0</v>
          </cell>
          <cell r="I11">
            <v>0</v>
          </cell>
          <cell r="J11">
            <v>0</v>
          </cell>
          <cell r="K11">
            <v>0</v>
          </cell>
          <cell r="L11">
            <v>0</v>
          </cell>
          <cell r="M11">
            <v>0</v>
          </cell>
          <cell r="N11">
            <v>0</v>
          </cell>
        </row>
        <row r="12">
          <cell r="A12">
            <v>8</v>
          </cell>
          <cell r="B12">
            <v>0</v>
          </cell>
          <cell r="C12">
            <v>0</v>
          </cell>
          <cell r="D12">
            <v>0</v>
          </cell>
          <cell r="E12">
            <v>0</v>
          </cell>
          <cell r="F12">
            <v>0</v>
          </cell>
          <cell r="G12">
            <v>0</v>
          </cell>
          <cell r="H12">
            <v>0</v>
          </cell>
          <cell r="I12">
            <v>0</v>
          </cell>
          <cell r="J12">
            <v>0</v>
          </cell>
          <cell r="K12">
            <v>0</v>
          </cell>
          <cell r="L12">
            <v>0</v>
          </cell>
          <cell r="M12">
            <v>0</v>
          </cell>
          <cell r="N12">
            <v>0</v>
          </cell>
        </row>
        <row r="13">
          <cell r="A13">
            <v>9</v>
          </cell>
          <cell r="B13" t="str">
            <v>Hang Sina</v>
          </cell>
          <cell r="C13">
            <v>0</v>
          </cell>
          <cell r="D13">
            <v>0</v>
          </cell>
          <cell r="E13">
            <v>0</v>
          </cell>
          <cell r="F13">
            <v>0</v>
          </cell>
          <cell r="G13">
            <v>0</v>
          </cell>
          <cell r="H13">
            <v>0</v>
          </cell>
          <cell r="I13">
            <v>0</v>
          </cell>
          <cell r="J13">
            <v>0</v>
          </cell>
          <cell r="K13">
            <v>0</v>
          </cell>
          <cell r="L13">
            <v>0</v>
          </cell>
          <cell r="M13">
            <v>0</v>
          </cell>
          <cell r="N13">
            <v>0</v>
          </cell>
        </row>
        <row r="14">
          <cell r="A14">
            <v>10</v>
          </cell>
          <cell r="B14" t="str">
            <v xml:space="preserve">Hang Vannak </v>
          </cell>
          <cell r="C14">
            <v>0</v>
          </cell>
          <cell r="D14">
            <v>0</v>
          </cell>
          <cell r="E14">
            <v>0</v>
          </cell>
          <cell r="F14">
            <v>0</v>
          </cell>
          <cell r="G14">
            <v>0</v>
          </cell>
          <cell r="H14">
            <v>0</v>
          </cell>
          <cell r="I14">
            <v>0</v>
          </cell>
          <cell r="J14">
            <v>0</v>
          </cell>
          <cell r="K14">
            <v>0</v>
          </cell>
          <cell r="L14">
            <v>0</v>
          </cell>
          <cell r="M14">
            <v>0</v>
          </cell>
          <cell r="N14">
            <v>0</v>
          </cell>
        </row>
        <row r="15">
          <cell r="A15">
            <v>11</v>
          </cell>
          <cell r="B15">
            <v>0</v>
          </cell>
          <cell r="C15">
            <v>0</v>
          </cell>
          <cell r="D15">
            <v>0</v>
          </cell>
          <cell r="E15">
            <v>0</v>
          </cell>
          <cell r="F15">
            <v>0</v>
          </cell>
          <cell r="G15">
            <v>0</v>
          </cell>
          <cell r="H15">
            <v>0</v>
          </cell>
          <cell r="I15">
            <v>0</v>
          </cell>
          <cell r="J15">
            <v>0</v>
          </cell>
          <cell r="K15">
            <v>0</v>
          </cell>
          <cell r="L15">
            <v>0</v>
          </cell>
          <cell r="M15">
            <v>0</v>
          </cell>
          <cell r="N15">
            <v>0</v>
          </cell>
        </row>
        <row r="16">
          <cell r="A16">
            <v>12</v>
          </cell>
          <cell r="B16">
            <v>0</v>
          </cell>
          <cell r="C16">
            <v>0</v>
          </cell>
          <cell r="D16">
            <v>0</v>
          </cell>
          <cell r="E16">
            <v>0</v>
          </cell>
          <cell r="F16">
            <v>0</v>
          </cell>
          <cell r="G16">
            <v>0</v>
          </cell>
          <cell r="H16">
            <v>0</v>
          </cell>
          <cell r="I16">
            <v>0</v>
          </cell>
          <cell r="J16">
            <v>0</v>
          </cell>
          <cell r="K16">
            <v>0</v>
          </cell>
          <cell r="L16">
            <v>0</v>
          </cell>
          <cell r="M16">
            <v>0</v>
          </cell>
          <cell r="N16">
            <v>0</v>
          </cell>
        </row>
        <row r="17">
          <cell r="A17">
            <v>13</v>
          </cell>
          <cell r="B17" t="str">
            <v>Heng Chhorvortey</v>
          </cell>
          <cell r="C17">
            <v>0</v>
          </cell>
          <cell r="D17">
            <v>0</v>
          </cell>
          <cell r="E17">
            <v>0</v>
          </cell>
          <cell r="F17">
            <v>0</v>
          </cell>
          <cell r="G17">
            <v>0</v>
          </cell>
          <cell r="H17">
            <v>0</v>
          </cell>
          <cell r="I17">
            <v>0</v>
          </cell>
          <cell r="J17">
            <v>0</v>
          </cell>
          <cell r="K17">
            <v>0</v>
          </cell>
          <cell r="L17">
            <v>0</v>
          </cell>
          <cell r="M17">
            <v>0</v>
          </cell>
          <cell r="N17">
            <v>0</v>
          </cell>
        </row>
        <row r="18">
          <cell r="A18">
            <v>14</v>
          </cell>
          <cell r="B18">
            <v>0</v>
          </cell>
          <cell r="C18">
            <v>1</v>
          </cell>
          <cell r="D18">
            <v>1</v>
          </cell>
          <cell r="E18">
            <v>1</v>
          </cell>
          <cell r="F18">
            <v>1</v>
          </cell>
          <cell r="G18">
            <v>1</v>
          </cell>
          <cell r="H18">
            <v>1</v>
          </cell>
          <cell r="I18">
            <v>1</v>
          </cell>
          <cell r="J18">
            <v>1</v>
          </cell>
          <cell r="K18">
            <v>1</v>
          </cell>
          <cell r="L18">
            <v>1</v>
          </cell>
          <cell r="M18">
            <v>1</v>
          </cell>
          <cell r="N18">
            <v>1</v>
          </cell>
        </row>
        <row r="19">
          <cell r="A19">
            <v>15</v>
          </cell>
          <cell r="B19" t="str">
            <v>Jamie Cummiskey</v>
          </cell>
          <cell r="C19">
            <v>1</v>
          </cell>
          <cell r="D19">
            <v>1</v>
          </cell>
          <cell r="E19">
            <v>1</v>
          </cell>
          <cell r="F19">
            <v>1</v>
          </cell>
          <cell r="G19">
            <v>1</v>
          </cell>
          <cell r="H19">
            <v>1</v>
          </cell>
          <cell r="I19">
            <v>1</v>
          </cell>
          <cell r="J19">
            <v>1</v>
          </cell>
          <cell r="K19">
            <v>1</v>
          </cell>
          <cell r="L19">
            <v>1</v>
          </cell>
          <cell r="M19">
            <v>1</v>
          </cell>
          <cell r="N19">
            <v>1</v>
          </cell>
        </row>
        <row r="20">
          <cell r="A20">
            <v>16</v>
          </cell>
          <cell r="B20" t="str">
            <v>Kim Bunnavuth</v>
          </cell>
          <cell r="C20">
            <v>0</v>
          </cell>
          <cell r="D20">
            <v>0</v>
          </cell>
          <cell r="E20">
            <v>0</v>
          </cell>
          <cell r="F20">
            <v>0</v>
          </cell>
          <cell r="G20">
            <v>0</v>
          </cell>
          <cell r="H20">
            <v>0</v>
          </cell>
          <cell r="I20">
            <v>0</v>
          </cell>
          <cell r="J20">
            <v>0</v>
          </cell>
          <cell r="K20">
            <v>0</v>
          </cell>
          <cell r="L20">
            <v>0</v>
          </cell>
          <cell r="M20">
            <v>0</v>
          </cell>
          <cell r="N20">
            <v>0</v>
          </cell>
        </row>
        <row r="21">
          <cell r="A21">
            <v>17</v>
          </cell>
          <cell r="B21" t="str">
            <v>Kim Serey Sokha</v>
          </cell>
          <cell r="C21">
            <v>0</v>
          </cell>
          <cell r="D21">
            <v>0</v>
          </cell>
          <cell r="E21">
            <v>0</v>
          </cell>
          <cell r="F21">
            <v>0</v>
          </cell>
          <cell r="G21">
            <v>0</v>
          </cell>
          <cell r="H21">
            <v>0</v>
          </cell>
          <cell r="I21">
            <v>0</v>
          </cell>
          <cell r="J21">
            <v>0</v>
          </cell>
          <cell r="K21">
            <v>0</v>
          </cell>
          <cell r="L21">
            <v>0</v>
          </cell>
          <cell r="M21">
            <v>0</v>
          </cell>
          <cell r="N21">
            <v>0</v>
          </cell>
        </row>
        <row r="22">
          <cell r="A22">
            <v>18</v>
          </cell>
          <cell r="B22" t="str">
            <v xml:space="preserve">Kong Chhung </v>
          </cell>
          <cell r="C22">
            <v>1</v>
          </cell>
          <cell r="D22">
            <v>1</v>
          </cell>
          <cell r="E22">
            <v>1</v>
          </cell>
          <cell r="F22">
            <v>1</v>
          </cell>
          <cell r="G22">
            <v>1</v>
          </cell>
          <cell r="H22">
            <v>1</v>
          </cell>
          <cell r="I22">
            <v>1</v>
          </cell>
          <cell r="J22">
            <v>1</v>
          </cell>
          <cell r="K22">
            <v>1</v>
          </cell>
          <cell r="L22">
            <v>1</v>
          </cell>
          <cell r="M22">
            <v>1</v>
          </cell>
          <cell r="N22">
            <v>1</v>
          </cell>
        </row>
        <row r="23">
          <cell r="A23">
            <v>19</v>
          </cell>
          <cell r="B23" t="str">
            <v>Kong Putheavy</v>
          </cell>
          <cell r="C23">
            <v>0</v>
          </cell>
          <cell r="D23">
            <v>0</v>
          </cell>
          <cell r="E23">
            <v>0</v>
          </cell>
          <cell r="F23">
            <v>0</v>
          </cell>
          <cell r="G23">
            <v>0</v>
          </cell>
          <cell r="H23">
            <v>0</v>
          </cell>
          <cell r="I23">
            <v>0</v>
          </cell>
          <cell r="J23">
            <v>0</v>
          </cell>
          <cell r="K23">
            <v>0</v>
          </cell>
          <cell r="L23">
            <v>0</v>
          </cell>
          <cell r="M23">
            <v>0</v>
          </cell>
          <cell r="N23">
            <v>0</v>
          </cell>
        </row>
        <row r="24">
          <cell r="A24">
            <v>20</v>
          </cell>
          <cell r="B24">
            <v>0</v>
          </cell>
          <cell r="C24">
            <v>0</v>
          </cell>
          <cell r="D24">
            <v>0</v>
          </cell>
          <cell r="E24">
            <v>0</v>
          </cell>
          <cell r="F24">
            <v>0</v>
          </cell>
          <cell r="G24">
            <v>0</v>
          </cell>
          <cell r="H24">
            <v>0</v>
          </cell>
          <cell r="I24">
            <v>0</v>
          </cell>
          <cell r="J24">
            <v>0</v>
          </cell>
          <cell r="K24">
            <v>0</v>
          </cell>
          <cell r="L24">
            <v>0</v>
          </cell>
          <cell r="M24">
            <v>0</v>
          </cell>
          <cell r="N24">
            <v>0</v>
          </cell>
        </row>
        <row r="25">
          <cell r="A25">
            <v>21</v>
          </cell>
          <cell r="B25" t="str">
            <v>Kao Vannarith</v>
          </cell>
          <cell r="C25">
            <v>0</v>
          </cell>
          <cell r="D25">
            <v>0</v>
          </cell>
          <cell r="E25">
            <v>0</v>
          </cell>
          <cell r="F25">
            <v>0</v>
          </cell>
          <cell r="G25">
            <v>0</v>
          </cell>
          <cell r="H25">
            <v>0</v>
          </cell>
          <cell r="I25">
            <v>0</v>
          </cell>
          <cell r="J25">
            <v>0</v>
          </cell>
          <cell r="K25">
            <v>0</v>
          </cell>
          <cell r="L25">
            <v>0</v>
          </cell>
          <cell r="M25">
            <v>0</v>
          </cell>
          <cell r="N25">
            <v>0</v>
          </cell>
        </row>
        <row r="26">
          <cell r="A26">
            <v>22</v>
          </cell>
          <cell r="B26" t="str">
            <v>Ly Sambo</v>
          </cell>
          <cell r="C26">
            <v>0</v>
          </cell>
          <cell r="D26">
            <v>0</v>
          </cell>
          <cell r="E26">
            <v>0</v>
          </cell>
          <cell r="F26">
            <v>0</v>
          </cell>
          <cell r="G26">
            <v>0</v>
          </cell>
          <cell r="H26">
            <v>0</v>
          </cell>
          <cell r="I26">
            <v>0</v>
          </cell>
          <cell r="J26">
            <v>0</v>
          </cell>
          <cell r="K26">
            <v>0</v>
          </cell>
          <cell r="L26">
            <v>0</v>
          </cell>
          <cell r="M26">
            <v>0</v>
          </cell>
          <cell r="N26">
            <v>0</v>
          </cell>
        </row>
        <row r="27">
          <cell r="A27">
            <v>23</v>
          </cell>
          <cell r="B27" t="str">
            <v>Ly Tay Seng</v>
          </cell>
          <cell r="C27">
            <v>1</v>
          </cell>
          <cell r="D27">
            <v>1</v>
          </cell>
          <cell r="E27">
            <v>1</v>
          </cell>
          <cell r="F27">
            <v>1</v>
          </cell>
          <cell r="G27">
            <v>1</v>
          </cell>
          <cell r="H27">
            <v>1</v>
          </cell>
          <cell r="I27">
            <v>1</v>
          </cell>
          <cell r="J27">
            <v>1</v>
          </cell>
          <cell r="K27">
            <v>1</v>
          </cell>
          <cell r="L27">
            <v>1</v>
          </cell>
          <cell r="M27">
            <v>1</v>
          </cell>
          <cell r="N27">
            <v>1</v>
          </cell>
        </row>
        <row r="28">
          <cell r="A28">
            <v>24</v>
          </cell>
          <cell r="B28" t="str">
            <v>Mao Samvutheary</v>
          </cell>
          <cell r="C28">
            <v>1</v>
          </cell>
          <cell r="D28">
            <v>1</v>
          </cell>
          <cell r="E28">
            <v>1</v>
          </cell>
          <cell r="F28">
            <v>1</v>
          </cell>
          <cell r="G28">
            <v>1</v>
          </cell>
          <cell r="H28">
            <v>1</v>
          </cell>
          <cell r="I28">
            <v>1</v>
          </cell>
          <cell r="J28">
            <v>1</v>
          </cell>
          <cell r="K28">
            <v>1</v>
          </cell>
          <cell r="L28">
            <v>1</v>
          </cell>
          <cell r="M28">
            <v>1</v>
          </cell>
          <cell r="N28">
            <v>1</v>
          </cell>
        </row>
        <row r="29">
          <cell r="A29">
            <v>25</v>
          </cell>
          <cell r="B29" t="str">
            <v>Martin Desautels</v>
          </cell>
          <cell r="C29">
            <v>0</v>
          </cell>
          <cell r="D29">
            <v>0</v>
          </cell>
          <cell r="E29">
            <v>0</v>
          </cell>
          <cell r="F29">
            <v>0</v>
          </cell>
          <cell r="G29">
            <v>0</v>
          </cell>
          <cell r="H29">
            <v>0</v>
          </cell>
          <cell r="I29">
            <v>0</v>
          </cell>
          <cell r="J29">
            <v>0</v>
          </cell>
          <cell r="K29">
            <v>0</v>
          </cell>
          <cell r="L29">
            <v>0</v>
          </cell>
          <cell r="M29">
            <v>0</v>
          </cell>
          <cell r="N29">
            <v>0</v>
          </cell>
        </row>
        <row r="30">
          <cell r="A30">
            <v>26</v>
          </cell>
          <cell r="B30">
            <v>0</v>
          </cell>
          <cell r="C30">
            <v>0</v>
          </cell>
          <cell r="D30">
            <v>0</v>
          </cell>
          <cell r="E30">
            <v>0</v>
          </cell>
          <cell r="F30">
            <v>0</v>
          </cell>
          <cell r="G30">
            <v>0</v>
          </cell>
          <cell r="H30">
            <v>0</v>
          </cell>
          <cell r="I30">
            <v>0</v>
          </cell>
          <cell r="J30">
            <v>0</v>
          </cell>
          <cell r="K30">
            <v>0</v>
          </cell>
          <cell r="L30">
            <v>0</v>
          </cell>
          <cell r="M30">
            <v>0</v>
          </cell>
          <cell r="N30">
            <v>0</v>
          </cell>
        </row>
        <row r="31">
          <cell r="A31">
            <v>27</v>
          </cell>
          <cell r="B31" t="str">
            <v xml:space="preserve">Me Kim Thuon </v>
          </cell>
          <cell r="C31">
            <v>0</v>
          </cell>
          <cell r="D31">
            <v>0</v>
          </cell>
          <cell r="E31">
            <v>0</v>
          </cell>
          <cell r="F31">
            <v>0</v>
          </cell>
          <cell r="G31">
            <v>0</v>
          </cell>
          <cell r="H31">
            <v>0</v>
          </cell>
          <cell r="I31">
            <v>0</v>
          </cell>
          <cell r="J31">
            <v>0</v>
          </cell>
          <cell r="K31">
            <v>0</v>
          </cell>
          <cell r="L31">
            <v>0</v>
          </cell>
          <cell r="M31">
            <v>0</v>
          </cell>
          <cell r="N31">
            <v>0</v>
          </cell>
        </row>
        <row r="32">
          <cell r="A32">
            <v>28</v>
          </cell>
          <cell r="B32">
            <v>0</v>
          </cell>
          <cell r="C32">
            <v>0</v>
          </cell>
          <cell r="D32">
            <v>0</v>
          </cell>
          <cell r="E32">
            <v>0</v>
          </cell>
          <cell r="F32">
            <v>0</v>
          </cell>
          <cell r="G32">
            <v>0</v>
          </cell>
          <cell r="H32">
            <v>0</v>
          </cell>
          <cell r="I32">
            <v>0</v>
          </cell>
          <cell r="J32">
            <v>0</v>
          </cell>
          <cell r="K32">
            <v>0</v>
          </cell>
          <cell r="L32">
            <v>0</v>
          </cell>
          <cell r="M32">
            <v>0</v>
          </cell>
          <cell r="N32">
            <v>0</v>
          </cell>
        </row>
        <row r="33">
          <cell r="A33">
            <v>29</v>
          </cell>
          <cell r="B33" t="str">
            <v>Minh Samoeun</v>
          </cell>
          <cell r="C33">
            <v>0</v>
          </cell>
          <cell r="D33">
            <v>0</v>
          </cell>
          <cell r="E33">
            <v>0</v>
          </cell>
          <cell r="F33">
            <v>0</v>
          </cell>
          <cell r="G33">
            <v>0</v>
          </cell>
          <cell r="H33">
            <v>0</v>
          </cell>
          <cell r="I33">
            <v>0</v>
          </cell>
          <cell r="J33">
            <v>0</v>
          </cell>
          <cell r="K33">
            <v>0</v>
          </cell>
          <cell r="L33">
            <v>0</v>
          </cell>
          <cell r="M33">
            <v>0</v>
          </cell>
          <cell r="N33">
            <v>0</v>
          </cell>
        </row>
        <row r="34">
          <cell r="A34">
            <v>30</v>
          </cell>
          <cell r="B34" t="str">
            <v>Mom Bunna</v>
          </cell>
          <cell r="C34">
            <v>0</v>
          </cell>
          <cell r="D34">
            <v>0</v>
          </cell>
          <cell r="E34">
            <v>0</v>
          </cell>
          <cell r="F34">
            <v>0</v>
          </cell>
          <cell r="G34">
            <v>0</v>
          </cell>
          <cell r="H34">
            <v>0</v>
          </cell>
          <cell r="I34">
            <v>0</v>
          </cell>
          <cell r="J34">
            <v>0</v>
          </cell>
          <cell r="K34">
            <v>0</v>
          </cell>
          <cell r="L34">
            <v>0</v>
          </cell>
          <cell r="M34">
            <v>0</v>
          </cell>
          <cell r="N34">
            <v>0</v>
          </cell>
        </row>
        <row r="35">
          <cell r="A35">
            <v>31</v>
          </cell>
          <cell r="B35">
            <v>0</v>
          </cell>
          <cell r="C35">
            <v>0</v>
          </cell>
          <cell r="D35">
            <v>0</v>
          </cell>
          <cell r="E35">
            <v>0</v>
          </cell>
          <cell r="F35">
            <v>0</v>
          </cell>
          <cell r="G35">
            <v>0</v>
          </cell>
          <cell r="H35">
            <v>0</v>
          </cell>
          <cell r="I35">
            <v>0</v>
          </cell>
          <cell r="J35">
            <v>0</v>
          </cell>
          <cell r="K35">
            <v>0</v>
          </cell>
          <cell r="L35">
            <v>0</v>
          </cell>
          <cell r="M35">
            <v>0</v>
          </cell>
          <cell r="N35">
            <v>0</v>
          </cell>
        </row>
        <row r="36">
          <cell r="A36">
            <v>32</v>
          </cell>
          <cell r="B36" t="str">
            <v>Nhem Phal</v>
          </cell>
          <cell r="C36">
            <v>0</v>
          </cell>
          <cell r="D36">
            <v>0</v>
          </cell>
          <cell r="E36">
            <v>0</v>
          </cell>
          <cell r="F36">
            <v>0</v>
          </cell>
          <cell r="G36">
            <v>0</v>
          </cell>
          <cell r="H36">
            <v>0</v>
          </cell>
          <cell r="I36">
            <v>0</v>
          </cell>
          <cell r="J36">
            <v>0</v>
          </cell>
          <cell r="K36">
            <v>0</v>
          </cell>
          <cell r="L36">
            <v>0</v>
          </cell>
          <cell r="M36">
            <v>0</v>
          </cell>
          <cell r="N36">
            <v>0</v>
          </cell>
        </row>
        <row r="37">
          <cell r="A37">
            <v>33</v>
          </cell>
          <cell r="B37" t="str">
            <v>Chea Kanitha</v>
          </cell>
          <cell r="C37">
            <v>0</v>
          </cell>
          <cell r="D37">
            <v>0</v>
          </cell>
          <cell r="E37">
            <v>0</v>
          </cell>
          <cell r="F37">
            <v>0</v>
          </cell>
          <cell r="G37">
            <v>0</v>
          </cell>
          <cell r="H37">
            <v>0</v>
          </cell>
          <cell r="I37">
            <v>0</v>
          </cell>
          <cell r="J37">
            <v>0</v>
          </cell>
          <cell r="K37">
            <v>0</v>
          </cell>
          <cell r="L37">
            <v>0</v>
          </cell>
          <cell r="M37">
            <v>0</v>
          </cell>
          <cell r="N37">
            <v>0</v>
          </cell>
        </row>
        <row r="38">
          <cell r="A38">
            <v>34</v>
          </cell>
          <cell r="B38" t="str">
            <v>Patrick Pilon</v>
          </cell>
          <cell r="C38">
            <v>0</v>
          </cell>
          <cell r="D38">
            <v>0</v>
          </cell>
          <cell r="E38">
            <v>0</v>
          </cell>
          <cell r="F38">
            <v>0</v>
          </cell>
          <cell r="G38">
            <v>0</v>
          </cell>
          <cell r="H38">
            <v>0</v>
          </cell>
          <cell r="I38">
            <v>0</v>
          </cell>
          <cell r="J38">
            <v>0</v>
          </cell>
          <cell r="K38">
            <v>0</v>
          </cell>
          <cell r="L38">
            <v>0</v>
          </cell>
          <cell r="M38">
            <v>0</v>
          </cell>
          <cell r="N38">
            <v>0</v>
          </cell>
        </row>
        <row r="39">
          <cell r="A39">
            <v>35</v>
          </cell>
          <cell r="B39" t="str">
            <v>Peou Sopheak</v>
          </cell>
          <cell r="C39">
            <v>0</v>
          </cell>
          <cell r="D39">
            <v>0</v>
          </cell>
          <cell r="E39">
            <v>0</v>
          </cell>
          <cell r="F39">
            <v>0</v>
          </cell>
          <cell r="G39">
            <v>0</v>
          </cell>
          <cell r="H39">
            <v>0</v>
          </cell>
          <cell r="I39">
            <v>0</v>
          </cell>
          <cell r="J39">
            <v>0</v>
          </cell>
          <cell r="K39">
            <v>0</v>
          </cell>
          <cell r="L39">
            <v>0</v>
          </cell>
          <cell r="M39">
            <v>0</v>
          </cell>
          <cell r="N39">
            <v>0</v>
          </cell>
        </row>
        <row r="40">
          <cell r="A40">
            <v>36</v>
          </cell>
          <cell r="B40" t="str">
            <v>Poynee</v>
          </cell>
          <cell r="C40">
            <v>0</v>
          </cell>
          <cell r="D40">
            <v>0</v>
          </cell>
          <cell r="E40">
            <v>0</v>
          </cell>
          <cell r="F40">
            <v>0</v>
          </cell>
          <cell r="G40">
            <v>0</v>
          </cell>
          <cell r="H40">
            <v>0</v>
          </cell>
          <cell r="I40">
            <v>0</v>
          </cell>
          <cell r="J40">
            <v>0</v>
          </cell>
          <cell r="K40">
            <v>0</v>
          </cell>
          <cell r="L40">
            <v>0</v>
          </cell>
          <cell r="M40">
            <v>0</v>
          </cell>
          <cell r="N40">
            <v>0</v>
          </cell>
        </row>
        <row r="41">
          <cell r="A41">
            <v>37</v>
          </cell>
          <cell r="B41" t="str">
            <v>Prak Sihakriddh</v>
          </cell>
          <cell r="C41">
            <v>0</v>
          </cell>
          <cell r="D41">
            <v>0</v>
          </cell>
          <cell r="E41">
            <v>0</v>
          </cell>
          <cell r="F41">
            <v>0</v>
          </cell>
          <cell r="G41">
            <v>0</v>
          </cell>
          <cell r="H41">
            <v>0</v>
          </cell>
          <cell r="I41">
            <v>0</v>
          </cell>
          <cell r="J41">
            <v>0</v>
          </cell>
          <cell r="K41">
            <v>0</v>
          </cell>
          <cell r="L41">
            <v>0</v>
          </cell>
          <cell r="M41">
            <v>0</v>
          </cell>
          <cell r="N41">
            <v>0</v>
          </cell>
        </row>
        <row r="42">
          <cell r="A42">
            <v>38</v>
          </cell>
          <cell r="B42" t="str">
            <v>Rupert Haw</v>
          </cell>
          <cell r="C42">
            <v>0</v>
          </cell>
          <cell r="D42">
            <v>0</v>
          </cell>
          <cell r="E42">
            <v>0</v>
          </cell>
          <cell r="F42">
            <v>0</v>
          </cell>
          <cell r="G42">
            <v>0</v>
          </cell>
          <cell r="H42">
            <v>0</v>
          </cell>
          <cell r="I42">
            <v>0</v>
          </cell>
          <cell r="J42">
            <v>0</v>
          </cell>
          <cell r="K42">
            <v>0</v>
          </cell>
          <cell r="L42">
            <v>0</v>
          </cell>
          <cell r="M42">
            <v>0</v>
          </cell>
          <cell r="N42">
            <v>0</v>
          </cell>
        </row>
        <row r="43">
          <cell r="A43">
            <v>39</v>
          </cell>
          <cell r="B43" t="str">
            <v>Sar Vathana</v>
          </cell>
          <cell r="C43">
            <v>0</v>
          </cell>
          <cell r="D43">
            <v>0</v>
          </cell>
          <cell r="E43">
            <v>0</v>
          </cell>
          <cell r="F43">
            <v>0</v>
          </cell>
          <cell r="G43">
            <v>0</v>
          </cell>
          <cell r="H43">
            <v>0</v>
          </cell>
          <cell r="I43">
            <v>0</v>
          </cell>
          <cell r="J43">
            <v>0</v>
          </cell>
          <cell r="K43">
            <v>0</v>
          </cell>
          <cell r="L43">
            <v>0</v>
          </cell>
          <cell r="M43">
            <v>0</v>
          </cell>
          <cell r="N43">
            <v>0</v>
          </cell>
        </row>
        <row r="44">
          <cell r="A44">
            <v>40</v>
          </cell>
          <cell r="B44" t="str">
            <v>Sek Rany</v>
          </cell>
          <cell r="C44">
            <v>0</v>
          </cell>
          <cell r="D44">
            <v>0</v>
          </cell>
          <cell r="E44">
            <v>0</v>
          </cell>
          <cell r="F44">
            <v>0</v>
          </cell>
          <cell r="G44">
            <v>0</v>
          </cell>
          <cell r="H44">
            <v>0</v>
          </cell>
          <cell r="I44">
            <v>0</v>
          </cell>
          <cell r="J44">
            <v>0</v>
          </cell>
          <cell r="K44">
            <v>0</v>
          </cell>
          <cell r="L44">
            <v>0</v>
          </cell>
          <cell r="M44">
            <v>0</v>
          </cell>
          <cell r="N44">
            <v>0</v>
          </cell>
        </row>
        <row r="45">
          <cell r="A45">
            <v>41</v>
          </cell>
          <cell r="B45" t="str">
            <v>Sin Sivutha</v>
          </cell>
          <cell r="C45">
            <v>0</v>
          </cell>
          <cell r="D45">
            <v>0</v>
          </cell>
          <cell r="E45">
            <v>0</v>
          </cell>
          <cell r="F45">
            <v>0</v>
          </cell>
          <cell r="G45">
            <v>0</v>
          </cell>
          <cell r="H45">
            <v>0</v>
          </cell>
          <cell r="I45">
            <v>0</v>
          </cell>
          <cell r="J45">
            <v>0</v>
          </cell>
          <cell r="K45">
            <v>0</v>
          </cell>
          <cell r="L45">
            <v>0</v>
          </cell>
          <cell r="M45">
            <v>0</v>
          </cell>
          <cell r="N45">
            <v>0</v>
          </cell>
        </row>
        <row r="46">
          <cell r="A46">
            <v>42</v>
          </cell>
          <cell r="B46" t="str">
            <v>Sok Sonida</v>
          </cell>
          <cell r="C46">
            <v>0</v>
          </cell>
          <cell r="D46">
            <v>0</v>
          </cell>
          <cell r="E46">
            <v>0</v>
          </cell>
          <cell r="F46">
            <v>0</v>
          </cell>
          <cell r="G46">
            <v>0</v>
          </cell>
          <cell r="H46">
            <v>0</v>
          </cell>
          <cell r="I46">
            <v>0</v>
          </cell>
          <cell r="J46">
            <v>0</v>
          </cell>
          <cell r="K46">
            <v>0</v>
          </cell>
          <cell r="L46">
            <v>0</v>
          </cell>
          <cell r="M46">
            <v>0</v>
          </cell>
          <cell r="N46">
            <v>0</v>
          </cell>
        </row>
        <row r="47">
          <cell r="A47">
            <v>43</v>
          </cell>
          <cell r="B47">
            <v>0</v>
          </cell>
          <cell r="C47">
            <v>0</v>
          </cell>
          <cell r="D47">
            <v>0</v>
          </cell>
          <cell r="E47">
            <v>0</v>
          </cell>
          <cell r="F47">
            <v>0</v>
          </cell>
          <cell r="G47">
            <v>0</v>
          </cell>
          <cell r="H47">
            <v>0</v>
          </cell>
          <cell r="I47">
            <v>0</v>
          </cell>
          <cell r="J47">
            <v>0</v>
          </cell>
          <cell r="K47">
            <v>0</v>
          </cell>
          <cell r="L47">
            <v>0</v>
          </cell>
          <cell r="M47">
            <v>0</v>
          </cell>
          <cell r="N47">
            <v>0</v>
          </cell>
        </row>
        <row r="48">
          <cell r="A48">
            <v>44</v>
          </cell>
          <cell r="B48" t="str">
            <v>Uy Samon</v>
          </cell>
          <cell r="C48">
            <v>0</v>
          </cell>
          <cell r="D48">
            <v>0</v>
          </cell>
          <cell r="E48">
            <v>0</v>
          </cell>
          <cell r="F48">
            <v>0</v>
          </cell>
          <cell r="G48">
            <v>0</v>
          </cell>
          <cell r="H48">
            <v>0</v>
          </cell>
          <cell r="I48">
            <v>0</v>
          </cell>
          <cell r="J48">
            <v>0</v>
          </cell>
          <cell r="K48">
            <v>0</v>
          </cell>
          <cell r="L48">
            <v>0</v>
          </cell>
          <cell r="M48">
            <v>0</v>
          </cell>
          <cell r="N48">
            <v>0</v>
          </cell>
        </row>
        <row r="49">
          <cell r="A49">
            <v>45</v>
          </cell>
          <cell r="B49" t="str">
            <v>Yun Potim</v>
          </cell>
          <cell r="C49">
            <v>0</v>
          </cell>
          <cell r="D49">
            <v>0</v>
          </cell>
          <cell r="E49">
            <v>0</v>
          </cell>
          <cell r="F49">
            <v>0</v>
          </cell>
          <cell r="G49">
            <v>0</v>
          </cell>
          <cell r="H49">
            <v>0</v>
          </cell>
          <cell r="I49">
            <v>0</v>
          </cell>
          <cell r="J49">
            <v>0</v>
          </cell>
          <cell r="K49">
            <v>0</v>
          </cell>
          <cell r="L49">
            <v>0</v>
          </cell>
          <cell r="M49">
            <v>0</v>
          </cell>
          <cell r="N49">
            <v>0</v>
          </cell>
        </row>
        <row r="50">
          <cell r="A50">
            <v>46</v>
          </cell>
          <cell r="B50">
            <v>0</v>
          </cell>
          <cell r="C50">
            <v>0</v>
          </cell>
          <cell r="D50">
            <v>0</v>
          </cell>
          <cell r="E50">
            <v>0</v>
          </cell>
          <cell r="F50">
            <v>0</v>
          </cell>
          <cell r="G50">
            <v>0</v>
          </cell>
          <cell r="H50">
            <v>0</v>
          </cell>
          <cell r="I50">
            <v>0</v>
          </cell>
          <cell r="J50">
            <v>0</v>
          </cell>
          <cell r="K50">
            <v>0</v>
          </cell>
          <cell r="L50">
            <v>0</v>
          </cell>
          <cell r="M50">
            <v>0</v>
          </cell>
          <cell r="N50">
            <v>0</v>
          </cell>
        </row>
        <row r="51">
          <cell r="A51">
            <v>47</v>
          </cell>
          <cell r="B51" t="str">
            <v>Tran Hanh</v>
          </cell>
          <cell r="C51">
            <v>0</v>
          </cell>
          <cell r="D51">
            <v>0</v>
          </cell>
          <cell r="E51">
            <v>0</v>
          </cell>
          <cell r="F51">
            <v>0</v>
          </cell>
          <cell r="G51">
            <v>0</v>
          </cell>
          <cell r="H51">
            <v>0</v>
          </cell>
          <cell r="I51">
            <v>0</v>
          </cell>
          <cell r="J51">
            <v>0</v>
          </cell>
          <cell r="K51">
            <v>1</v>
          </cell>
          <cell r="L51">
            <v>1</v>
          </cell>
          <cell r="M51">
            <v>1</v>
          </cell>
          <cell r="N51">
            <v>1</v>
          </cell>
        </row>
        <row r="52">
          <cell r="A52">
            <v>48</v>
          </cell>
          <cell r="B52" t="str">
            <v xml:space="preserve">David FRUITMAN </v>
          </cell>
          <cell r="C52">
            <v>1</v>
          </cell>
          <cell r="D52">
            <v>1</v>
          </cell>
          <cell r="E52">
            <v>1</v>
          </cell>
          <cell r="F52">
            <v>1</v>
          </cell>
          <cell r="G52">
            <v>1</v>
          </cell>
          <cell r="H52">
            <v>1</v>
          </cell>
          <cell r="I52">
            <v>1</v>
          </cell>
          <cell r="J52">
            <v>1</v>
          </cell>
          <cell r="K52">
            <v>1</v>
          </cell>
          <cell r="L52">
            <v>1</v>
          </cell>
          <cell r="M52">
            <v>1</v>
          </cell>
          <cell r="N52">
            <v>1</v>
          </cell>
        </row>
        <row r="53">
          <cell r="A53">
            <v>49</v>
          </cell>
          <cell r="B53" t="str">
            <v>Chantal Beaubien</v>
          </cell>
          <cell r="C53">
            <v>0</v>
          </cell>
          <cell r="D53">
            <v>0</v>
          </cell>
          <cell r="E53">
            <v>0</v>
          </cell>
          <cell r="F53">
            <v>0</v>
          </cell>
          <cell r="G53">
            <v>0</v>
          </cell>
          <cell r="H53">
            <v>0</v>
          </cell>
          <cell r="I53">
            <v>0</v>
          </cell>
          <cell r="J53">
            <v>0</v>
          </cell>
          <cell r="K53">
            <v>0</v>
          </cell>
          <cell r="L53">
            <v>0</v>
          </cell>
          <cell r="M53">
            <v>0</v>
          </cell>
          <cell r="N53">
            <v>0</v>
          </cell>
        </row>
        <row r="54">
          <cell r="A54">
            <v>50</v>
          </cell>
          <cell r="B54">
            <v>0</v>
          </cell>
          <cell r="C54">
            <v>0</v>
          </cell>
          <cell r="D54">
            <v>0</v>
          </cell>
          <cell r="E54">
            <v>0</v>
          </cell>
          <cell r="F54">
            <v>0</v>
          </cell>
          <cell r="G54">
            <v>0</v>
          </cell>
          <cell r="H54">
            <v>0</v>
          </cell>
          <cell r="I54">
            <v>0</v>
          </cell>
          <cell r="J54">
            <v>0</v>
          </cell>
          <cell r="K54">
            <v>0</v>
          </cell>
          <cell r="L54">
            <v>0</v>
          </cell>
          <cell r="M54">
            <v>0</v>
          </cell>
          <cell r="N54">
            <v>0</v>
          </cell>
        </row>
        <row r="55">
          <cell r="A55">
            <v>51</v>
          </cell>
          <cell r="B55">
            <v>0</v>
          </cell>
          <cell r="C55">
            <v>1</v>
          </cell>
          <cell r="D55">
            <v>1</v>
          </cell>
          <cell r="E55">
            <v>1</v>
          </cell>
          <cell r="F55">
            <v>1</v>
          </cell>
          <cell r="G55">
            <v>1</v>
          </cell>
          <cell r="H55">
            <v>1</v>
          </cell>
          <cell r="I55">
            <v>1</v>
          </cell>
          <cell r="J55">
            <v>1</v>
          </cell>
          <cell r="K55">
            <v>1</v>
          </cell>
          <cell r="L55">
            <v>1</v>
          </cell>
          <cell r="M55">
            <v>1</v>
          </cell>
          <cell r="N55">
            <v>1</v>
          </cell>
        </row>
        <row r="56">
          <cell r="A56">
            <v>52</v>
          </cell>
          <cell r="B56" t="str">
            <v>Irene Madigan</v>
          </cell>
          <cell r="C56">
            <v>0</v>
          </cell>
          <cell r="D56">
            <v>0</v>
          </cell>
          <cell r="E56">
            <v>0</v>
          </cell>
          <cell r="F56">
            <v>0</v>
          </cell>
          <cell r="G56">
            <v>0</v>
          </cell>
          <cell r="H56">
            <v>0</v>
          </cell>
          <cell r="I56">
            <v>0</v>
          </cell>
          <cell r="J56">
            <v>0</v>
          </cell>
          <cell r="K56">
            <v>0</v>
          </cell>
          <cell r="L56">
            <v>0</v>
          </cell>
          <cell r="M56">
            <v>0</v>
          </cell>
          <cell r="N56">
            <v>0</v>
          </cell>
        </row>
        <row r="57">
          <cell r="A57">
            <v>53</v>
          </cell>
          <cell r="B57" t="str">
            <v>Koy Chenda</v>
          </cell>
          <cell r="C57">
            <v>0</v>
          </cell>
          <cell r="D57">
            <v>0</v>
          </cell>
          <cell r="E57">
            <v>0</v>
          </cell>
          <cell r="F57">
            <v>0</v>
          </cell>
          <cell r="G57">
            <v>0</v>
          </cell>
          <cell r="H57">
            <v>0</v>
          </cell>
          <cell r="I57">
            <v>0</v>
          </cell>
          <cell r="J57">
            <v>0</v>
          </cell>
          <cell r="K57">
            <v>0</v>
          </cell>
          <cell r="L57">
            <v>0</v>
          </cell>
          <cell r="M57">
            <v>0</v>
          </cell>
          <cell r="N57">
            <v>0</v>
          </cell>
        </row>
        <row r="58">
          <cell r="A58">
            <v>54</v>
          </cell>
          <cell r="B58">
            <v>0</v>
          </cell>
          <cell r="C58">
            <v>0</v>
          </cell>
          <cell r="D58">
            <v>0</v>
          </cell>
          <cell r="E58">
            <v>0</v>
          </cell>
          <cell r="F58">
            <v>0</v>
          </cell>
          <cell r="G58">
            <v>0</v>
          </cell>
          <cell r="H58">
            <v>0</v>
          </cell>
          <cell r="I58">
            <v>0</v>
          </cell>
          <cell r="J58">
            <v>0</v>
          </cell>
          <cell r="K58">
            <v>0</v>
          </cell>
          <cell r="L58">
            <v>0</v>
          </cell>
          <cell r="M58">
            <v>0</v>
          </cell>
          <cell r="N58">
            <v>0</v>
          </cell>
        </row>
        <row r="59">
          <cell r="A59">
            <v>55</v>
          </cell>
          <cell r="B59" t="str">
            <v xml:space="preserve">Edwin Vanderbruggen </v>
          </cell>
          <cell r="C59">
            <v>0</v>
          </cell>
          <cell r="D59">
            <v>0</v>
          </cell>
          <cell r="E59">
            <v>0</v>
          </cell>
          <cell r="F59">
            <v>0</v>
          </cell>
          <cell r="G59">
            <v>0</v>
          </cell>
          <cell r="H59">
            <v>0</v>
          </cell>
          <cell r="I59">
            <v>0</v>
          </cell>
          <cell r="J59">
            <v>0</v>
          </cell>
          <cell r="K59">
            <v>0</v>
          </cell>
          <cell r="L59">
            <v>0</v>
          </cell>
          <cell r="M59">
            <v>0</v>
          </cell>
          <cell r="N59">
            <v>0</v>
          </cell>
        </row>
        <row r="60">
          <cell r="A60">
            <v>56</v>
          </cell>
          <cell r="B60">
            <v>0</v>
          </cell>
          <cell r="C60">
            <v>0</v>
          </cell>
          <cell r="D60">
            <v>0</v>
          </cell>
          <cell r="E60">
            <v>0</v>
          </cell>
          <cell r="F60">
            <v>0</v>
          </cell>
          <cell r="G60">
            <v>0</v>
          </cell>
          <cell r="H60">
            <v>0</v>
          </cell>
          <cell r="I60">
            <v>0</v>
          </cell>
          <cell r="J60">
            <v>0</v>
          </cell>
          <cell r="K60">
            <v>0</v>
          </cell>
          <cell r="L60">
            <v>0</v>
          </cell>
          <cell r="M60">
            <v>0</v>
          </cell>
          <cell r="N60">
            <v>0</v>
          </cell>
        </row>
        <row r="61">
          <cell r="A61">
            <v>57</v>
          </cell>
          <cell r="B61" t="str">
            <v>Srun Sokha</v>
          </cell>
          <cell r="C61">
            <v>0</v>
          </cell>
          <cell r="D61">
            <v>0</v>
          </cell>
          <cell r="E61">
            <v>0</v>
          </cell>
          <cell r="F61">
            <v>0</v>
          </cell>
          <cell r="G61">
            <v>0</v>
          </cell>
          <cell r="H61">
            <v>0</v>
          </cell>
          <cell r="I61">
            <v>0</v>
          </cell>
          <cell r="J61">
            <v>0</v>
          </cell>
          <cell r="K61">
            <v>0</v>
          </cell>
          <cell r="L61">
            <v>0</v>
          </cell>
          <cell r="M61">
            <v>0</v>
          </cell>
          <cell r="N61">
            <v>0</v>
          </cell>
        </row>
        <row r="62">
          <cell r="A62">
            <v>58</v>
          </cell>
          <cell r="B62" t="str">
            <v>Un Sinath</v>
          </cell>
          <cell r="C62">
            <v>0</v>
          </cell>
          <cell r="D62">
            <v>0</v>
          </cell>
          <cell r="E62">
            <v>0</v>
          </cell>
          <cell r="F62">
            <v>0</v>
          </cell>
          <cell r="G62">
            <v>0</v>
          </cell>
          <cell r="H62">
            <v>0</v>
          </cell>
          <cell r="I62">
            <v>0</v>
          </cell>
          <cell r="J62">
            <v>0</v>
          </cell>
          <cell r="K62">
            <v>0</v>
          </cell>
          <cell r="L62">
            <v>0</v>
          </cell>
          <cell r="M62">
            <v>0</v>
          </cell>
          <cell r="N62">
            <v>0</v>
          </cell>
        </row>
      </sheetData>
      <sheetData sheetId="6"/>
      <sheetData sheetId="7">
        <row r="5">
          <cell r="A5">
            <v>1</v>
          </cell>
          <cell r="B5" t="str">
            <v>Brennan Coleman</v>
          </cell>
          <cell r="C5">
            <v>8000</v>
          </cell>
          <cell r="D5">
            <v>8000</v>
          </cell>
          <cell r="E5">
            <v>7272.727272727273</v>
          </cell>
          <cell r="F5">
            <v>0</v>
          </cell>
          <cell r="G5">
            <v>0</v>
          </cell>
          <cell r="H5">
            <v>0</v>
          </cell>
          <cell r="I5">
            <v>0</v>
          </cell>
          <cell r="J5">
            <v>0</v>
          </cell>
          <cell r="K5">
            <v>0</v>
          </cell>
          <cell r="L5">
            <v>0</v>
          </cell>
          <cell r="M5">
            <v>0</v>
          </cell>
          <cell r="N5">
            <v>0</v>
          </cell>
        </row>
        <row r="6">
          <cell r="A6">
            <v>2</v>
          </cell>
          <cell r="B6" t="str">
            <v>Alexander May</v>
          </cell>
          <cell r="D6">
            <v>6042</v>
          </cell>
          <cell r="E6">
            <v>12615.07</v>
          </cell>
          <cell r="F6">
            <v>12084</v>
          </cell>
          <cell r="G6">
            <v>12084</v>
          </cell>
          <cell r="H6">
            <v>12084</v>
          </cell>
          <cell r="I6">
            <v>12084</v>
          </cell>
          <cell r="J6">
            <v>12084</v>
          </cell>
          <cell r="K6">
            <v>12084</v>
          </cell>
        </row>
        <row r="7">
          <cell r="A7">
            <v>3</v>
          </cell>
          <cell r="B7" t="str">
            <v>EHGL</v>
          </cell>
          <cell r="C7">
            <v>12664.73</v>
          </cell>
          <cell r="D7">
            <v>12664.73</v>
          </cell>
          <cell r="E7">
            <v>12664.73</v>
          </cell>
          <cell r="F7">
            <v>12664.73</v>
          </cell>
          <cell r="G7">
            <v>650.61000000000013</v>
          </cell>
          <cell r="H7">
            <v>1527.1100000000001</v>
          </cell>
          <cell r="I7">
            <v>0</v>
          </cell>
          <cell r="J7">
            <v>0</v>
          </cell>
          <cell r="K7">
            <v>13725</v>
          </cell>
        </row>
        <row r="8">
          <cell r="A8">
            <v>4</v>
          </cell>
        </row>
        <row r="9">
          <cell r="A9">
            <v>5</v>
          </cell>
          <cell r="B9" t="str">
            <v>Dun Kosal</v>
          </cell>
          <cell r="C9">
            <v>1100</v>
          </cell>
          <cell r="D9">
            <v>1100</v>
          </cell>
          <cell r="E9">
            <v>1100</v>
          </cell>
          <cell r="F9">
            <v>1100</v>
          </cell>
          <cell r="G9">
            <v>1100</v>
          </cell>
          <cell r="H9">
            <v>1100</v>
          </cell>
          <cell r="I9">
            <v>1100</v>
          </cell>
          <cell r="J9">
            <v>1100</v>
          </cell>
          <cell r="K9">
            <v>1100</v>
          </cell>
        </row>
        <row r="10">
          <cell r="A10">
            <v>6</v>
          </cell>
          <cell r="B10" t="str">
            <v>Eb Houy</v>
          </cell>
          <cell r="C10">
            <v>170</v>
          </cell>
          <cell r="D10">
            <v>170</v>
          </cell>
          <cell r="E10">
            <v>170</v>
          </cell>
          <cell r="F10">
            <v>170</v>
          </cell>
          <cell r="G10">
            <v>170</v>
          </cell>
          <cell r="H10">
            <v>170</v>
          </cell>
          <cell r="I10">
            <v>170</v>
          </cell>
          <cell r="J10">
            <v>170</v>
          </cell>
          <cell r="K10">
            <v>170</v>
          </cell>
        </row>
        <row r="11">
          <cell r="A11">
            <v>7</v>
          </cell>
          <cell r="B11">
            <v>0</v>
          </cell>
        </row>
        <row r="12">
          <cell r="A12">
            <v>8</v>
          </cell>
          <cell r="B12">
            <v>0</v>
          </cell>
        </row>
        <row r="13">
          <cell r="A13">
            <v>9</v>
          </cell>
          <cell r="B13" t="str">
            <v>Hang Sina</v>
          </cell>
          <cell r="C13">
            <v>170</v>
          </cell>
          <cell r="D13">
            <v>170</v>
          </cell>
          <cell r="E13">
            <v>170</v>
          </cell>
          <cell r="F13">
            <v>170</v>
          </cell>
          <cell r="G13">
            <v>170</v>
          </cell>
          <cell r="H13">
            <v>170</v>
          </cell>
          <cell r="I13">
            <v>170</v>
          </cell>
          <cell r="J13">
            <v>170</v>
          </cell>
          <cell r="K13">
            <v>170</v>
          </cell>
        </row>
        <row r="14">
          <cell r="A14">
            <v>10</v>
          </cell>
          <cell r="B14" t="str">
            <v xml:space="preserve">Hang Vannak </v>
          </cell>
          <cell r="C14">
            <v>770</v>
          </cell>
          <cell r="D14">
            <v>770</v>
          </cell>
          <cell r="E14">
            <v>770</v>
          </cell>
          <cell r="F14">
            <v>770</v>
          </cell>
          <cell r="G14">
            <v>770</v>
          </cell>
          <cell r="H14">
            <v>770</v>
          </cell>
          <cell r="I14">
            <v>770</v>
          </cell>
          <cell r="J14">
            <v>770</v>
          </cell>
          <cell r="K14">
            <v>770</v>
          </cell>
        </row>
        <row r="15">
          <cell r="A15">
            <v>11</v>
          </cell>
          <cell r="B15">
            <v>0</v>
          </cell>
        </row>
        <row r="16">
          <cell r="A16">
            <v>12</v>
          </cell>
          <cell r="B16">
            <v>0</v>
          </cell>
        </row>
        <row r="17">
          <cell r="A17">
            <v>13</v>
          </cell>
          <cell r="B17" t="str">
            <v>Heng Chhorvortey</v>
          </cell>
          <cell r="C17">
            <v>1100</v>
          </cell>
          <cell r="D17">
            <v>1100</v>
          </cell>
          <cell r="E17">
            <v>1100</v>
          </cell>
          <cell r="F17">
            <v>1100</v>
          </cell>
          <cell r="G17">
            <v>1100</v>
          </cell>
          <cell r="H17">
            <v>1100</v>
          </cell>
          <cell r="I17">
            <v>1100</v>
          </cell>
          <cell r="J17">
            <v>419.04761904761904</v>
          </cell>
        </row>
        <row r="18">
          <cell r="A18">
            <v>14</v>
          </cell>
          <cell r="B18">
            <v>0</v>
          </cell>
        </row>
        <row r="19">
          <cell r="A19">
            <v>15</v>
          </cell>
          <cell r="B19" t="str">
            <v>Jamie Cummiskey</v>
          </cell>
          <cell r="C19">
            <v>4937.5</v>
          </cell>
          <cell r="D19">
            <v>4937.5</v>
          </cell>
          <cell r="E19">
            <v>15244.32</v>
          </cell>
        </row>
        <row r="20">
          <cell r="A20">
            <v>16</v>
          </cell>
          <cell r="B20" t="str">
            <v>Kim Bunnavuth</v>
          </cell>
          <cell r="E20">
            <v>2600</v>
          </cell>
          <cell r="F20">
            <v>2600</v>
          </cell>
          <cell r="G20">
            <v>2600</v>
          </cell>
          <cell r="H20">
            <v>2600</v>
          </cell>
          <cell r="I20">
            <v>2600</v>
          </cell>
          <cell r="J20">
            <v>2600</v>
          </cell>
          <cell r="K20">
            <v>2600</v>
          </cell>
        </row>
        <row r="21">
          <cell r="A21">
            <v>17</v>
          </cell>
          <cell r="B21" t="str">
            <v>Kim Serey Sokha</v>
          </cell>
          <cell r="C21">
            <v>395</v>
          </cell>
          <cell r="D21">
            <v>395</v>
          </cell>
          <cell r="E21">
            <v>395</v>
          </cell>
          <cell r="F21">
            <v>395</v>
          </cell>
          <cell r="G21">
            <v>395</v>
          </cell>
          <cell r="H21">
            <v>395</v>
          </cell>
          <cell r="I21">
            <v>395</v>
          </cell>
          <cell r="J21">
            <v>395</v>
          </cell>
          <cell r="K21">
            <v>395</v>
          </cell>
        </row>
        <row r="22">
          <cell r="A22">
            <v>18</v>
          </cell>
          <cell r="B22" t="str">
            <v xml:space="preserve">Kong Chhung </v>
          </cell>
          <cell r="C22">
            <v>2941.18</v>
          </cell>
          <cell r="D22">
            <v>2941.18</v>
          </cell>
          <cell r="E22">
            <v>2941.18</v>
          </cell>
          <cell r="F22">
            <v>2941.18</v>
          </cell>
          <cell r="G22">
            <v>2941.18</v>
          </cell>
          <cell r="H22">
            <v>2941.18</v>
          </cell>
          <cell r="I22">
            <v>2941.18</v>
          </cell>
          <cell r="J22">
            <v>2941.18</v>
          </cell>
          <cell r="K22">
            <v>2941.18</v>
          </cell>
        </row>
        <row r="23">
          <cell r="A23">
            <v>19</v>
          </cell>
          <cell r="B23" t="str">
            <v>Kong Putheavy</v>
          </cell>
          <cell r="C23">
            <v>370</v>
          </cell>
          <cell r="D23">
            <v>370</v>
          </cell>
          <cell r="E23">
            <v>370</v>
          </cell>
          <cell r="F23">
            <v>370</v>
          </cell>
          <cell r="G23">
            <v>370</v>
          </cell>
          <cell r="H23">
            <v>370</v>
          </cell>
          <cell r="I23">
            <v>370</v>
          </cell>
          <cell r="J23">
            <v>370</v>
          </cell>
          <cell r="K23">
            <v>370</v>
          </cell>
        </row>
        <row r="24">
          <cell r="A24">
            <v>20</v>
          </cell>
          <cell r="B24">
            <v>0</v>
          </cell>
        </row>
        <row r="25">
          <cell r="A25">
            <v>21</v>
          </cell>
          <cell r="B25" t="str">
            <v>Kao Vannarith</v>
          </cell>
          <cell r="C25">
            <v>210</v>
          </cell>
          <cell r="D25">
            <v>210</v>
          </cell>
          <cell r="E25">
            <v>210</v>
          </cell>
          <cell r="F25">
            <v>210</v>
          </cell>
          <cell r="G25">
            <v>130</v>
          </cell>
          <cell r="H25">
            <v>0</v>
          </cell>
          <cell r="I25">
            <v>0</v>
          </cell>
          <cell r="J25">
            <v>0</v>
          </cell>
          <cell r="K25">
            <v>0</v>
          </cell>
          <cell r="L25">
            <v>0</v>
          </cell>
          <cell r="M25">
            <v>0</v>
          </cell>
          <cell r="N25">
            <v>0</v>
          </cell>
        </row>
        <row r="26">
          <cell r="A26">
            <v>22</v>
          </cell>
          <cell r="B26" t="str">
            <v>Ly Sambo</v>
          </cell>
          <cell r="C26">
            <v>2750</v>
          </cell>
          <cell r="D26">
            <v>2750</v>
          </cell>
          <cell r="E26">
            <v>2750</v>
          </cell>
          <cell r="F26">
            <v>2750</v>
          </cell>
          <cell r="G26">
            <v>2750</v>
          </cell>
          <cell r="H26">
            <v>2750</v>
          </cell>
          <cell r="I26">
            <v>2750</v>
          </cell>
          <cell r="J26">
            <v>2750</v>
          </cell>
          <cell r="K26">
            <v>2750</v>
          </cell>
        </row>
        <row r="27">
          <cell r="A27">
            <v>23</v>
          </cell>
          <cell r="B27" t="str">
            <v>Ly Tay Seng</v>
          </cell>
          <cell r="C27">
            <v>1200</v>
          </cell>
          <cell r="D27">
            <v>1200</v>
          </cell>
          <cell r="E27">
            <v>1200</v>
          </cell>
          <cell r="F27">
            <v>1200</v>
          </cell>
          <cell r="G27">
            <v>1200</v>
          </cell>
          <cell r="H27">
            <v>1200</v>
          </cell>
        </row>
        <row r="28">
          <cell r="A28">
            <v>24</v>
          </cell>
          <cell r="B28" t="str">
            <v>Mao Samvutheary</v>
          </cell>
          <cell r="C28">
            <v>3300</v>
          </cell>
          <cell r="D28">
            <v>3300</v>
          </cell>
          <cell r="E28">
            <v>3300</v>
          </cell>
          <cell r="F28">
            <v>3300</v>
          </cell>
          <cell r="G28">
            <v>3300</v>
          </cell>
          <cell r="H28">
            <v>3300</v>
          </cell>
          <cell r="I28">
            <v>3300</v>
          </cell>
          <cell r="J28">
            <v>3300</v>
          </cell>
          <cell r="K28">
            <v>3300</v>
          </cell>
        </row>
        <row r="29">
          <cell r="A29">
            <v>25</v>
          </cell>
          <cell r="B29" t="str">
            <v>Martin Desautels</v>
          </cell>
          <cell r="C29">
            <v>29166.67</v>
          </cell>
          <cell r="D29">
            <v>29166.67</v>
          </cell>
          <cell r="E29">
            <v>29166.67</v>
          </cell>
          <cell r="F29">
            <v>29166.67</v>
          </cell>
          <cell r="G29">
            <v>45035.3</v>
          </cell>
          <cell r="H29">
            <v>29905.3</v>
          </cell>
          <cell r="I29">
            <v>29905.3</v>
          </cell>
          <cell r="J29">
            <v>29905.3</v>
          </cell>
          <cell r="K29">
            <v>29905.3</v>
          </cell>
          <cell r="L29">
            <v>29905.3</v>
          </cell>
          <cell r="M29">
            <v>29905.3</v>
          </cell>
          <cell r="N29">
            <v>29905.3</v>
          </cell>
        </row>
        <row r="30">
          <cell r="A30">
            <v>26</v>
          </cell>
          <cell r="B30">
            <v>0</v>
          </cell>
        </row>
        <row r="31">
          <cell r="A31">
            <v>27</v>
          </cell>
          <cell r="B31" t="str">
            <v xml:space="preserve">Me Kim Thuon </v>
          </cell>
          <cell r="C31">
            <v>245</v>
          </cell>
          <cell r="D31">
            <v>245</v>
          </cell>
          <cell r="E31">
            <v>245</v>
          </cell>
          <cell r="F31">
            <v>245</v>
          </cell>
          <cell r="G31">
            <v>245</v>
          </cell>
          <cell r="H31">
            <v>245</v>
          </cell>
          <cell r="I31">
            <v>245</v>
          </cell>
          <cell r="J31">
            <v>245</v>
          </cell>
          <cell r="K31">
            <v>245</v>
          </cell>
        </row>
        <row r="32">
          <cell r="A32">
            <v>28</v>
          </cell>
          <cell r="B32">
            <v>0</v>
          </cell>
        </row>
        <row r="33">
          <cell r="A33">
            <v>29</v>
          </cell>
          <cell r="B33" t="str">
            <v>Minh Samoeun</v>
          </cell>
          <cell r="C33">
            <v>210</v>
          </cell>
          <cell r="D33">
            <v>210</v>
          </cell>
          <cell r="E33">
            <v>210</v>
          </cell>
          <cell r="F33">
            <v>210</v>
          </cell>
          <cell r="G33">
            <v>210</v>
          </cell>
          <cell r="H33">
            <v>210</v>
          </cell>
          <cell r="I33">
            <v>210</v>
          </cell>
          <cell r="J33">
            <v>210</v>
          </cell>
          <cell r="K33">
            <v>210</v>
          </cell>
        </row>
        <row r="34">
          <cell r="A34">
            <v>30</v>
          </cell>
          <cell r="B34" t="str">
            <v>Mom Bunna</v>
          </cell>
          <cell r="C34">
            <v>170</v>
          </cell>
          <cell r="D34">
            <v>170</v>
          </cell>
          <cell r="E34">
            <v>170</v>
          </cell>
          <cell r="F34">
            <v>170</v>
          </cell>
          <cell r="G34">
            <v>170</v>
          </cell>
          <cell r="H34">
            <v>170</v>
          </cell>
          <cell r="I34">
            <v>170</v>
          </cell>
          <cell r="J34">
            <v>170</v>
          </cell>
          <cell r="K34">
            <v>170</v>
          </cell>
        </row>
        <row r="35">
          <cell r="A35">
            <v>31</v>
          </cell>
          <cell r="B35">
            <v>0</v>
          </cell>
        </row>
        <row r="36">
          <cell r="A36">
            <v>32</v>
          </cell>
          <cell r="B36" t="str">
            <v>Nhem Phal</v>
          </cell>
          <cell r="C36">
            <v>195</v>
          </cell>
          <cell r="D36">
            <v>195</v>
          </cell>
          <cell r="E36">
            <v>195</v>
          </cell>
          <cell r="F36">
            <v>195</v>
          </cell>
          <cell r="G36">
            <v>195</v>
          </cell>
          <cell r="H36">
            <v>195</v>
          </cell>
          <cell r="I36">
            <v>195</v>
          </cell>
          <cell r="J36">
            <v>195</v>
          </cell>
          <cell r="K36">
            <v>195</v>
          </cell>
        </row>
        <row r="37">
          <cell r="A37">
            <v>33</v>
          </cell>
          <cell r="B37" t="str">
            <v>Chea Kanitha</v>
          </cell>
          <cell r="C37">
            <v>395</v>
          </cell>
          <cell r="D37">
            <v>395</v>
          </cell>
          <cell r="E37">
            <v>395</v>
          </cell>
          <cell r="F37">
            <v>395</v>
          </cell>
          <cell r="G37">
            <v>395</v>
          </cell>
          <cell r="H37">
            <v>395</v>
          </cell>
          <cell r="I37">
            <v>395</v>
          </cell>
          <cell r="J37">
            <v>395</v>
          </cell>
          <cell r="K37">
            <v>395</v>
          </cell>
        </row>
        <row r="38">
          <cell r="A38">
            <v>34</v>
          </cell>
          <cell r="B38" t="str">
            <v>Patrick Pilon</v>
          </cell>
          <cell r="C38">
            <v>6000</v>
          </cell>
          <cell r="D38">
            <v>6000</v>
          </cell>
          <cell r="E38">
            <v>6000</v>
          </cell>
          <cell r="F38">
            <v>6000</v>
          </cell>
          <cell r="G38">
            <v>6000</v>
          </cell>
          <cell r="H38">
            <v>6000</v>
          </cell>
          <cell r="I38">
            <v>6000</v>
          </cell>
          <cell r="J38">
            <v>6000</v>
          </cell>
          <cell r="K38">
            <v>6000</v>
          </cell>
        </row>
        <row r="39">
          <cell r="A39">
            <v>35</v>
          </cell>
          <cell r="B39" t="str">
            <v>Peou Sopheak</v>
          </cell>
          <cell r="C39">
            <v>260</v>
          </cell>
          <cell r="D39">
            <v>260</v>
          </cell>
          <cell r="E39">
            <v>260</v>
          </cell>
          <cell r="F39">
            <v>260</v>
          </cell>
          <cell r="G39">
            <v>260</v>
          </cell>
          <cell r="H39">
            <v>260</v>
          </cell>
          <cell r="I39">
            <v>260</v>
          </cell>
          <cell r="J39">
            <v>260</v>
          </cell>
          <cell r="K39">
            <v>260</v>
          </cell>
        </row>
        <row r="40">
          <cell r="A40">
            <v>36</v>
          </cell>
          <cell r="B40" t="str">
            <v>Poynee</v>
          </cell>
          <cell r="C40">
            <v>185</v>
          </cell>
          <cell r="D40">
            <v>185</v>
          </cell>
          <cell r="E40">
            <v>185</v>
          </cell>
          <cell r="F40">
            <v>185</v>
          </cell>
          <cell r="G40">
            <v>185</v>
          </cell>
          <cell r="H40">
            <v>185</v>
          </cell>
          <cell r="I40">
            <v>185</v>
          </cell>
          <cell r="J40">
            <v>185</v>
          </cell>
          <cell r="K40">
            <v>185</v>
          </cell>
        </row>
        <row r="41">
          <cell r="A41">
            <v>37</v>
          </cell>
          <cell r="B41" t="str">
            <v>Prak Sihakriddh</v>
          </cell>
        </row>
        <row r="42">
          <cell r="A42">
            <v>38</v>
          </cell>
          <cell r="B42" t="str">
            <v>Rupert Haw</v>
          </cell>
        </row>
        <row r="43">
          <cell r="A43">
            <v>39</v>
          </cell>
          <cell r="B43" t="str">
            <v>Sar Vathana</v>
          </cell>
          <cell r="C43">
            <v>2200</v>
          </cell>
          <cell r="D43">
            <v>2200</v>
          </cell>
          <cell r="E43">
            <v>2200</v>
          </cell>
          <cell r="F43">
            <v>2200</v>
          </cell>
          <cell r="G43">
            <v>2200</v>
          </cell>
          <cell r="H43">
            <v>2200</v>
          </cell>
          <cell r="I43">
            <v>2200</v>
          </cell>
          <cell r="J43">
            <v>2200</v>
          </cell>
          <cell r="K43">
            <v>2200</v>
          </cell>
        </row>
        <row r="44">
          <cell r="A44">
            <v>40</v>
          </cell>
          <cell r="B44" t="str">
            <v>Sek Rany</v>
          </cell>
          <cell r="C44">
            <v>470</v>
          </cell>
          <cell r="D44">
            <v>470</v>
          </cell>
          <cell r="E44">
            <v>470</v>
          </cell>
          <cell r="F44">
            <v>470</v>
          </cell>
          <cell r="G44">
            <v>470</v>
          </cell>
          <cell r="H44">
            <v>470</v>
          </cell>
          <cell r="I44">
            <v>470</v>
          </cell>
          <cell r="J44">
            <v>470</v>
          </cell>
          <cell r="K44">
            <v>470</v>
          </cell>
        </row>
        <row r="45">
          <cell r="A45">
            <v>41</v>
          </cell>
          <cell r="B45" t="str">
            <v>Sin Sivutha</v>
          </cell>
          <cell r="C45">
            <v>170</v>
          </cell>
          <cell r="D45">
            <v>170</v>
          </cell>
          <cell r="E45">
            <v>170</v>
          </cell>
          <cell r="F45">
            <v>170</v>
          </cell>
          <cell r="G45">
            <v>170</v>
          </cell>
          <cell r="H45">
            <v>170</v>
          </cell>
          <cell r="I45">
            <v>170</v>
          </cell>
          <cell r="J45">
            <v>170</v>
          </cell>
          <cell r="K45">
            <v>170</v>
          </cell>
        </row>
        <row r="46">
          <cell r="A46">
            <v>42</v>
          </cell>
          <cell r="B46" t="str">
            <v>Sok Sonida</v>
          </cell>
          <cell r="C46">
            <v>440</v>
          </cell>
          <cell r="D46">
            <v>440</v>
          </cell>
          <cell r="E46">
            <v>440</v>
          </cell>
          <cell r="F46">
            <v>440</v>
          </cell>
          <cell r="G46">
            <v>440</v>
          </cell>
          <cell r="H46">
            <v>440</v>
          </cell>
          <cell r="I46">
            <v>440</v>
          </cell>
          <cell r="J46">
            <v>440</v>
          </cell>
          <cell r="K46">
            <v>440</v>
          </cell>
        </row>
        <row r="47">
          <cell r="A47">
            <v>43</v>
          </cell>
          <cell r="B47">
            <v>0</v>
          </cell>
        </row>
        <row r="48">
          <cell r="A48">
            <v>44</v>
          </cell>
          <cell r="B48" t="str">
            <v>Uy Samon</v>
          </cell>
          <cell r="C48">
            <v>495</v>
          </cell>
          <cell r="D48">
            <v>495</v>
          </cell>
          <cell r="E48">
            <v>495</v>
          </cell>
          <cell r="F48">
            <v>495</v>
          </cell>
          <cell r="G48">
            <v>495</v>
          </cell>
          <cell r="H48">
            <v>495</v>
          </cell>
          <cell r="I48">
            <v>495</v>
          </cell>
          <cell r="J48">
            <v>495</v>
          </cell>
          <cell r="K48">
            <v>495</v>
          </cell>
        </row>
        <row r="49">
          <cell r="A49">
            <v>45</v>
          </cell>
          <cell r="B49" t="str">
            <v>Yun Potim</v>
          </cell>
          <cell r="C49">
            <v>1980</v>
          </cell>
          <cell r="D49">
            <v>1980</v>
          </cell>
          <cell r="E49">
            <v>1980</v>
          </cell>
          <cell r="F49">
            <v>1980</v>
          </cell>
          <cell r="G49">
            <v>1980</v>
          </cell>
          <cell r="H49">
            <v>1980</v>
          </cell>
          <cell r="I49">
            <v>1980</v>
          </cell>
          <cell r="J49">
            <v>1980</v>
          </cell>
          <cell r="K49">
            <v>1980</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cell r="C53">
            <v>5000</v>
          </cell>
          <cell r="D53">
            <v>5000</v>
          </cell>
          <cell r="E53">
            <v>5000</v>
          </cell>
          <cell r="F53">
            <v>5000</v>
          </cell>
          <cell r="G53">
            <v>5000</v>
          </cell>
          <cell r="H53">
            <v>5000</v>
          </cell>
          <cell r="I53">
            <v>1521.74</v>
          </cell>
          <cell r="K53">
            <v>5000</v>
          </cell>
        </row>
        <row r="54">
          <cell r="A54">
            <v>50</v>
          </cell>
          <cell r="B54">
            <v>0</v>
          </cell>
        </row>
        <row r="55">
          <cell r="A55">
            <v>51</v>
          </cell>
          <cell r="B55">
            <v>0</v>
          </cell>
        </row>
        <row r="56">
          <cell r="A56">
            <v>52</v>
          </cell>
          <cell r="B56" t="str">
            <v>Irene Madigan</v>
          </cell>
          <cell r="C56">
            <v>3000</v>
          </cell>
          <cell r="D56">
            <v>3000</v>
          </cell>
          <cell r="E56">
            <v>3000</v>
          </cell>
          <cell r="F56">
            <v>3000</v>
          </cell>
          <cell r="G56">
            <v>3000</v>
          </cell>
          <cell r="H56">
            <v>3000</v>
          </cell>
          <cell r="I56">
            <v>3000</v>
          </cell>
          <cell r="J56">
            <v>3000</v>
          </cell>
          <cell r="K56">
            <v>3000</v>
          </cell>
        </row>
        <row r="57">
          <cell r="A57">
            <v>53</v>
          </cell>
          <cell r="B57" t="str">
            <v>Koy Chenda</v>
          </cell>
          <cell r="C57">
            <v>220</v>
          </cell>
          <cell r="D57">
            <v>220</v>
          </cell>
          <cell r="E57">
            <v>220</v>
          </cell>
          <cell r="F57">
            <v>220</v>
          </cell>
          <cell r="G57">
            <v>220</v>
          </cell>
          <cell r="H57">
            <v>220</v>
          </cell>
          <cell r="I57">
            <v>220</v>
          </cell>
          <cell r="J57">
            <v>220</v>
          </cell>
          <cell r="K57">
            <v>220</v>
          </cell>
        </row>
        <row r="58">
          <cell r="A58">
            <v>54</v>
          </cell>
          <cell r="B58">
            <v>0</v>
          </cell>
        </row>
        <row r="59">
          <cell r="A59">
            <v>55</v>
          </cell>
          <cell r="B59" t="str">
            <v xml:space="preserve">Edwin Vanderbruggen </v>
          </cell>
          <cell r="C59">
            <v>16666.669999999998</v>
          </cell>
          <cell r="D59">
            <v>16666.669999999998</v>
          </cell>
          <cell r="E59">
            <v>16666.669999999998</v>
          </cell>
          <cell r="F59">
            <v>16666.669999999998</v>
          </cell>
          <cell r="G59">
            <v>16666.669999999998</v>
          </cell>
          <cell r="H59">
            <v>16666.669999999998</v>
          </cell>
          <cell r="I59">
            <v>16666.669999999998</v>
          </cell>
          <cell r="J59">
            <v>16666.669999999998</v>
          </cell>
          <cell r="K59">
            <v>16666.669999999998</v>
          </cell>
          <cell r="L59">
            <v>17500</v>
          </cell>
          <cell r="M59">
            <v>17500</v>
          </cell>
          <cell r="N59">
            <v>17500</v>
          </cell>
        </row>
        <row r="60">
          <cell r="A60">
            <v>56</v>
          </cell>
          <cell r="B60">
            <v>0</v>
          </cell>
        </row>
        <row r="61">
          <cell r="A61">
            <v>57</v>
          </cell>
          <cell r="B61" t="str">
            <v>Srun Sokha</v>
          </cell>
          <cell r="C61">
            <v>560</v>
          </cell>
          <cell r="D61">
            <v>560</v>
          </cell>
          <cell r="E61">
            <v>560</v>
          </cell>
          <cell r="F61">
            <v>560</v>
          </cell>
          <cell r="G61">
            <v>560</v>
          </cell>
          <cell r="H61">
            <v>560</v>
          </cell>
          <cell r="I61">
            <v>560</v>
          </cell>
          <cell r="J61">
            <v>560</v>
          </cell>
          <cell r="K61">
            <v>560</v>
          </cell>
        </row>
        <row r="62">
          <cell r="A62">
            <v>58</v>
          </cell>
          <cell r="B62" t="str">
            <v>Un Sinath</v>
          </cell>
          <cell r="C62">
            <v>1100</v>
          </cell>
          <cell r="D62">
            <v>1100</v>
          </cell>
          <cell r="E62">
            <v>1100</v>
          </cell>
          <cell r="F62">
            <v>1100</v>
          </cell>
          <cell r="G62">
            <v>1100</v>
          </cell>
          <cell r="H62">
            <v>1100</v>
          </cell>
          <cell r="I62">
            <v>1100</v>
          </cell>
          <cell r="J62">
            <v>1100</v>
          </cell>
          <cell r="K62">
            <v>1100</v>
          </cell>
        </row>
      </sheetData>
      <sheetData sheetId="8">
        <row r="5">
          <cell r="A5">
            <v>1</v>
          </cell>
          <cell r="B5" t="str">
            <v>Brennan Coleman</v>
          </cell>
        </row>
        <row r="6">
          <cell r="A6">
            <v>2</v>
          </cell>
          <cell r="B6" t="str">
            <v>Alexander May</v>
          </cell>
        </row>
        <row r="7">
          <cell r="A7">
            <v>3</v>
          </cell>
          <cell r="B7" t="str">
            <v>EHGL</v>
          </cell>
        </row>
        <row r="8">
          <cell r="A8">
            <v>4</v>
          </cell>
          <cell r="B8" t="str">
            <v>Alexander May</v>
          </cell>
        </row>
        <row r="9">
          <cell r="A9">
            <v>5</v>
          </cell>
          <cell r="B9" t="str">
            <v>Dun Kosal</v>
          </cell>
        </row>
        <row r="10">
          <cell r="A10">
            <v>6</v>
          </cell>
          <cell r="B10" t="str">
            <v>Eb Houy</v>
          </cell>
        </row>
        <row r="11">
          <cell r="A11">
            <v>7</v>
          </cell>
          <cell r="B11">
            <v>0</v>
          </cell>
        </row>
        <row r="12">
          <cell r="A12">
            <v>8</v>
          </cell>
          <cell r="B12">
            <v>0</v>
          </cell>
        </row>
        <row r="13">
          <cell r="A13">
            <v>9</v>
          </cell>
          <cell r="B13" t="str">
            <v>Hang Sina</v>
          </cell>
        </row>
        <row r="14">
          <cell r="A14">
            <v>10</v>
          </cell>
          <cell r="B14" t="str">
            <v xml:space="preserve">Hang Vannak </v>
          </cell>
        </row>
        <row r="15">
          <cell r="A15">
            <v>11</v>
          </cell>
          <cell r="B15">
            <v>0</v>
          </cell>
        </row>
        <row r="16">
          <cell r="A16">
            <v>12</v>
          </cell>
          <cell r="B16">
            <v>0</v>
          </cell>
        </row>
        <row r="17">
          <cell r="A17">
            <v>13</v>
          </cell>
          <cell r="B17" t="str">
            <v>Heng Chhorvortey</v>
          </cell>
        </row>
        <row r="18">
          <cell r="A18">
            <v>14</v>
          </cell>
          <cell r="B18">
            <v>0</v>
          </cell>
        </row>
        <row r="19">
          <cell r="A19">
            <v>15</v>
          </cell>
          <cell r="B19" t="str">
            <v>Jamie Cummiskey</v>
          </cell>
        </row>
        <row r="20">
          <cell r="A20">
            <v>16</v>
          </cell>
          <cell r="B20" t="str">
            <v>Kim Bunnavuth</v>
          </cell>
        </row>
        <row r="21">
          <cell r="A21">
            <v>17</v>
          </cell>
          <cell r="B21" t="str">
            <v>Kim Serey Sokha</v>
          </cell>
        </row>
        <row r="22">
          <cell r="A22">
            <v>18</v>
          </cell>
          <cell r="B22" t="str">
            <v xml:space="preserve">Kong Chhung </v>
          </cell>
        </row>
        <row r="23">
          <cell r="A23">
            <v>19</v>
          </cell>
          <cell r="B23" t="str">
            <v>Kong Putheavy</v>
          </cell>
        </row>
        <row r="24">
          <cell r="A24">
            <v>20</v>
          </cell>
          <cell r="B24">
            <v>0</v>
          </cell>
        </row>
        <row r="25">
          <cell r="A25">
            <v>21</v>
          </cell>
          <cell r="B25" t="str">
            <v>Kao Vannarith</v>
          </cell>
        </row>
        <row r="26">
          <cell r="A26">
            <v>22</v>
          </cell>
          <cell r="B26" t="str">
            <v>Ly Sambo</v>
          </cell>
        </row>
        <row r="27">
          <cell r="A27">
            <v>23</v>
          </cell>
          <cell r="B27" t="str">
            <v>Ly Tay Seng</v>
          </cell>
        </row>
        <row r="28">
          <cell r="A28">
            <v>24</v>
          </cell>
          <cell r="B28" t="str">
            <v>Mao Samvutheary</v>
          </cell>
        </row>
        <row r="29">
          <cell r="A29">
            <v>25</v>
          </cell>
          <cell r="B29" t="str">
            <v>Martin Desautels</v>
          </cell>
        </row>
        <row r="30">
          <cell r="A30">
            <v>26</v>
          </cell>
          <cell r="B30">
            <v>0</v>
          </cell>
        </row>
        <row r="31">
          <cell r="A31">
            <v>27</v>
          </cell>
          <cell r="B31" t="str">
            <v xml:space="preserve">Me Kim Thuon </v>
          </cell>
        </row>
        <row r="32">
          <cell r="A32">
            <v>28</v>
          </cell>
          <cell r="B32">
            <v>0</v>
          </cell>
        </row>
        <row r="33">
          <cell r="A33">
            <v>29</v>
          </cell>
          <cell r="B33" t="str">
            <v>Minh Samoeun</v>
          </cell>
        </row>
        <row r="34">
          <cell r="A34">
            <v>30</v>
          </cell>
          <cell r="B34" t="str">
            <v>Mom Bunna</v>
          </cell>
        </row>
        <row r="35">
          <cell r="A35">
            <v>31</v>
          </cell>
          <cell r="B35">
            <v>0</v>
          </cell>
        </row>
        <row r="36">
          <cell r="A36">
            <v>32</v>
          </cell>
          <cell r="B36" t="str">
            <v>Nhem Phal</v>
          </cell>
        </row>
        <row r="37">
          <cell r="A37">
            <v>33</v>
          </cell>
          <cell r="B37" t="str">
            <v>Chea Kanitha</v>
          </cell>
        </row>
        <row r="38">
          <cell r="A38">
            <v>34</v>
          </cell>
          <cell r="B38" t="str">
            <v>Patrick Pilon</v>
          </cell>
        </row>
        <row r="39">
          <cell r="A39">
            <v>35</v>
          </cell>
          <cell r="B39" t="str">
            <v>Peou Sopheak</v>
          </cell>
        </row>
        <row r="40">
          <cell r="A40">
            <v>36</v>
          </cell>
          <cell r="B40" t="str">
            <v>Poynee</v>
          </cell>
        </row>
        <row r="41">
          <cell r="A41">
            <v>37</v>
          </cell>
          <cell r="B41" t="str">
            <v>Prak Sihakriddh</v>
          </cell>
        </row>
        <row r="42">
          <cell r="A42">
            <v>38</v>
          </cell>
          <cell r="B42" t="str">
            <v>Rupert Haw</v>
          </cell>
        </row>
        <row r="43">
          <cell r="A43">
            <v>39</v>
          </cell>
          <cell r="B43" t="str">
            <v>Sar Vathana</v>
          </cell>
        </row>
        <row r="44">
          <cell r="A44">
            <v>40</v>
          </cell>
          <cell r="B44" t="str">
            <v>Sek Rany</v>
          </cell>
        </row>
        <row r="45">
          <cell r="A45">
            <v>41</v>
          </cell>
          <cell r="B45" t="str">
            <v>Sin Sivutha</v>
          </cell>
        </row>
        <row r="46">
          <cell r="A46">
            <v>42</v>
          </cell>
          <cell r="B46" t="str">
            <v>Sok Sonida</v>
          </cell>
        </row>
        <row r="47">
          <cell r="A47">
            <v>43</v>
          </cell>
          <cell r="B47">
            <v>0</v>
          </cell>
        </row>
        <row r="48">
          <cell r="A48">
            <v>44</v>
          </cell>
          <cell r="B48" t="str">
            <v>Uy Samon</v>
          </cell>
        </row>
        <row r="49">
          <cell r="A49">
            <v>45</v>
          </cell>
          <cell r="B49" t="str">
            <v>Yun Potim</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row>
        <row r="54">
          <cell r="A54">
            <v>50</v>
          </cell>
          <cell r="B54">
            <v>0</v>
          </cell>
        </row>
        <row r="55">
          <cell r="A55">
            <v>51</v>
          </cell>
          <cell r="B55">
            <v>0</v>
          </cell>
        </row>
        <row r="56">
          <cell r="A56">
            <v>52</v>
          </cell>
          <cell r="B56" t="str">
            <v>Irene Madigan</v>
          </cell>
        </row>
        <row r="57">
          <cell r="A57">
            <v>53</v>
          </cell>
          <cell r="B57" t="str">
            <v>Koy Chenda</v>
          </cell>
        </row>
        <row r="58">
          <cell r="A58">
            <v>54</v>
          </cell>
          <cell r="B58">
            <v>0</v>
          </cell>
        </row>
        <row r="59">
          <cell r="A59">
            <v>55</v>
          </cell>
          <cell r="B59" t="str">
            <v xml:space="preserve">Edwin Vanderbruggen </v>
          </cell>
          <cell r="K59">
            <v>7500</v>
          </cell>
        </row>
        <row r="60">
          <cell r="A60">
            <v>56</v>
          </cell>
          <cell r="B60">
            <v>0</v>
          </cell>
        </row>
        <row r="61">
          <cell r="A61">
            <v>57</v>
          </cell>
          <cell r="B61" t="str">
            <v>Srun Sokha</v>
          </cell>
        </row>
        <row r="62">
          <cell r="A62">
            <v>58</v>
          </cell>
          <cell r="B62" t="str">
            <v>Un Sinath</v>
          </cell>
        </row>
        <row r="63">
          <cell r="A63">
            <v>59</v>
          </cell>
        </row>
        <row r="64">
          <cell r="A64">
            <v>60</v>
          </cell>
        </row>
      </sheetData>
      <sheetData sheetId="9"/>
      <sheetData sheetId="10"/>
      <sheetData sheetId="11"/>
      <sheetData sheetId="12"/>
      <sheetData sheetId="13"/>
      <sheetData sheetId="14"/>
      <sheetData sheetId="15">
        <row r="5">
          <cell r="A5">
            <v>1</v>
          </cell>
          <cell r="B5" t="str">
            <v>Brennan Coleman</v>
          </cell>
        </row>
        <row r="6">
          <cell r="A6">
            <v>2</v>
          </cell>
          <cell r="B6" t="str">
            <v>Alexander May</v>
          </cell>
        </row>
        <row r="7">
          <cell r="A7">
            <v>3</v>
          </cell>
          <cell r="B7" t="str">
            <v>EHGL</v>
          </cell>
        </row>
        <row r="8">
          <cell r="A8">
            <v>4</v>
          </cell>
          <cell r="B8" t="str">
            <v>Alexander May</v>
          </cell>
        </row>
        <row r="9">
          <cell r="A9">
            <v>5</v>
          </cell>
          <cell r="B9" t="str">
            <v>Dun Kosal</v>
          </cell>
        </row>
        <row r="10">
          <cell r="A10">
            <v>6</v>
          </cell>
          <cell r="B10" t="str">
            <v>Eb Houy</v>
          </cell>
        </row>
        <row r="11">
          <cell r="A11">
            <v>7</v>
          </cell>
          <cell r="B11">
            <v>0</v>
          </cell>
        </row>
        <row r="12">
          <cell r="A12">
            <v>8</v>
          </cell>
          <cell r="B12">
            <v>0</v>
          </cell>
        </row>
        <row r="13">
          <cell r="A13">
            <v>9</v>
          </cell>
          <cell r="B13" t="str">
            <v>Hang Sina</v>
          </cell>
        </row>
        <row r="14">
          <cell r="A14">
            <v>10</v>
          </cell>
          <cell r="B14" t="str">
            <v xml:space="preserve">Hang Vannak </v>
          </cell>
        </row>
        <row r="15">
          <cell r="A15">
            <v>11</v>
          </cell>
          <cell r="B15">
            <v>0</v>
          </cell>
        </row>
        <row r="16">
          <cell r="A16">
            <v>12</v>
          </cell>
          <cell r="B16">
            <v>0</v>
          </cell>
        </row>
        <row r="17">
          <cell r="A17">
            <v>13</v>
          </cell>
          <cell r="B17" t="str">
            <v>Heng Chhorvortey</v>
          </cell>
        </row>
        <row r="18">
          <cell r="A18">
            <v>14</v>
          </cell>
          <cell r="B18">
            <v>0</v>
          </cell>
        </row>
        <row r="19">
          <cell r="A19">
            <v>15</v>
          </cell>
          <cell r="B19" t="str">
            <v>Jamie Cummiskey</v>
          </cell>
        </row>
        <row r="20">
          <cell r="A20">
            <v>16</v>
          </cell>
          <cell r="B20" t="str">
            <v>Kim Bunnavuth</v>
          </cell>
        </row>
        <row r="21">
          <cell r="A21">
            <v>17</v>
          </cell>
          <cell r="B21" t="str">
            <v>Kim Serey Sokha</v>
          </cell>
        </row>
        <row r="22">
          <cell r="A22">
            <v>18</v>
          </cell>
          <cell r="B22" t="str">
            <v xml:space="preserve">Kong Chhung </v>
          </cell>
        </row>
        <row r="23">
          <cell r="A23">
            <v>19</v>
          </cell>
          <cell r="B23" t="str">
            <v>Kong Putheavy</v>
          </cell>
        </row>
        <row r="24">
          <cell r="A24">
            <v>20</v>
          </cell>
          <cell r="B24">
            <v>0</v>
          </cell>
        </row>
        <row r="25">
          <cell r="A25">
            <v>21</v>
          </cell>
          <cell r="B25" t="str">
            <v>Kao Vannarith</v>
          </cell>
        </row>
        <row r="26">
          <cell r="A26">
            <v>22</v>
          </cell>
          <cell r="B26" t="str">
            <v>Ly Sambo</v>
          </cell>
        </row>
        <row r="27">
          <cell r="A27">
            <v>23</v>
          </cell>
          <cell r="B27" t="str">
            <v>Ly Tay Seng</v>
          </cell>
        </row>
        <row r="28">
          <cell r="A28">
            <v>24</v>
          </cell>
          <cell r="B28" t="str">
            <v>Mao Samvutheary</v>
          </cell>
        </row>
        <row r="29">
          <cell r="A29">
            <v>25</v>
          </cell>
          <cell r="B29" t="str">
            <v>Martin Desautels</v>
          </cell>
        </row>
        <row r="30">
          <cell r="A30">
            <v>26</v>
          </cell>
          <cell r="B30">
            <v>0</v>
          </cell>
        </row>
        <row r="31">
          <cell r="A31">
            <v>27</v>
          </cell>
          <cell r="B31" t="str">
            <v xml:space="preserve">Me Kim Thuon </v>
          </cell>
        </row>
        <row r="32">
          <cell r="A32">
            <v>28</v>
          </cell>
          <cell r="B32">
            <v>0</v>
          </cell>
        </row>
        <row r="33">
          <cell r="A33">
            <v>29</v>
          </cell>
          <cell r="B33" t="str">
            <v>Minh Samoeun</v>
          </cell>
        </row>
        <row r="34">
          <cell r="A34">
            <v>30</v>
          </cell>
          <cell r="B34" t="str">
            <v>Mom Bunna</v>
          </cell>
        </row>
        <row r="35">
          <cell r="A35">
            <v>31</v>
          </cell>
          <cell r="B35">
            <v>0</v>
          </cell>
        </row>
        <row r="36">
          <cell r="A36">
            <v>32</v>
          </cell>
          <cell r="B36" t="str">
            <v>Nhem Phal</v>
          </cell>
        </row>
        <row r="37">
          <cell r="A37">
            <v>33</v>
          </cell>
          <cell r="B37" t="str">
            <v>Chea Kanitha</v>
          </cell>
        </row>
        <row r="38">
          <cell r="A38">
            <v>34</v>
          </cell>
          <cell r="B38" t="str">
            <v>Patrick Pilon</v>
          </cell>
        </row>
        <row r="39">
          <cell r="A39">
            <v>35</v>
          </cell>
          <cell r="B39" t="str">
            <v>Peou Sopheak</v>
          </cell>
        </row>
        <row r="40">
          <cell r="A40">
            <v>36</v>
          </cell>
          <cell r="B40" t="str">
            <v>Poynee</v>
          </cell>
        </row>
        <row r="41">
          <cell r="A41">
            <v>37</v>
          </cell>
          <cell r="B41" t="str">
            <v>Prak Sihakriddh</v>
          </cell>
        </row>
        <row r="42">
          <cell r="A42">
            <v>38</v>
          </cell>
          <cell r="B42" t="str">
            <v>Rupert Haw</v>
          </cell>
        </row>
        <row r="43">
          <cell r="A43">
            <v>39</v>
          </cell>
          <cell r="B43" t="str">
            <v>Sar Vathana</v>
          </cell>
        </row>
        <row r="44">
          <cell r="A44">
            <v>40</v>
          </cell>
          <cell r="B44" t="str">
            <v>Sek Rany</v>
          </cell>
        </row>
        <row r="45">
          <cell r="A45">
            <v>41</v>
          </cell>
          <cell r="B45" t="str">
            <v>Sin Sivutha</v>
          </cell>
        </row>
        <row r="46">
          <cell r="A46">
            <v>42</v>
          </cell>
          <cell r="B46" t="str">
            <v>Sok Sonida</v>
          </cell>
        </row>
        <row r="47">
          <cell r="A47">
            <v>43</v>
          </cell>
          <cell r="B47">
            <v>0</v>
          </cell>
        </row>
        <row r="48">
          <cell r="A48">
            <v>44</v>
          </cell>
          <cell r="B48" t="str">
            <v>Uy Samon</v>
          </cell>
        </row>
        <row r="49">
          <cell r="A49">
            <v>45</v>
          </cell>
          <cell r="B49" t="str">
            <v>Yun Potim</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row>
        <row r="54">
          <cell r="A54">
            <v>50</v>
          </cell>
          <cell r="B54">
            <v>0</v>
          </cell>
        </row>
        <row r="55">
          <cell r="A55">
            <v>51</v>
          </cell>
          <cell r="B55">
            <v>0</v>
          </cell>
        </row>
        <row r="56">
          <cell r="A56">
            <v>52</v>
          </cell>
          <cell r="B56" t="str">
            <v>Irene Madigan</v>
          </cell>
        </row>
        <row r="57">
          <cell r="A57">
            <v>53</v>
          </cell>
          <cell r="B57" t="str">
            <v>Koy Chenda</v>
          </cell>
        </row>
        <row r="58">
          <cell r="A58">
            <v>54</v>
          </cell>
          <cell r="B58">
            <v>0</v>
          </cell>
        </row>
        <row r="59">
          <cell r="A59">
            <v>55</v>
          </cell>
          <cell r="B59" t="str">
            <v xml:space="preserve">Edwin Vanderbruggen </v>
          </cell>
        </row>
        <row r="60">
          <cell r="A60">
            <v>56</v>
          </cell>
          <cell r="B60">
            <v>0</v>
          </cell>
        </row>
        <row r="61">
          <cell r="A61">
            <v>57</v>
          </cell>
          <cell r="B61" t="str">
            <v>Srun Sokha</v>
          </cell>
        </row>
        <row r="62">
          <cell r="A62">
            <v>58</v>
          </cell>
          <cell r="B62" t="str">
            <v>Un Sinath</v>
          </cell>
        </row>
      </sheetData>
      <sheetData sheetId="16">
        <row r="5">
          <cell r="A5">
            <v>1</v>
          </cell>
          <cell r="B5" t="str">
            <v>Brennan Coleman</v>
          </cell>
          <cell r="E5">
            <v>37331</v>
          </cell>
        </row>
        <row r="6">
          <cell r="A6">
            <v>2</v>
          </cell>
          <cell r="B6" t="str">
            <v>Alexander May</v>
          </cell>
        </row>
        <row r="7">
          <cell r="A7">
            <v>3</v>
          </cell>
          <cell r="B7" t="str">
            <v>EHGL</v>
          </cell>
        </row>
        <row r="8">
          <cell r="A8">
            <v>4</v>
          </cell>
        </row>
        <row r="9">
          <cell r="A9">
            <v>5</v>
          </cell>
          <cell r="B9" t="str">
            <v>Dun Kosal</v>
          </cell>
          <cell r="F9">
            <v>437.5</v>
          </cell>
          <cell r="G9">
            <v>437.5</v>
          </cell>
          <cell r="H9">
            <v>437.5</v>
          </cell>
          <cell r="I9">
            <v>437.5</v>
          </cell>
        </row>
        <row r="10">
          <cell r="A10">
            <v>6</v>
          </cell>
          <cell r="B10" t="str">
            <v>Eb Houy</v>
          </cell>
          <cell r="F10">
            <v>238</v>
          </cell>
        </row>
        <row r="11">
          <cell r="A11">
            <v>7</v>
          </cell>
          <cell r="B11">
            <v>0</v>
          </cell>
        </row>
        <row r="12">
          <cell r="A12">
            <v>8</v>
          </cell>
          <cell r="B12">
            <v>0</v>
          </cell>
        </row>
        <row r="13">
          <cell r="A13">
            <v>9</v>
          </cell>
          <cell r="B13" t="str">
            <v>Hang Sina</v>
          </cell>
          <cell r="F13">
            <v>233</v>
          </cell>
        </row>
        <row r="14">
          <cell r="A14">
            <v>10</v>
          </cell>
          <cell r="B14" t="str">
            <v xml:space="preserve">Hang Vannak </v>
          </cell>
          <cell r="F14">
            <v>308</v>
          </cell>
          <cell r="G14">
            <v>308</v>
          </cell>
          <cell r="H14">
            <v>308</v>
          </cell>
          <cell r="I14">
            <v>308</v>
          </cell>
        </row>
        <row r="15">
          <cell r="A15">
            <v>11</v>
          </cell>
          <cell r="B15">
            <v>0</v>
          </cell>
        </row>
        <row r="16">
          <cell r="A16">
            <v>12</v>
          </cell>
          <cell r="B16">
            <v>0</v>
          </cell>
        </row>
        <row r="17">
          <cell r="A17">
            <v>13</v>
          </cell>
          <cell r="B17" t="str">
            <v>Heng Chhorvortey</v>
          </cell>
          <cell r="F17">
            <v>466.75</v>
          </cell>
          <cell r="G17">
            <v>466.75</v>
          </cell>
          <cell r="H17">
            <v>466.75</v>
          </cell>
          <cell r="I17">
            <v>466.75</v>
          </cell>
        </row>
        <row r="18">
          <cell r="A18">
            <v>14</v>
          </cell>
          <cell r="B18">
            <v>0</v>
          </cell>
        </row>
        <row r="19">
          <cell r="A19">
            <v>15</v>
          </cell>
          <cell r="B19" t="str">
            <v>Jamie Cummiskey</v>
          </cell>
        </row>
        <row r="20">
          <cell r="A20">
            <v>16</v>
          </cell>
          <cell r="B20" t="str">
            <v>Kim Bunnavuth</v>
          </cell>
        </row>
        <row r="21">
          <cell r="A21">
            <v>17</v>
          </cell>
          <cell r="B21" t="str">
            <v>Kim Serey Sokha</v>
          </cell>
          <cell r="F21">
            <v>271.5</v>
          </cell>
          <cell r="G21">
            <v>271.5</v>
          </cell>
        </row>
        <row r="22">
          <cell r="A22">
            <v>18</v>
          </cell>
          <cell r="B22" t="str">
            <v xml:space="preserve">Kong Chhung </v>
          </cell>
          <cell r="D22">
            <v>1742.67</v>
          </cell>
          <cell r="E22">
            <v>9674.41</v>
          </cell>
          <cell r="F22">
            <v>1537.57</v>
          </cell>
          <cell r="I22">
            <v>713.04</v>
          </cell>
        </row>
        <row r="23">
          <cell r="A23">
            <v>19</v>
          </cell>
          <cell r="B23" t="str">
            <v>Kong Putheavy</v>
          </cell>
          <cell r="F23">
            <v>251.5</v>
          </cell>
          <cell r="G23">
            <v>251.5</v>
          </cell>
        </row>
        <row r="24">
          <cell r="A24">
            <v>20</v>
          </cell>
          <cell r="B24">
            <v>0</v>
          </cell>
        </row>
        <row r="25">
          <cell r="A25">
            <v>21</v>
          </cell>
          <cell r="B25" t="str">
            <v>Kao Vannarith</v>
          </cell>
          <cell r="F25">
            <v>295</v>
          </cell>
        </row>
        <row r="26">
          <cell r="A26">
            <v>22</v>
          </cell>
          <cell r="B26" t="str">
            <v>Ly Sambo</v>
          </cell>
          <cell r="C26">
            <v>500</v>
          </cell>
          <cell r="D26">
            <v>500</v>
          </cell>
          <cell r="E26">
            <v>500</v>
          </cell>
          <cell r="F26">
            <v>858</v>
          </cell>
          <cell r="G26">
            <v>858</v>
          </cell>
          <cell r="H26">
            <v>858</v>
          </cell>
          <cell r="I26">
            <v>858</v>
          </cell>
          <cell r="J26">
            <v>500</v>
          </cell>
          <cell r="K26">
            <v>500</v>
          </cell>
          <cell r="L26">
            <v>500</v>
          </cell>
          <cell r="M26">
            <v>500</v>
          </cell>
          <cell r="N26">
            <v>500</v>
          </cell>
        </row>
        <row r="27">
          <cell r="A27">
            <v>23</v>
          </cell>
          <cell r="B27" t="str">
            <v>Ly Tay Seng</v>
          </cell>
        </row>
        <row r="28">
          <cell r="A28">
            <v>24</v>
          </cell>
          <cell r="B28" t="str">
            <v>Mao Samvutheary</v>
          </cell>
          <cell r="E28">
            <v>11457.5</v>
          </cell>
          <cell r="F28">
            <v>1928.83</v>
          </cell>
          <cell r="I28">
            <v>1003.82</v>
          </cell>
        </row>
        <row r="29">
          <cell r="A29">
            <v>25</v>
          </cell>
          <cell r="B29" t="str">
            <v>Martin Desautels</v>
          </cell>
        </row>
        <row r="30">
          <cell r="A30">
            <v>26</v>
          </cell>
          <cell r="B30">
            <v>0</v>
          </cell>
        </row>
        <row r="31">
          <cell r="A31">
            <v>27</v>
          </cell>
          <cell r="B31" t="str">
            <v xml:space="preserve">Me Kim Thuon </v>
          </cell>
          <cell r="F31">
            <v>340</v>
          </cell>
        </row>
        <row r="32">
          <cell r="A32">
            <v>28</v>
          </cell>
          <cell r="B32">
            <v>0</v>
          </cell>
        </row>
        <row r="33">
          <cell r="A33">
            <v>29</v>
          </cell>
          <cell r="B33" t="str">
            <v>Minh Samoeun</v>
          </cell>
          <cell r="F33">
            <v>298</v>
          </cell>
        </row>
        <row r="34">
          <cell r="A34">
            <v>30</v>
          </cell>
          <cell r="B34" t="str">
            <v>Mom Bunna</v>
          </cell>
          <cell r="F34">
            <v>181</v>
          </cell>
        </row>
        <row r="35">
          <cell r="A35">
            <v>31</v>
          </cell>
          <cell r="B35">
            <v>0</v>
          </cell>
        </row>
        <row r="36">
          <cell r="A36">
            <v>32</v>
          </cell>
          <cell r="B36" t="str">
            <v>Nhem Phal</v>
          </cell>
          <cell r="F36">
            <v>275</v>
          </cell>
        </row>
        <row r="37">
          <cell r="A37">
            <v>33</v>
          </cell>
          <cell r="B37" t="str">
            <v>Chea Kanitha</v>
          </cell>
          <cell r="F37">
            <v>331</v>
          </cell>
          <cell r="G37">
            <v>331</v>
          </cell>
        </row>
        <row r="38">
          <cell r="A38">
            <v>34</v>
          </cell>
          <cell r="B38" t="str">
            <v>Patrick Pilon</v>
          </cell>
          <cell r="F38">
            <v>1600</v>
          </cell>
          <cell r="G38">
            <v>1600</v>
          </cell>
          <cell r="H38">
            <v>1600</v>
          </cell>
          <cell r="I38">
            <v>1600</v>
          </cell>
          <cell r="J38">
            <v>5482.75</v>
          </cell>
        </row>
        <row r="39">
          <cell r="A39">
            <v>35</v>
          </cell>
          <cell r="B39" t="str">
            <v>Peou Sopheak</v>
          </cell>
          <cell r="F39">
            <v>368</v>
          </cell>
        </row>
        <row r="40">
          <cell r="A40">
            <v>36</v>
          </cell>
          <cell r="B40" t="str">
            <v>Poynee</v>
          </cell>
          <cell r="F40">
            <v>260</v>
          </cell>
        </row>
        <row r="41">
          <cell r="A41">
            <v>37</v>
          </cell>
          <cell r="B41" t="str">
            <v>Prak Sihakriddh</v>
          </cell>
        </row>
        <row r="42">
          <cell r="A42">
            <v>38</v>
          </cell>
          <cell r="B42" t="str">
            <v>Rupert Haw</v>
          </cell>
        </row>
        <row r="43">
          <cell r="A43">
            <v>39</v>
          </cell>
          <cell r="B43" t="str">
            <v>Sar Vathana</v>
          </cell>
          <cell r="F43">
            <v>813.4</v>
          </cell>
          <cell r="G43">
            <v>813.4</v>
          </cell>
          <cell r="H43">
            <v>813.4</v>
          </cell>
          <cell r="I43">
            <v>813.4</v>
          </cell>
          <cell r="J43">
            <v>813.4</v>
          </cell>
        </row>
        <row r="44">
          <cell r="A44">
            <v>40</v>
          </cell>
          <cell r="B44" t="str">
            <v>Sek Rany</v>
          </cell>
          <cell r="F44">
            <v>396.5</v>
          </cell>
          <cell r="G44">
            <v>396.5</v>
          </cell>
        </row>
        <row r="45">
          <cell r="A45">
            <v>41</v>
          </cell>
          <cell r="B45" t="str">
            <v>Sin Sivutha</v>
          </cell>
          <cell r="F45">
            <v>238</v>
          </cell>
        </row>
        <row r="46">
          <cell r="A46">
            <v>42</v>
          </cell>
          <cell r="B46" t="str">
            <v>Sok Sonida</v>
          </cell>
          <cell r="F46">
            <v>316.5</v>
          </cell>
          <cell r="G46">
            <v>316.5</v>
          </cell>
        </row>
        <row r="47">
          <cell r="A47">
            <v>43</v>
          </cell>
          <cell r="B47">
            <v>0</v>
          </cell>
        </row>
        <row r="48">
          <cell r="A48">
            <v>44</v>
          </cell>
          <cell r="B48" t="str">
            <v>Uy Samon</v>
          </cell>
          <cell r="F48">
            <v>357.5</v>
          </cell>
          <cell r="G48">
            <v>357.5</v>
          </cell>
        </row>
        <row r="49">
          <cell r="A49">
            <v>45</v>
          </cell>
          <cell r="B49" t="str">
            <v>Yun Potim</v>
          </cell>
          <cell r="D49">
            <v>1336.87</v>
          </cell>
          <cell r="F49">
            <v>1419.88</v>
          </cell>
          <cell r="I49">
            <v>1071.3599999999999</v>
          </cell>
        </row>
        <row r="50">
          <cell r="A50">
            <v>46</v>
          </cell>
          <cell r="B50">
            <v>0</v>
          </cell>
        </row>
        <row r="51">
          <cell r="A51">
            <v>47</v>
          </cell>
          <cell r="B51" t="str">
            <v>Tran Hanh</v>
          </cell>
        </row>
        <row r="52">
          <cell r="A52">
            <v>48</v>
          </cell>
          <cell r="B52" t="str">
            <v xml:space="preserve">David FRUITMAN </v>
          </cell>
        </row>
        <row r="53">
          <cell r="A53">
            <v>49</v>
          </cell>
          <cell r="B53" t="str">
            <v>Chantal Beaubien</v>
          </cell>
          <cell r="G53">
            <v>927.27</v>
          </cell>
          <cell r="H53">
            <v>2101.5300000000002</v>
          </cell>
          <cell r="I53">
            <v>1009.6</v>
          </cell>
          <cell r="J53">
            <v>1009.6</v>
          </cell>
        </row>
        <row r="54">
          <cell r="A54">
            <v>50</v>
          </cell>
          <cell r="B54">
            <v>0</v>
          </cell>
        </row>
        <row r="55">
          <cell r="A55">
            <v>51</v>
          </cell>
          <cell r="B55">
            <v>0</v>
          </cell>
        </row>
        <row r="56">
          <cell r="A56">
            <v>52</v>
          </cell>
          <cell r="B56" t="str">
            <v>Irene Madigan</v>
          </cell>
        </row>
        <row r="57">
          <cell r="A57">
            <v>53</v>
          </cell>
          <cell r="B57" t="str">
            <v>Koy Chenda</v>
          </cell>
          <cell r="F57">
            <v>298</v>
          </cell>
        </row>
        <row r="58">
          <cell r="A58">
            <v>54</v>
          </cell>
          <cell r="B58">
            <v>0</v>
          </cell>
        </row>
        <row r="59">
          <cell r="A59">
            <v>55</v>
          </cell>
          <cell r="B59" t="str">
            <v xml:space="preserve">Edwin Vanderbruggen </v>
          </cell>
          <cell r="E59">
            <v>52500</v>
          </cell>
        </row>
        <row r="60">
          <cell r="A60">
            <v>56</v>
          </cell>
          <cell r="B60">
            <v>0</v>
          </cell>
        </row>
        <row r="61">
          <cell r="A61">
            <v>57</v>
          </cell>
          <cell r="B61" t="str">
            <v>Srun Sokha</v>
          </cell>
          <cell r="F61">
            <v>466.5</v>
          </cell>
          <cell r="G61">
            <v>466.5</v>
          </cell>
        </row>
        <row r="62">
          <cell r="A62">
            <v>58</v>
          </cell>
          <cell r="B62" t="str">
            <v>Un Sinath</v>
          </cell>
          <cell r="F62">
            <v>361.75</v>
          </cell>
          <cell r="G62">
            <v>361.75</v>
          </cell>
          <cell r="H62">
            <v>361.75</v>
          </cell>
          <cell r="I62">
            <v>361.75</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F2">
            <v>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Expenses"/>
      <sheetName val="General Data"/>
      <sheetName val="ExchangeRates"/>
      <sheetName val="ExchRateOffset"/>
      <sheetName val="EmpOrContractor"/>
      <sheetName val="PartTime"/>
      <sheetName val="Base Salary"/>
      <sheetName val="Catchup"/>
      <sheetName val="OTimeHrsPre6PM"/>
      <sheetName val="OTimeHrsPost6PM"/>
      <sheetName val="OTime_USD_Pre6PM"/>
      <sheetName val="OTime_USD_Post6PM"/>
      <sheetName val="OTime_TotalUSD"/>
      <sheetName val="Overtime"/>
      <sheetName val="ExcessLeave"/>
      <sheetName val="BonusesTax"/>
      <sheetName val="BonusesNonTax"/>
      <sheetName val="Allowances"/>
      <sheetName val="CashAdvances"/>
      <sheetName val="BusExpReimb"/>
      <sheetName val="CreditCard"/>
      <sheetName val="TelFaxCopy"/>
      <sheetName val="StaffLoan"/>
      <sheetName val="Kids"/>
      <sheetName val="Spouse"/>
      <sheetName val="VillaRental"/>
      <sheetName val="TaxableSalary"/>
      <sheetName val="SalaryTaxByMonth"/>
      <sheetName val="WHTbyMonth"/>
      <sheetName val="AnnualLeave"/>
      <sheetName val="Bonus2005"/>
      <sheetName val="Summary"/>
      <sheetName val="Salary"/>
      <sheetName val="Khmer%Sal."/>
      <sheetName val="SJ.Inv"/>
      <sheetName val="SumTax"/>
      <sheetName val="InpTx"/>
      <sheetName val="SummOfTaxes"/>
      <sheetName val="ChqNo"/>
      <sheetName val="PaySlipDFDL"/>
      <sheetName val="New"/>
      <sheetName val="Employees"/>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3">
          <cell r="A3">
            <v>1</v>
          </cell>
          <cell r="B3" t="str">
            <v>Sim Rathyda</v>
          </cell>
          <cell r="C3">
            <v>1</v>
          </cell>
          <cell r="F3" t="str">
            <v>Knenyü</v>
          </cell>
          <cell r="G3" t="str">
            <v>Y</v>
          </cell>
        </row>
        <row r="4">
          <cell r="A4">
            <v>2</v>
          </cell>
          <cell r="B4" t="str">
            <v>Kheang Sophorn</v>
          </cell>
          <cell r="C4">
            <v>1</v>
          </cell>
          <cell r="F4" t="str">
            <v>CMnYykarc,ab;</v>
          </cell>
          <cell r="G4" t="str">
            <v>Y</v>
          </cell>
        </row>
        <row r="5">
          <cell r="A5">
            <v>3</v>
          </cell>
          <cell r="B5" t="str">
            <v>Nicolas Preisner</v>
          </cell>
          <cell r="C5">
            <v>2</v>
          </cell>
          <cell r="F5" t="str">
            <v>RbFankariyal½y</v>
          </cell>
          <cell r="G5" t="str">
            <v>Y</v>
          </cell>
        </row>
        <row r="6">
          <cell r="A6">
            <v>4</v>
          </cell>
          <cell r="B6" t="str">
            <v>Rob Force</v>
          </cell>
          <cell r="C6">
            <v>2</v>
          </cell>
          <cell r="F6" t="str">
            <v>emFavI</v>
          </cell>
          <cell r="G6" t="str">
            <v>N</v>
          </cell>
        </row>
        <row r="7">
          <cell r="A7">
            <v>5</v>
          </cell>
          <cell r="B7" t="str">
            <v>Paul Adair</v>
          </cell>
          <cell r="C7">
            <v>2</v>
          </cell>
          <cell r="F7" t="str">
            <v>naykhirBaØvtßú</v>
          </cell>
          <cell r="G7" t="str">
            <v>N</v>
          </cell>
        </row>
        <row r="8">
          <cell r="A8">
            <v>6</v>
          </cell>
          <cell r="B8" t="str">
            <v>Frederic Viou</v>
          </cell>
          <cell r="C8">
            <v>2</v>
          </cell>
          <cell r="F8" t="str">
            <v>emFavI</v>
          </cell>
          <cell r="G8" t="str">
            <v>Y</v>
          </cell>
        </row>
        <row r="9">
          <cell r="A9">
            <v>7</v>
          </cell>
          <cell r="B9" t="str">
            <v>Tim Holzer</v>
          </cell>
          <cell r="C9">
            <v>2</v>
          </cell>
          <cell r="F9" t="str">
            <v>TIRbwkSaCan;x&lt;s;</v>
          </cell>
          <cell r="G9" t="str">
            <v>N</v>
          </cell>
        </row>
        <row r="10">
          <cell r="A10">
            <v>8</v>
          </cell>
          <cell r="B10" t="str">
            <v>Svay Sothearavy</v>
          </cell>
          <cell r="C10">
            <v>2</v>
          </cell>
          <cell r="F10" t="str">
            <v>CMnYykarTIRwbikSa</v>
          </cell>
          <cell r="G10" t="str">
            <v>Y</v>
          </cell>
        </row>
        <row r="11">
          <cell r="A11">
            <v>9</v>
          </cell>
          <cell r="B11" t="str">
            <v>Men Sokha</v>
          </cell>
          <cell r="C11">
            <v>1</v>
          </cell>
          <cell r="F11" t="str">
            <v>GñkbkERb</v>
          </cell>
          <cell r="G11" t="str">
            <v>Y</v>
          </cell>
        </row>
        <row r="12">
          <cell r="A12">
            <v>10</v>
          </cell>
          <cell r="B12" t="str">
            <v>Seng Chanvireak</v>
          </cell>
          <cell r="C12">
            <v>1</v>
          </cell>
          <cell r="F12" t="str">
            <v>GñkbkERb</v>
          </cell>
          <cell r="G12" t="str">
            <v>Y</v>
          </cell>
        </row>
        <row r="13">
          <cell r="A13">
            <v>11</v>
          </cell>
          <cell r="B13" t="str">
            <v>Ouk Sinan</v>
          </cell>
          <cell r="C13">
            <v>1</v>
          </cell>
          <cell r="G13" t="str">
            <v>Y</v>
          </cell>
        </row>
        <row r="14">
          <cell r="A14">
            <v>12</v>
          </cell>
          <cell r="B14" t="str">
            <v>Sim Laysym</v>
          </cell>
          <cell r="C14">
            <v>2</v>
          </cell>
          <cell r="G14" t="str">
            <v>Y</v>
          </cell>
        </row>
        <row r="15">
          <cell r="A15">
            <v>13</v>
          </cell>
          <cell r="B15" t="str">
            <v>Guillaume Massin</v>
          </cell>
          <cell r="C15">
            <v>2</v>
          </cell>
          <cell r="G15" t="str">
            <v>N</v>
          </cell>
        </row>
        <row r="16">
          <cell r="A16">
            <v>14</v>
          </cell>
          <cell r="B16" t="str">
            <v>Nilusha Desilva</v>
          </cell>
          <cell r="C16">
            <v>2</v>
          </cell>
          <cell r="G16" t="str">
            <v>N</v>
          </cell>
        </row>
        <row r="17">
          <cell r="A17">
            <v>15</v>
          </cell>
          <cell r="B17" t="str">
            <v>Pauline Pradichit</v>
          </cell>
          <cell r="C17">
            <v>2</v>
          </cell>
          <cell r="G17" t="str">
            <v>N</v>
          </cell>
        </row>
        <row r="18">
          <cell r="A18">
            <v>16</v>
          </cell>
          <cell r="B18" t="str">
            <v>Seng Leung</v>
          </cell>
          <cell r="G18" t="str">
            <v>Y</v>
          </cell>
        </row>
        <row r="19">
          <cell r="A19">
            <v>17</v>
          </cell>
          <cell r="B19" t="str">
            <v>Bruce Cormack</v>
          </cell>
          <cell r="G19" t="str">
            <v>N</v>
          </cell>
        </row>
        <row r="20">
          <cell r="A20">
            <v>18</v>
          </cell>
          <cell r="B20" t="str">
            <v>Keo Chenda</v>
          </cell>
          <cell r="G20" t="str">
            <v>N</v>
          </cell>
        </row>
        <row r="21">
          <cell r="A21">
            <v>19</v>
          </cell>
          <cell r="B21" t="str">
            <v>Kathryn Ortega</v>
          </cell>
          <cell r="F21" t="str">
            <v>CMnYykarTIRwbikSa</v>
          </cell>
          <cell r="G21" t="str">
            <v>n</v>
          </cell>
        </row>
        <row r="22">
          <cell r="A22">
            <v>20</v>
          </cell>
          <cell r="B22" t="str">
            <v>Louise Hayward</v>
          </cell>
          <cell r="F22" t="str">
            <v>TIRbwkSa</v>
          </cell>
          <cell r="G22" t="str">
            <v>n</v>
          </cell>
        </row>
        <row r="23">
          <cell r="A23">
            <v>21</v>
          </cell>
          <cell r="B23" t="str">
            <v>Hep Seka</v>
          </cell>
        </row>
        <row r="24">
          <cell r="A24">
            <v>22</v>
          </cell>
          <cell r="B24" t="str">
            <v>Soem Borey</v>
          </cell>
        </row>
        <row r="25">
          <cell r="A25">
            <v>23</v>
          </cell>
          <cell r="B25" t="str">
            <v>Rachel Haig</v>
          </cell>
          <cell r="G25" t="str">
            <v>n</v>
          </cell>
        </row>
        <row r="26">
          <cell r="A26">
            <v>24</v>
          </cell>
          <cell r="B26" t="str">
            <v>Phin Savath</v>
          </cell>
        </row>
        <row r="27">
          <cell r="A27">
            <v>25</v>
          </cell>
          <cell r="B27" t="str">
            <v>Chhin Sida</v>
          </cell>
        </row>
        <row r="28">
          <cell r="A28">
            <v>26</v>
          </cell>
          <cell r="B28" t="str">
            <v>Tea Solika</v>
          </cell>
        </row>
        <row r="29">
          <cell r="A29">
            <v>27</v>
          </cell>
          <cell r="B29" t="str">
            <v>David Bowler</v>
          </cell>
          <cell r="G29" t="str">
            <v>n</v>
          </cell>
        </row>
        <row r="30">
          <cell r="A30">
            <v>28</v>
          </cell>
          <cell r="B30" t="str">
            <v>Trafford Gazsik</v>
          </cell>
          <cell r="G30" t="str">
            <v>n</v>
          </cell>
        </row>
        <row r="31">
          <cell r="A31">
            <v>29</v>
          </cell>
        </row>
        <row r="32">
          <cell r="A32">
            <v>30</v>
          </cell>
        </row>
        <row r="33">
          <cell r="A33">
            <v>31</v>
          </cell>
        </row>
        <row r="34">
          <cell r="A34">
            <v>32</v>
          </cell>
        </row>
        <row r="35">
          <cell r="A35">
            <v>33</v>
          </cell>
        </row>
        <row r="36">
          <cell r="A36">
            <v>34</v>
          </cell>
        </row>
        <row r="37">
          <cell r="A37">
            <v>35</v>
          </cell>
        </row>
        <row r="38">
          <cell r="A38">
            <v>36</v>
          </cell>
        </row>
        <row r="39">
          <cell r="A39">
            <v>37</v>
          </cell>
        </row>
        <row r="40">
          <cell r="A40">
            <v>38</v>
          </cell>
        </row>
        <row r="41">
          <cell r="A41">
            <v>39</v>
          </cell>
        </row>
        <row r="42">
          <cell r="A42">
            <v>40</v>
          </cell>
        </row>
        <row r="43">
          <cell r="A43">
            <v>41</v>
          </cell>
        </row>
        <row r="44">
          <cell r="A44">
            <v>42</v>
          </cell>
        </row>
        <row r="45">
          <cell r="A45">
            <v>43</v>
          </cell>
        </row>
        <row r="46">
          <cell r="A46">
            <v>44</v>
          </cell>
        </row>
        <row r="47">
          <cell r="A47">
            <v>45</v>
          </cell>
        </row>
        <row r="48">
          <cell r="A48">
            <v>46</v>
          </cell>
        </row>
        <row r="49">
          <cell r="A49">
            <v>47</v>
          </cell>
        </row>
        <row r="50">
          <cell r="A50">
            <v>48</v>
          </cell>
        </row>
        <row r="51">
          <cell r="A51">
            <v>49</v>
          </cell>
        </row>
        <row r="52">
          <cell r="A52">
            <v>50</v>
          </cell>
        </row>
        <row r="53">
          <cell r="A53">
            <v>51</v>
          </cell>
        </row>
        <row r="54">
          <cell r="A54">
            <v>52</v>
          </cell>
        </row>
        <row r="55">
          <cell r="A55">
            <v>53</v>
          </cell>
        </row>
        <row r="56">
          <cell r="A56">
            <v>54</v>
          </cell>
        </row>
        <row r="57">
          <cell r="A57">
            <v>55</v>
          </cell>
        </row>
        <row r="58">
          <cell r="A58">
            <v>56</v>
          </cell>
        </row>
        <row r="59">
          <cell r="A59">
            <v>57</v>
          </cell>
        </row>
        <row r="60">
          <cell r="A60">
            <v>58</v>
          </cell>
        </row>
      </sheetData>
      <sheetData sheetId="4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printerSettings" Target="../printerSettings/printerSettings4.bin"/><Relationship Id="rId4" Type="http://schemas.openxmlformats.org/officeDocument/2006/relationships/hyperlink" Target="mailto:enquiries@xrb.govt.nz"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vmlDrawing" Target="../drawings/vmlDrawing2.vml"/><Relationship Id="rId5" Type="http://schemas.openxmlformats.org/officeDocument/2006/relationships/drawing" Target="../drawings/drawing1.xml"/><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5" Type="http://schemas.openxmlformats.org/officeDocument/2006/relationships/vmlDrawing" Target="../drawings/vmlDrawing5.vml"/><Relationship Id="rId4" Type="http://schemas.openxmlformats.org/officeDocument/2006/relationships/printerSettings" Target="../printerSettings/printerSettings17.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6.vml"/><Relationship Id="rId1"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drawing" Target="../drawings/drawing3.xml"/><Relationship Id="rId4" Type="http://schemas.openxmlformats.org/officeDocument/2006/relationships/printerSettings" Target="../printerSettings/printerSettings22.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2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5" Type="http://schemas.openxmlformats.org/officeDocument/2006/relationships/vmlDrawing" Target="../drawings/vmlDrawing8.vml"/><Relationship Id="rId4" Type="http://schemas.openxmlformats.org/officeDocument/2006/relationships/printerSettings" Target="../printerSettings/printerSettings28.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5" Type="http://schemas.openxmlformats.org/officeDocument/2006/relationships/vmlDrawing" Target="../drawings/vmlDrawing9.vml"/><Relationship Id="rId4" Type="http://schemas.openxmlformats.org/officeDocument/2006/relationships/printerSettings" Target="../printerSettings/printerSettings3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C16"/>
  <sheetViews>
    <sheetView showGridLines="0" zoomScale="175" zoomScaleNormal="175" workbookViewId="0">
      <selection activeCell="L136" sqref="L136"/>
    </sheetView>
  </sheetViews>
  <sheetFormatPr defaultColWidth="8.88671875" defaultRowHeight="14.4"/>
  <cols>
    <col min="1" max="2" width="2.6640625" customWidth="1"/>
    <col min="3" max="3" width="105" customWidth="1"/>
    <col min="4" max="7" width="15.6640625" customWidth="1"/>
  </cols>
  <sheetData>
    <row r="1" spans="3:3" ht="15" customHeight="1"/>
    <row r="2" spans="3:3" ht="15.6">
      <c r="C2" s="10" t="s">
        <v>49</v>
      </c>
    </row>
    <row r="3" spans="3:3">
      <c r="C3" s="9" t="s">
        <v>286</v>
      </c>
    </row>
    <row r="4" spans="3:3">
      <c r="C4" s="9"/>
    </row>
    <row r="5" spans="3:3">
      <c r="C5" s="11" t="s">
        <v>63</v>
      </c>
    </row>
    <row r="6" spans="3:3" ht="35.25" customHeight="1">
      <c r="C6" s="9" t="s">
        <v>285</v>
      </c>
    </row>
    <row r="7" spans="3:3" ht="32.1" customHeight="1">
      <c r="C7" s="8"/>
    </row>
    <row r="8" spans="3:3" ht="15" customHeight="1">
      <c r="C8" s="8"/>
    </row>
    <row r="9" spans="3:3" ht="32.1" customHeight="1">
      <c r="C9" s="7"/>
    </row>
    <row r="10" spans="3:3" ht="15" customHeight="1">
      <c r="C10" s="7"/>
    </row>
    <row r="11" spans="3:3" ht="38.1" customHeight="1">
      <c r="C11" s="6"/>
    </row>
    <row r="12" spans="3:3" ht="15" customHeight="1">
      <c r="C12" s="6"/>
    </row>
    <row r="13" spans="3:3" ht="38.1" customHeight="1">
      <c r="C13" s="6"/>
    </row>
    <row r="16" spans="3:3" ht="18">
      <c r="C16" s="6"/>
    </row>
  </sheetData>
  <customSheetViews>
    <customSheetView guid="{6251A8F5-D3CE-4831-84E8-91BE170A0047}" showGridLines="0" fitToPage="1">
      <selection activeCell="C10" sqref="C10"/>
      <pageMargins left="0.25" right="0.25" top="0.75" bottom="0.75" header="0.3" footer="0.3"/>
      <pageSetup paperSize="9" scale="89" firstPageNumber="5" orientation="portrait" useFirstPageNumber="1" r:id="rId1"/>
    </customSheetView>
    <customSheetView guid="{32F1AAA9-0395-084B-9111-148BB14E0FC1}" showGridLines="0" fitToPage="1">
      <selection activeCell="C10" sqref="C10"/>
      <pageMargins left="0.25" right="0.25" top="0.75" bottom="0.75" header="0.3" footer="0.3"/>
      <pageSetup paperSize="9" scale="89" firstPageNumber="5" orientation="portrait" useFirstPageNumber="1" r:id="rId2"/>
    </customSheetView>
    <customSheetView guid="{C38B66D8-6DE9-4345-95A4-7BF2FE9DD3E3}" showGridLines="0" fitToPage="1">
      <selection activeCell="C10" sqref="C10"/>
      <pageMargins left="0.25" right="0.25" top="0.75" bottom="0.75" header="0.3" footer="0.3"/>
      <pageSetup paperSize="9" scale="89" firstPageNumber="5" orientation="portrait" useFirstPageNumber="1" r:id="rId3"/>
    </customSheetView>
  </customSheetViews>
  <hyperlinks>
    <hyperlink ref="C6" r:id="rId4" display="mailto:enquiries@xrb.govt.nz" xr:uid="{00000000-0004-0000-0000-000000000000}"/>
  </hyperlinks>
  <pageMargins left="0.25" right="0.25" top="0.75" bottom="0.75" header="0.3" footer="0.3"/>
  <pageSetup paperSize="9" scale="89" firstPageNumber="5" orientation="portrait" useFirstPageNumber="1"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E220"/>
  <sheetViews>
    <sheetView showGridLines="0" showZeros="0" view="pageBreakPreview" topLeftCell="A9" zoomScale="120" zoomScaleNormal="80" zoomScaleSheetLayoutView="120" workbookViewId="0">
      <selection activeCell="D15" sqref="D15:E15"/>
    </sheetView>
  </sheetViews>
  <sheetFormatPr defaultColWidth="8.88671875" defaultRowHeight="13.8"/>
  <cols>
    <col min="1" max="1" width="8.88671875" style="2"/>
    <col min="2" max="2" width="2.6640625" style="1" customWidth="1"/>
    <col min="3" max="3" width="45.109375" style="1" customWidth="1"/>
    <col min="4" max="4" width="19" style="1" customWidth="1"/>
    <col min="5" max="5" width="43.6640625" style="1" customWidth="1"/>
    <col min="6" max="16384" width="8.88671875" style="1"/>
  </cols>
  <sheetData>
    <row r="2" spans="1:5" ht="20.25" customHeight="1">
      <c r="A2" s="371">
        <f>Content!B21</f>
        <v>0</v>
      </c>
      <c r="B2" s="371"/>
      <c r="C2" s="371"/>
      <c r="D2" s="371"/>
      <c r="E2" s="371"/>
    </row>
    <row r="3" spans="1:5" ht="20.25" customHeight="1">
      <c r="A3" s="372">
        <f>Content!B22</f>
        <v>0</v>
      </c>
      <c r="B3" s="372"/>
      <c r="C3" s="372"/>
      <c r="D3" s="372"/>
      <c r="E3" s="372"/>
    </row>
    <row r="4" spans="1:5" ht="21" customHeight="1">
      <c r="A4" s="372" t="s">
        <v>99</v>
      </c>
      <c r="B4" s="372"/>
      <c r="C4" s="372"/>
      <c r="D4" s="372"/>
      <c r="E4" s="372"/>
    </row>
    <row r="5" spans="1:5" ht="21" customHeight="1">
      <c r="A5" s="372" t="s">
        <v>38</v>
      </c>
      <c r="B5" s="372"/>
      <c r="C5" s="372"/>
      <c r="D5" s="372"/>
      <c r="E5" s="372"/>
    </row>
    <row r="6" spans="1:5" ht="21" customHeight="1">
      <c r="A6" s="372" t="s">
        <v>100</v>
      </c>
      <c r="B6" s="372"/>
      <c r="C6" s="372"/>
      <c r="D6" s="372"/>
      <c r="E6" s="372"/>
    </row>
    <row r="7" spans="1:5" ht="21" customHeight="1">
      <c r="A7" s="372" t="s">
        <v>37</v>
      </c>
      <c r="B7" s="372"/>
      <c r="C7" s="372"/>
      <c r="D7" s="372"/>
      <c r="E7" s="372"/>
    </row>
    <row r="8" spans="1:5" ht="21" customHeight="1">
      <c r="B8" s="86"/>
      <c r="C8" s="106" t="s">
        <v>101</v>
      </c>
      <c r="D8" s="391" t="str">
        <f>Content!B30</f>
        <v>31 ធ្នូ 2025</v>
      </c>
      <c r="E8" s="86"/>
    </row>
    <row r="9" spans="1:5" ht="21" customHeight="1">
      <c r="B9" s="86"/>
      <c r="C9" s="106" t="s">
        <v>51</v>
      </c>
      <c r="D9" s="391"/>
      <c r="E9" s="86"/>
    </row>
    <row r="10" spans="1:5" ht="15.75" customHeight="1">
      <c r="A10" s="414"/>
      <c r="B10" s="414"/>
      <c r="C10" s="414"/>
      <c r="D10" s="414"/>
      <c r="E10" s="414"/>
    </row>
    <row r="11" spans="1:5" ht="15" customHeight="1">
      <c r="A11" s="4"/>
    </row>
    <row r="12" spans="1:5" ht="15" customHeight="1">
      <c r="A12" s="4"/>
    </row>
    <row r="13" spans="1:5" ht="24" customHeight="1">
      <c r="A13" s="342" t="s">
        <v>102</v>
      </c>
      <c r="C13" s="413" t="s">
        <v>103</v>
      </c>
      <c r="D13" s="345">
        <f>Content!B21</f>
        <v>0</v>
      </c>
      <c r="E13" s="346"/>
    </row>
    <row r="14" spans="1:5" ht="2.25" customHeight="1">
      <c r="A14" s="343"/>
      <c r="C14" s="413"/>
      <c r="D14" s="347"/>
      <c r="E14" s="348"/>
    </row>
    <row r="15" spans="1:5" ht="24" customHeight="1">
      <c r="A15" s="344"/>
      <c r="C15" s="413"/>
      <c r="D15" s="349">
        <f>Content!B22</f>
        <v>0</v>
      </c>
      <c r="E15" s="349"/>
    </row>
    <row r="16" spans="1:5" ht="15" customHeight="1">
      <c r="A16" s="107"/>
      <c r="C16" s="108"/>
    </row>
    <row r="17" spans="1:5" ht="24" customHeight="1">
      <c r="A17" s="342" t="s">
        <v>109</v>
      </c>
      <c r="C17" s="409" t="s">
        <v>104</v>
      </c>
      <c r="D17" s="356" t="s">
        <v>288</v>
      </c>
      <c r="E17" s="357"/>
    </row>
    <row r="18" spans="1:5" ht="3" customHeight="1">
      <c r="A18" s="343"/>
      <c r="C18" s="409"/>
      <c r="D18" s="358"/>
      <c r="E18" s="359"/>
    </row>
    <row r="19" spans="1:5" ht="24" customHeight="1">
      <c r="A19" s="344"/>
      <c r="C19" s="409"/>
      <c r="D19" s="360" t="s">
        <v>289</v>
      </c>
      <c r="E19" s="361"/>
    </row>
    <row r="20" spans="1:5" ht="15" customHeight="1">
      <c r="A20" s="107"/>
      <c r="C20" s="109" t="s">
        <v>62</v>
      </c>
      <c r="D20"/>
    </row>
    <row r="21" spans="1:5" ht="15" customHeight="1">
      <c r="A21" s="342" t="s">
        <v>110</v>
      </c>
      <c r="C21" s="409" t="s">
        <v>105</v>
      </c>
      <c r="D21" s="350" t="s">
        <v>290</v>
      </c>
      <c r="E21" s="351"/>
    </row>
    <row r="22" spans="1:5" ht="15" customHeight="1">
      <c r="A22" s="343"/>
      <c r="C22" s="409"/>
      <c r="D22" s="352"/>
      <c r="E22" s="353"/>
    </row>
    <row r="23" spans="1:5" ht="15" customHeight="1">
      <c r="A23" s="344"/>
      <c r="C23" s="409"/>
      <c r="D23" s="354"/>
      <c r="E23" s="355"/>
    </row>
    <row r="24" spans="1:5" ht="15" customHeight="1">
      <c r="A24" s="107"/>
      <c r="C24" s="109"/>
      <c r="D24" s="111"/>
    </row>
    <row r="25" spans="1:5" ht="15" customHeight="1">
      <c r="A25" s="342" t="s">
        <v>111</v>
      </c>
      <c r="C25" s="409" t="s">
        <v>106</v>
      </c>
      <c r="D25" s="350" t="s">
        <v>430</v>
      </c>
      <c r="E25" s="351"/>
    </row>
    <row r="26" spans="1:5" ht="15" customHeight="1">
      <c r="A26" s="343"/>
      <c r="C26" s="409"/>
      <c r="D26" s="352"/>
      <c r="E26" s="353"/>
    </row>
    <row r="27" spans="1:5" ht="15" customHeight="1">
      <c r="A27" s="344"/>
      <c r="C27" s="409"/>
      <c r="D27" s="354"/>
      <c r="E27" s="355"/>
    </row>
    <row r="28" spans="1:5" ht="15" customHeight="1">
      <c r="A28" s="110"/>
      <c r="C28" s="109"/>
      <c r="D28"/>
    </row>
    <row r="29" spans="1:5" ht="15" customHeight="1">
      <c r="A29" s="342" t="s">
        <v>112</v>
      </c>
      <c r="C29" s="409" t="s">
        <v>107</v>
      </c>
      <c r="D29" s="392">
        <f>Content!B24</f>
        <v>0</v>
      </c>
      <c r="E29" s="393"/>
    </row>
    <row r="30" spans="1:5" ht="15" customHeight="1">
      <c r="A30" s="343"/>
      <c r="C30" s="409"/>
      <c r="D30" s="394"/>
      <c r="E30" s="395"/>
    </row>
    <row r="31" spans="1:5" ht="15" customHeight="1">
      <c r="A31" s="344"/>
      <c r="C31" s="409"/>
      <c r="D31" s="396"/>
      <c r="E31" s="397"/>
    </row>
    <row r="32" spans="1:5" ht="15" customHeight="1">
      <c r="A32" s="110"/>
      <c r="C32" s="111"/>
      <c r="D32"/>
    </row>
    <row r="33" spans="1:5" ht="15" customHeight="1">
      <c r="A33" s="110"/>
      <c r="C33" s="95"/>
      <c r="D33" s="95"/>
    </row>
    <row r="34" spans="1:5" ht="40.5" customHeight="1">
      <c r="A34" s="92" t="s">
        <v>114</v>
      </c>
      <c r="C34" s="398" t="s">
        <v>108</v>
      </c>
      <c r="D34" s="399"/>
      <c r="E34" s="399"/>
    </row>
    <row r="35" spans="1:5" ht="15" customHeight="1">
      <c r="A35" s="107"/>
      <c r="C35" s="375" t="s">
        <v>431</v>
      </c>
      <c r="D35" s="376"/>
      <c r="E35" s="377"/>
    </row>
    <row r="36" spans="1:5" ht="15" customHeight="1">
      <c r="A36" s="107"/>
      <c r="C36" s="378"/>
      <c r="D36" s="379"/>
      <c r="E36" s="380"/>
    </row>
    <row r="37" spans="1:5" ht="15" customHeight="1">
      <c r="A37" s="107"/>
      <c r="C37" s="378"/>
      <c r="D37" s="379"/>
      <c r="E37" s="380"/>
    </row>
    <row r="38" spans="1:5" ht="15" customHeight="1">
      <c r="A38" s="107"/>
      <c r="C38" s="378"/>
      <c r="D38" s="379"/>
      <c r="E38" s="380"/>
    </row>
    <row r="39" spans="1:5" ht="15" customHeight="1">
      <c r="A39" s="107"/>
      <c r="C39" s="378"/>
      <c r="D39" s="379"/>
      <c r="E39" s="380"/>
    </row>
    <row r="40" spans="1:5" ht="15" customHeight="1">
      <c r="A40" s="107"/>
      <c r="C40" s="378"/>
      <c r="D40" s="379"/>
      <c r="E40" s="380"/>
    </row>
    <row r="41" spans="1:5" ht="17.25" customHeight="1">
      <c r="A41" s="107"/>
      <c r="C41" s="378"/>
      <c r="D41" s="379"/>
      <c r="E41" s="380"/>
    </row>
    <row r="42" spans="1:5" ht="15" customHeight="1">
      <c r="A42" s="107"/>
      <c r="C42" s="378"/>
      <c r="D42" s="379"/>
      <c r="E42" s="380"/>
    </row>
    <row r="43" spans="1:5" ht="15" customHeight="1">
      <c r="A43" s="107"/>
      <c r="C43" s="378"/>
      <c r="D43" s="379"/>
      <c r="E43" s="380"/>
    </row>
    <row r="44" spans="1:5" ht="15" customHeight="1">
      <c r="A44" s="107"/>
      <c r="C44" s="378"/>
      <c r="D44" s="379"/>
      <c r="E44" s="380"/>
    </row>
    <row r="45" spans="1:5" ht="15" customHeight="1">
      <c r="A45" s="107"/>
      <c r="C45" s="378"/>
      <c r="D45" s="379"/>
      <c r="E45" s="380"/>
    </row>
    <row r="46" spans="1:5" ht="15" customHeight="1">
      <c r="A46" s="107"/>
      <c r="C46" s="378"/>
      <c r="D46" s="379"/>
      <c r="E46" s="380"/>
    </row>
    <row r="47" spans="1:5" ht="15" customHeight="1">
      <c r="A47" s="107"/>
      <c r="C47" s="378"/>
      <c r="D47" s="379"/>
      <c r="E47" s="380"/>
    </row>
    <row r="48" spans="1:5" ht="15" customHeight="1">
      <c r="A48" s="107"/>
      <c r="C48" s="378"/>
      <c r="D48" s="379"/>
      <c r="E48" s="380"/>
    </row>
    <row r="49" spans="1:5" ht="15" customHeight="1">
      <c r="A49" s="107"/>
      <c r="C49" s="378"/>
      <c r="D49" s="379"/>
      <c r="E49" s="380"/>
    </row>
    <row r="50" spans="1:5" ht="15" customHeight="1">
      <c r="A50" s="107"/>
      <c r="C50" s="378"/>
      <c r="D50" s="379"/>
      <c r="E50" s="380"/>
    </row>
    <row r="51" spans="1:5" ht="15" customHeight="1">
      <c r="A51" s="107"/>
      <c r="C51" s="378"/>
      <c r="D51" s="379"/>
      <c r="E51" s="380"/>
    </row>
    <row r="52" spans="1:5" ht="15" customHeight="1">
      <c r="A52" s="107"/>
      <c r="C52" s="378"/>
      <c r="D52" s="379"/>
      <c r="E52" s="380"/>
    </row>
    <row r="53" spans="1:5" ht="15" customHeight="1">
      <c r="A53" s="107"/>
      <c r="C53" s="381"/>
      <c r="D53" s="382"/>
      <c r="E53" s="383"/>
    </row>
    <row r="54" spans="1:5" ht="15" customHeight="1">
      <c r="A54" s="107"/>
    </row>
    <row r="55" spans="1:5" ht="40.5" customHeight="1">
      <c r="A55" s="92" t="s">
        <v>113</v>
      </c>
      <c r="C55" s="406" t="s">
        <v>250</v>
      </c>
      <c r="D55" s="407"/>
      <c r="E55" s="408"/>
    </row>
    <row r="56" spans="1:5" ht="15" customHeight="1">
      <c r="A56" s="107"/>
      <c r="C56" s="375" t="s">
        <v>572</v>
      </c>
      <c r="D56" s="376"/>
      <c r="E56" s="377"/>
    </row>
    <row r="57" spans="1:5" ht="15" customHeight="1">
      <c r="A57" s="107"/>
      <c r="C57" s="378"/>
      <c r="D57" s="379"/>
      <c r="E57" s="380"/>
    </row>
    <row r="58" spans="1:5" ht="15" customHeight="1">
      <c r="A58" s="107"/>
      <c r="C58" s="378"/>
      <c r="D58" s="379"/>
      <c r="E58" s="380"/>
    </row>
    <row r="59" spans="1:5" ht="15" customHeight="1">
      <c r="A59" s="107"/>
      <c r="C59" s="378"/>
      <c r="D59" s="379"/>
      <c r="E59" s="380"/>
    </row>
    <row r="60" spans="1:5" ht="15" customHeight="1">
      <c r="A60" s="107"/>
      <c r="C60" s="378"/>
      <c r="D60" s="379"/>
      <c r="E60" s="380"/>
    </row>
    <row r="61" spans="1:5" ht="15" customHeight="1">
      <c r="A61" s="107"/>
      <c r="C61" s="378"/>
      <c r="D61" s="379"/>
      <c r="E61" s="380"/>
    </row>
    <row r="62" spans="1:5" ht="15" customHeight="1">
      <c r="A62" s="107"/>
      <c r="C62" s="378"/>
      <c r="D62" s="379"/>
      <c r="E62" s="380"/>
    </row>
    <row r="63" spans="1:5" ht="15" customHeight="1">
      <c r="A63" s="107"/>
      <c r="C63" s="378"/>
      <c r="D63" s="379"/>
      <c r="E63" s="380"/>
    </row>
    <row r="64" spans="1:5" ht="15" customHeight="1">
      <c r="A64" s="107"/>
      <c r="C64" s="378"/>
      <c r="D64" s="379"/>
      <c r="E64" s="380"/>
    </row>
    <row r="65" spans="1:5" ht="15" customHeight="1">
      <c r="A65" s="107"/>
      <c r="C65" s="378"/>
      <c r="D65" s="379"/>
      <c r="E65" s="380"/>
    </row>
    <row r="66" spans="1:5" ht="15" customHeight="1">
      <c r="A66" s="107"/>
      <c r="C66" s="378"/>
      <c r="D66" s="379"/>
      <c r="E66" s="380"/>
    </row>
    <row r="67" spans="1:5" ht="15" customHeight="1">
      <c r="A67" s="107"/>
      <c r="C67" s="378"/>
      <c r="D67" s="379"/>
      <c r="E67" s="380"/>
    </row>
    <row r="68" spans="1:5" ht="15" customHeight="1">
      <c r="A68" s="107"/>
      <c r="C68" s="378"/>
      <c r="D68" s="379"/>
      <c r="E68" s="380"/>
    </row>
    <row r="69" spans="1:5" ht="15" customHeight="1">
      <c r="A69" s="107"/>
      <c r="C69" s="378"/>
      <c r="D69" s="379"/>
      <c r="E69" s="380"/>
    </row>
    <row r="70" spans="1:5" ht="15" customHeight="1">
      <c r="A70" s="107"/>
      <c r="C70" s="378"/>
      <c r="D70" s="379"/>
      <c r="E70" s="380"/>
    </row>
    <row r="71" spans="1:5" ht="15" customHeight="1">
      <c r="A71" s="107"/>
      <c r="C71" s="378"/>
      <c r="D71" s="379"/>
      <c r="E71" s="380"/>
    </row>
    <row r="72" spans="1:5" ht="15" customHeight="1">
      <c r="A72" s="107"/>
      <c r="C72" s="378"/>
      <c r="D72" s="379"/>
      <c r="E72" s="380"/>
    </row>
    <row r="73" spans="1:5" ht="15" customHeight="1">
      <c r="A73" s="107"/>
      <c r="C73" s="378"/>
      <c r="D73" s="379"/>
      <c r="E73" s="380"/>
    </row>
    <row r="74" spans="1:5" ht="15" customHeight="1">
      <c r="A74" s="107"/>
      <c r="C74" s="378"/>
      <c r="D74" s="379"/>
      <c r="E74" s="380"/>
    </row>
    <row r="75" spans="1:5" ht="15" customHeight="1">
      <c r="A75" s="107"/>
      <c r="C75" s="378"/>
      <c r="D75" s="379"/>
      <c r="E75" s="380"/>
    </row>
    <row r="76" spans="1:5" ht="15" customHeight="1">
      <c r="A76" s="107"/>
      <c r="C76" s="378"/>
      <c r="D76" s="379"/>
      <c r="E76" s="380"/>
    </row>
    <row r="77" spans="1:5" ht="15" customHeight="1">
      <c r="A77" s="107"/>
      <c r="C77" s="378"/>
      <c r="D77" s="379"/>
      <c r="E77" s="380"/>
    </row>
    <row r="78" spans="1:5" ht="15" customHeight="1">
      <c r="A78" s="107"/>
      <c r="C78" s="378"/>
      <c r="D78" s="379"/>
      <c r="E78" s="380"/>
    </row>
    <row r="79" spans="1:5" ht="15" customHeight="1">
      <c r="A79" s="107"/>
      <c r="C79" s="378"/>
      <c r="D79" s="379"/>
      <c r="E79" s="380"/>
    </row>
    <row r="80" spans="1:5" ht="15" customHeight="1">
      <c r="A80" s="107"/>
      <c r="C80" s="378"/>
      <c r="D80" s="379"/>
      <c r="E80" s="380"/>
    </row>
    <row r="81" spans="1:5" ht="15" customHeight="1">
      <c r="A81" s="107"/>
      <c r="C81" s="378"/>
      <c r="D81" s="379"/>
      <c r="E81" s="380"/>
    </row>
    <row r="82" spans="1:5" ht="15" customHeight="1">
      <c r="A82" s="107"/>
      <c r="C82" s="378"/>
      <c r="D82" s="379"/>
      <c r="E82" s="380"/>
    </row>
    <row r="83" spans="1:5" ht="15" customHeight="1">
      <c r="A83" s="107"/>
      <c r="C83" s="378"/>
      <c r="D83" s="379"/>
      <c r="E83" s="380"/>
    </row>
    <row r="84" spans="1:5" ht="15" customHeight="1">
      <c r="A84" s="107"/>
      <c r="C84" s="378"/>
      <c r="D84" s="379"/>
      <c r="E84" s="380"/>
    </row>
    <row r="85" spans="1:5" ht="15" customHeight="1">
      <c r="A85" s="107"/>
      <c r="C85" s="378"/>
      <c r="D85" s="379"/>
      <c r="E85" s="380"/>
    </row>
    <row r="86" spans="1:5" ht="15" customHeight="1">
      <c r="A86" s="107"/>
      <c r="C86" s="378"/>
      <c r="D86" s="379"/>
      <c r="E86" s="380"/>
    </row>
    <row r="87" spans="1:5" ht="15" customHeight="1">
      <c r="A87" s="107"/>
      <c r="C87" s="378"/>
      <c r="D87" s="379"/>
      <c r="E87" s="380"/>
    </row>
    <row r="88" spans="1:5" ht="15" customHeight="1">
      <c r="A88" s="107"/>
      <c r="C88" s="378"/>
      <c r="D88" s="379"/>
      <c r="E88" s="380"/>
    </row>
    <row r="89" spans="1:5" ht="15" customHeight="1">
      <c r="A89" s="107"/>
      <c r="C89" s="378"/>
      <c r="D89" s="379"/>
      <c r="E89" s="380"/>
    </row>
    <row r="90" spans="1:5" ht="15" customHeight="1">
      <c r="A90" s="107"/>
      <c r="C90" s="378"/>
      <c r="D90" s="379"/>
      <c r="E90" s="380"/>
    </row>
    <row r="91" spans="1:5" ht="15" customHeight="1">
      <c r="A91" s="107"/>
      <c r="C91" s="378"/>
      <c r="D91" s="379"/>
      <c r="E91" s="380"/>
    </row>
    <row r="92" spans="1:5">
      <c r="A92" s="112"/>
      <c r="C92" s="381"/>
      <c r="D92" s="382"/>
      <c r="E92" s="383"/>
    </row>
    <row r="93" spans="1:5" ht="14.4">
      <c r="A93" s="112"/>
      <c r="C93" s="95"/>
      <c r="D93" s="95"/>
      <c r="E93" s="95"/>
    </row>
    <row r="94" spans="1:5" ht="15" customHeight="1">
      <c r="A94" s="4"/>
    </row>
    <row r="95" spans="1:5" ht="40.5" customHeight="1">
      <c r="A95" s="92" t="s">
        <v>116</v>
      </c>
      <c r="C95" s="410" t="s">
        <v>115</v>
      </c>
      <c r="D95" s="411"/>
      <c r="E95" s="412"/>
    </row>
    <row r="96" spans="1:5" ht="15" customHeight="1">
      <c r="A96" s="107"/>
      <c r="C96" s="375" t="s">
        <v>432</v>
      </c>
      <c r="D96" s="376"/>
      <c r="E96" s="377"/>
    </row>
    <row r="97" spans="1:5" ht="15" customHeight="1">
      <c r="A97" s="107"/>
      <c r="C97" s="378"/>
      <c r="D97" s="379"/>
      <c r="E97" s="380"/>
    </row>
    <row r="98" spans="1:5" ht="15" customHeight="1">
      <c r="A98" s="107"/>
      <c r="C98" s="378"/>
      <c r="D98" s="379"/>
      <c r="E98" s="380"/>
    </row>
    <row r="99" spans="1:5" ht="15" customHeight="1">
      <c r="A99" s="107"/>
      <c r="C99" s="378"/>
      <c r="D99" s="379"/>
      <c r="E99" s="380"/>
    </row>
    <row r="100" spans="1:5" ht="15" customHeight="1">
      <c r="A100" s="107"/>
      <c r="C100" s="378"/>
      <c r="D100" s="379"/>
      <c r="E100" s="380"/>
    </row>
    <row r="101" spans="1:5" ht="15" customHeight="1">
      <c r="A101" s="107"/>
      <c r="C101" s="378"/>
      <c r="D101" s="379"/>
      <c r="E101" s="380"/>
    </row>
    <row r="102" spans="1:5" ht="15" customHeight="1">
      <c r="A102" s="107"/>
      <c r="C102" s="378"/>
      <c r="D102" s="379"/>
      <c r="E102" s="380"/>
    </row>
    <row r="103" spans="1:5" ht="15" customHeight="1">
      <c r="A103" s="107"/>
      <c r="C103" s="378"/>
      <c r="D103" s="379"/>
      <c r="E103" s="380"/>
    </row>
    <row r="104" spans="1:5" ht="15" customHeight="1">
      <c r="A104" s="107"/>
      <c r="C104" s="378"/>
      <c r="D104" s="379"/>
      <c r="E104" s="380"/>
    </row>
    <row r="105" spans="1:5" ht="15" customHeight="1">
      <c r="A105" s="107"/>
      <c r="C105" s="378"/>
      <c r="D105" s="379"/>
      <c r="E105" s="380"/>
    </row>
    <row r="106" spans="1:5" ht="15" customHeight="1">
      <c r="A106" s="107"/>
      <c r="C106" s="378"/>
      <c r="D106" s="379"/>
      <c r="E106" s="380"/>
    </row>
    <row r="107" spans="1:5" ht="15" customHeight="1">
      <c r="A107" s="107"/>
      <c r="C107" s="378"/>
      <c r="D107" s="379"/>
      <c r="E107" s="380"/>
    </row>
    <row r="108" spans="1:5" ht="15" customHeight="1">
      <c r="A108" s="107"/>
      <c r="C108" s="378"/>
      <c r="D108" s="379"/>
      <c r="E108" s="380"/>
    </row>
    <row r="109" spans="1:5" ht="15" customHeight="1">
      <c r="A109" s="107"/>
      <c r="C109" s="378"/>
      <c r="D109" s="379"/>
      <c r="E109" s="380"/>
    </row>
    <row r="110" spans="1:5" ht="15" customHeight="1">
      <c r="A110" s="107"/>
      <c r="C110" s="381"/>
      <c r="D110" s="382"/>
      <c r="E110" s="383"/>
    </row>
    <row r="111" spans="1:5" ht="15" customHeight="1">
      <c r="A111" s="107"/>
    </row>
    <row r="112" spans="1:5" ht="40.5" customHeight="1">
      <c r="A112" s="92" t="s">
        <v>117</v>
      </c>
      <c r="C112" s="373" t="s">
        <v>118</v>
      </c>
      <c r="D112" s="374"/>
      <c r="E112" s="374"/>
    </row>
    <row r="113" spans="1:5" ht="15" customHeight="1">
      <c r="A113" s="107"/>
      <c r="C113" s="375" t="s">
        <v>433</v>
      </c>
      <c r="D113" s="376"/>
      <c r="E113" s="377"/>
    </row>
    <row r="114" spans="1:5" ht="15" customHeight="1">
      <c r="A114" s="107"/>
      <c r="C114" s="378"/>
      <c r="D114" s="379"/>
      <c r="E114" s="380"/>
    </row>
    <row r="115" spans="1:5" ht="15" customHeight="1">
      <c r="A115" s="107"/>
      <c r="C115" s="378"/>
      <c r="D115" s="379"/>
      <c r="E115" s="380"/>
    </row>
    <row r="116" spans="1:5" ht="15" customHeight="1">
      <c r="A116" s="107"/>
      <c r="C116" s="378"/>
      <c r="D116" s="379"/>
      <c r="E116" s="380"/>
    </row>
    <row r="117" spans="1:5" ht="15" customHeight="1">
      <c r="A117" s="107"/>
      <c r="C117" s="378"/>
      <c r="D117" s="379"/>
      <c r="E117" s="380"/>
    </row>
    <row r="118" spans="1:5" ht="15" customHeight="1">
      <c r="A118" s="107"/>
      <c r="C118" s="378"/>
      <c r="D118" s="379"/>
      <c r="E118" s="380"/>
    </row>
    <row r="119" spans="1:5" ht="15" hidden="1" customHeight="1">
      <c r="A119" s="107"/>
      <c r="C119" s="378"/>
      <c r="D119" s="379"/>
      <c r="E119" s="380"/>
    </row>
    <row r="120" spans="1:5" ht="15" hidden="1" customHeight="1">
      <c r="A120" s="107"/>
      <c r="C120" s="378"/>
      <c r="D120" s="379"/>
      <c r="E120" s="380"/>
    </row>
    <row r="121" spans="1:5" ht="15" hidden="1" customHeight="1">
      <c r="A121" s="107"/>
      <c r="C121" s="378"/>
      <c r="D121" s="379"/>
      <c r="E121" s="380"/>
    </row>
    <row r="122" spans="1:5" ht="15" hidden="1" customHeight="1">
      <c r="A122" s="107"/>
      <c r="C122" s="378"/>
      <c r="D122" s="379"/>
      <c r="E122" s="380"/>
    </row>
    <row r="123" spans="1:5" ht="15" hidden="1" customHeight="1">
      <c r="A123" s="107"/>
      <c r="C123" s="378"/>
      <c r="D123" s="379"/>
      <c r="E123" s="380"/>
    </row>
    <row r="124" spans="1:5" ht="15" hidden="1" customHeight="1">
      <c r="A124" s="107"/>
      <c r="C124" s="378"/>
      <c r="D124" s="379"/>
      <c r="E124" s="380"/>
    </row>
    <row r="125" spans="1:5" ht="15" hidden="1" customHeight="1">
      <c r="A125" s="107"/>
      <c r="C125" s="378"/>
      <c r="D125" s="379"/>
      <c r="E125" s="380"/>
    </row>
    <row r="126" spans="1:5" ht="15" hidden="1" customHeight="1">
      <c r="A126" s="107"/>
      <c r="C126" s="378"/>
      <c r="D126" s="379"/>
      <c r="E126" s="380"/>
    </row>
    <row r="127" spans="1:5" ht="15" hidden="1" customHeight="1">
      <c r="A127" s="107"/>
      <c r="C127" s="381"/>
      <c r="D127" s="382"/>
      <c r="E127" s="383"/>
    </row>
    <row r="128" spans="1:5" ht="15" customHeight="1">
      <c r="A128" s="107"/>
    </row>
    <row r="129" spans="1:5" ht="40.5" customHeight="1">
      <c r="A129" s="92" t="s">
        <v>119</v>
      </c>
      <c r="C129" s="373" t="s">
        <v>120</v>
      </c>
      <c r="D129" s="374"/>
      <c r="E129" s="374"/>
    </row>
    <row r="130" spans="1:5" ht="15" customHeight="1">
      <c r="A130" s="107"/>
      <c r="C130" s="375" t="s">
        <v>288</v>
      </c>
      <c r="D130" s="376"/>
      <c r="E130" s="377"/>
    </row>
    <row r="131" spans="1:5" ht="15" customHeight="1">
      <c r="A131" s="107"/>
      <c r="C131" s="378"/>
      <c r="D131" s="379"/>
      <c r="E131" s="380"/>
    </row>
    <row r="132" spans="1:5" ht="15" customHeight="1">
      <c r="A132" s="107"/>
      <c r="C132" s="378"/>
      <c r="D132" s="379"/>
      <c r="E132" s="380"/>
    </row>
    <row r="133" spans="1:5" ht="15" customHeight="1">
      <c r="A133" s="107"/>
      <c r="C133" s="378"/>
      <c r="D133" s="379"/>
      <c r="E133" s="380"/>
    </row>
    <row r="134" spans="1:5" ht="15" customHeight="1">
      <c r="A134" s="107"/>
      <c r="C134" s="378"/>
      <c r="D134" s="379"/>
      <c r="E134" s="380"/>
    </row>
    <row r="135" spans="1:5" ht="15" customHeight="1">
      <c r="A135" s="107"/>
      <c r="C135" s="378"/>
      <c r="D135" s="379"/>
      <c r="E135" s="380"/>
    </row>
    <row r="136" spans="1:5" ht="15" hidden="1" customHeight="1">
      <c r="A136" s="107"/>
      <c r="C136" s="378"/>
      <c r="D136" s="379"/>
      <c r="E136" s="380"/>
    </row>
    <row r="137" spans="1:5" ht="15" hidden="1" customHeight="1">
      <c r="A137" s="107"/>
      <c r="C137" s="378"/>
      <c r="D137" s="379"/>
      <c r="E137" s="380"/>
    </row>
    <row r="138" spans="1:5" ht="15" hidden="1" customHeight="1">
      <c r="A138" s="107"/>
      <c r="C138" s="378"/>
      <c r="D138" s="379"/>
      <c r="E138" s="380"/>
    </row>
    <row r="139" spans="1:5" ht="15" hidden="1" customHeight="1">
      <c r="A139" s="107"/>
      <c r="C139" s="378"/>
      <c r="D139" s="379"/>
      <c r="E139" s="380"/>
    </row>
    <row r="140" spans="1:5" ht="1.5" customHeight="1">
      <c r="A140" s="107"/>
      <c r="C140" s="378"/>
      <c r="D140" s="379"/>
      <c r="E140" s="380"/>
    </row>
    <row r="141" spans="1:5" ht="15" hidden="1" customHeight="1">
      <c r="A141" s="107"/>
      <c r="C141" s="378"/>
      <c r="D141" s="379"/>
      <c r="E141" s="380"/>
    </row>
    <row r="142" spans="1:5" ht="15" hidden="1" customHeight="1">
      <c r="A142" s="107"/>
      <c r="C142" s="378"/>
      <c r="D142" s="379"/>
      <c r="E142" s="380"/>
    </row>
    <row r="143" spans="1:5" ht="15" hidden="1" customHeight="1">
      <c r="A143" s="107"/>
      <c r="C143" s="378"/>
      <c r="D143" s="379"/>
      <c r="E143" s="380"/>
    </row>
    <row r="144" spans="1:5" ht="15" hidden="1" customHeight="1">
      <c r="A144" s="107"/>
      <c r="C144" s="378"/>
      <c r="D144" s="379"/>
      <c r="E144" s="380"/>
    </row>
    <row r="145" spans="1:5" ht="15" hidden="1" customHeight="1">
      <c r="A145" s="107"/>
      <c r="C145" s="378"/>
      <c r="D145" s="379"/>
      <c r="E145" s="380"/>
    </row>
    <row r="146" spans="1:5" ht="15" hidden="1" customHeight="1">
      <c r="A146" s="107"/>
      <c r="C146" s="378"/>
      <c r="D146" s="379"/>
      <c r="E146" s="380"/>
    </row>
    <row r="147" spans="1:5" ht="15" hidden="1" customHeight="1">
      <c r="A147" s="107"/>
      <c r="C147" s="378"/>
      <c r="D147" s="379"/>
      <c r="E147" s="380"/>
    </row>
    <row r="148" spans="1:5" ht="15" hidden="1" customHeight="1">
      <c r="A148" s="107"/>
      <c r="C148" s="378"/>
      <c r="D148" s="379"/>
      <c r="E148" s="380"/>
    </row>
    <row r="149" spans="1:5" ht="15" hidden="1" customHeight="1">
      <c r="A149" s="107"/>
      <c r="C149" s="381"/>
      <c r="D149" s="382"/>
      <c r="E149" s="383"/>
    </row>
    <row r="150" spans="1:5" ht="15" customHeight="1">
      <c r="A150" s="112"/>
      <c r="C150" s="95"/>
      <c r="D150" s="95"/>
    </row>
    <row r="151" spans="1:5" ht="40.5" customHeight="1">
      <c r="A151" s="92" t="s">
        <v>122</v>
      </c>
      <c r="C151" s="373" t="s">
        <v>121</v>
      </c>
      <c r="D151" s="374"/>
      <c r="E151" s="374"/>
    </row>
    <row r="152" spans="1:5" ht="15" customHeight="1">
      <c r="A152" s="112"/>
      <c r="C152" s="375"/>
      <c r="D152" s="376"/>
      <c r="E152" s="377"/>
    </row>
    <row r="153" spans="1:5" ht="15" customHeight="1">
      <c r="A153" s="112"/>
      <c r="C153" s="378"/>
      <c r="D153" s="379"/>
      <c r="E153" s="380"/>
    </row>
    <row r="154" spans="1:5" ht="15" customHeight="1">
      <c r="A154" s="112"/>
      <c r="C154" s="378"/>
      <c r="D154" s="379"/>
      <c r="E154" s="380"/>
    </row>
    <row r="155" spans="1:5" ht="8.25" customHeight="1">
      <c r="A155" s="112"/>
      <c r="C155" s="378"/>
      <c r="D155" s="379"/>
      <c r="E155" s="380"/>
    </row>
    <row r="156" spans="1:5" ht="15" hidden="1" customHeight="1">
      <c r="A156" s="112"/>
      <c r="C156" s="378"/>
      <c r="D156" s="379"/>
      <c r="E156" s="380"/>
    </row>
    <row r="157" spans="1:5" ht="15" hidden="1" customHeight="1">
      <c r="A157" s="112"/>
      <c r="C157" s="378"/>
      <c r="D157" s="379"/>
      <c r="E157" s="380"/>
    </row>
    <row r="158" spans="1:5" ht="15" hidden="1" customHeight="1">
      <c r="A158" s="112"/>
      <c r="C158" s="378"/>
      <c r="D158" s="379"/>
      <c r="E158" s="380"/>
    </row>
    <row r="159" spans="1:5" ht="15" hidden="1" customHeight="1">
      <c r="A159" s="112"/>
      <c r="C159" s="378"/>
      <c r="D159" s="379"/>
      <c r="E159" s="380"/>
    </row>
    <row r="160" spans="1:5" ht="15" hidden="1" customHeight="1">
      <c r="A160" s="112"/>
      <c r="C160" s="378"/>
      <c r="D160" s="379"/>
      <c r="E160" s="380"/>
    </row>
    <row r="161" spans="1:5" ht="15" hidden="1" customHeight="1">
      <c r="A161" s="112"/>
      <c r="C161" s="378"/>
      <c r="D161" s="379"/>
      <c r="E161" s="380"/>
    </row>
    <row r="162" spans="1:5" ht="15" hidden="1" customHeight="1">
      <c r="A162" s="112"/>
      <c r="C162" s="381"/>
      <c r="D162" s="382"/>
      <c r="E162" s="383"/>
    </row>
    <row r="163" spans="1:5" ht="15" customHeight="1">
      <c r="A163" s="112"/>
      <c r="C163" s="95"/>
      <c r="D163" s="95"/>
    </row>
    <row r="164" spans="1:5" ht="40.5" customHeight="1">
      <c r="A164" s="92" t="s">
        <v>124</v>
      </c>
      <c r="C164" s="387" t="s">
        <v>123</v>
      </c>
      <c r="D164" s="388"/>
      <c r="E164" s="389"/>
    </row>
    <row r="165" spans="1:5" ht="15" customHeight="1">
      <c r="A165"/>
    </row>
    <row r="166" spans="1:5" ht="15" customHeight="1">
      <c r="A166" s="107"/>
      <c r="C166" s="384" t="s">
        <v>125</v>
      </c>
      <c r="D166" s="400" t="s">
        <v>434</v>
      </c>
      <c r="E166" s="401"/>
    </row>
    <row r="167" spans="1:5" ht="15" customHeight="1">
      <c r="A167" s="107"/>
      <c r="C167" s="385"/>
      <c r="D167" s="402"/>
      <c r="E167" s="403"/>
    </row>
    <row r="168" spans="1:5" ht="15" customHeight="1">
      <c r="A168" s="107"/>
      <c r="C168" s="386"/>
      <c r="D168" s="404"/>
      <c r="E168" s="405"/>
    </row>
    <row r="169" spans="1:5" ht="15" customHeight="1">
      <c r="A169" s="107"/>
      <c r="C169" s="108"/>
      <c r="D169" s="137"/>
      <c r="E169" s="137"/>
    </row>
    <row r="170" spans="1:5" ht="15" customHeight="1">
      <c r="A170" s="107"/>
      <c r="C170" s="384" t="s">
        <v>126</v>
      </c>
      <c r="D170" s="365" t="s">
        <v>288</v>
      </c>
      <c r="E170" s="366"/>
    </row>
    <row r="171" spans="1:5" ht="15" customHeight="1">
      <c r="A171" s="107"/>
      <c r="C171" s="385"/>
      <c r="D171" s="367"/>
      <c r="E171" s="368"/>
    </row>
    <row r="172" spans="1:5" ht="15" customHeight="1">
      <c r="A172" s="107"/>
      <c r="C172" s="386"/>
      <c r="D172" s="369"/>
      <c r="E172" s="370"/>
    </row>
    <row r="173" spans="1:5" ht="15" customHeight="1">
      <c r="A173" s="107"/>
      <c r="C173" s="108"/>
      <c r="D173" s="137"/>
      <c r="E173" s="137"/>
    </row>
    <row r="174" spans="1:5" ht="15" customHeight="1">
      <c r="A174" s="107"/>
      <c r="C174" s="384" t="s">
        <v>127</v>
      </c>
      <c r="D174" s="365" t="s">
        <v>296</v>
      </c>
      <c r="E174" s="366"/>
    </row>
    <row r="175" spans="1:5" ht="15" customHeight="1">
      <c r="A175" s="107"/>
      <c r="C175" s="385"/>
      <c r="D175" s="367"/>
      <c r="E175" s="368"/>
    </row>
    <row r="176" spans="1:5" ht="15" customHeight="1">
      <c r="A176" s="107"/>
      <c r="C176" s="386"/>
      <c r="D176" s="369"/>
      <c r="E176" s="370"/>
    </row>
    <row r="177" spans="1:5" ht="15" customHeight="1">
      <c r="A177" s="107"/>
      <c r="C177" s="108"/>
      <c r="D177" s="137"/>
      <c r="E177" s="137"/>
    </row>
    <row r="178" spans="1:5" ht="15" customHeight="1">
      <c r="A178" s="107"/>
      <c r="C178" s="384" t="s">
        <v>128</v>
      </c>
      <c r="D178" s="390" t="s">
        <v>297</v>
      </c>
      <c r="E178" s="366"/>
    </row>
    <row r="179" spans="1:5" ht="15" customHeight="1">
      <c r="A179" s="107"/>
      <c r="C179" s="385"/>
      <c r="D179" s="367"/>
      <c r="E179" s="368"/>
    </row>
    <row r="180" spans="1:5" ht="15" customHeight="1">
      <c r="A180" s="107"/>
      <c r="C180" s="386"/>
      <c r="D180" s="369"/>
      <c r="E180" s="370"/>
    </row>
    <row r="181" spans="1:5" ht="15" customHeight="1">
      <c r="A181" s="107"/>
      <c r="C181" s="108"/>
      <c r="D181" s="137"/>
      <c r="E181" s="137"/>
    </row>
    <row r="182" spans="1:5" ht="15" customHeight="1">
      <c r="A182" s="107"/>
      <c r="C182" s="362" t="s">
        <v>129</v>
      </c>
      <c r="D182" s="365" t="s">
        <v>298</v>
      </c>
      <c r="E182" s="366"/>
    </row>
    <row r="183" spans="1:5" ht="15" customHeight="1">
      <c r="A183" s="107"/>
      <c r="C183" s="363"/>
      <c r="D183" s="367"/>
      <c r="E183" s="368"/>
    </row>
    <row r="184" spans="1:5" ht="15" customHeight="1">
      <c r="A184" s="107"/>
      <c r="C184" s="364"/>
      <c r="D184" s="369"/>
      <c r="E184" s="370"/>
    </row>
    <row r="185" spans="1:5" ht="15" customHeight="1">
      <c r="A185" s="107"/>
    </row>
    <row r="186" spans="1:5" ht="15" customHeight="1">
      <c r="A186" s="107"/>
    </row>
    <row r="187" spans="1:5" ht="15" customHeight="1">
      <c r="A187" s="107"/>
    </row>
    <row r="188" spans="1:5" ht="15" customHeight="1">
      <c r="A188" s="107"/>
    </row>
    <row r="189" spans="1:5" ht="15" customHeight="1">
      <c r="A189" s="107"/>
    </row>
    <row r="190" spans="1:5" ht="15" customHeight="1">
      <c r="A190" s="107"/>
    </row>
    <row r="191" spans="1:5" ht="15" customHeight="1">
      <c r="A191" s="107"/>
    </row>
    <row r="192" spans="1:5" ht="15" customHeight="1">
      <c r="A192" s="107"/>
    </row>
    <row r="193" spans="1:1" ht="15" customHeight="1">
      <c r="A193" s="107"/>
    </row>
    <row r="194" spans="1:1" ht="15" customHeight="1">
      <c r="A194" s="107"/>
    </row>
    <row r="195" spans="1:1" ht="15" customHeight="1">
      <c r="A195" s="107"/>
    </row>
    <row r="196" spans="1:1" ht="15" customHeight="1">
      <c r="A196" s="107"/>
    </row>
    <row r="197" spans="1:1" ht="15" customHeight="1">
      <c r="A197" s="107"/>
    </row>
    <row r="198" spans="1:1" ht="15" customHeight="1">
      <c r="A198" s="107"/>
    </row>
    <row r="199" spans="1:1" ht="15" customHeight="1">
      <c r="A199" s="107"/>
    </row>
    <row r="200" spans="1:1" ht="15" customHeight="1">
      <c r="A200" s="107"/>
    </row>
    <row r="201" spans="1:1" ht="15" customHeight="1">
      <c r="A201" s="107"/>
    </row>
    <row r="202" spans="1:1" ht="15" customHeight="1">
      <c r="A202" s="107"/>
    </row>
    <row r="203" spans="1:1" ht="15" customHeight="1">
      <c r="A203" s="107"/>
    </row>
    <row r="204" spans="1:1" ht="15" customHeight="1">
      <c r="A204" s="107"/>
    </row>
    <row r="205" spans="1:1" ht="15" customHeight="1">
      <c r="A205" s="107"/>
    </row>
    <row r="206" spans="1:1" ht="15" customHeight="1">
      <c r="A206" s="107"/>
    </row>
    <row r="207" spans="1:1" ht="15" customHeight="1">
      <c r="A207" s="107"/>
    </row>
    <row r="208" spans="1:1" ht="15" customHeight="1">
      <c r="A208" s="107"/>
    </row>
    <row r="209" spans="1:1" ht="15" customHeight="1">
      <c r="A209" s="107"/>
    </row>
    <row r="210" spans="1:1" ht="15" customHeight="1">
      <c r="A210" s="107"/>
    </row>
    <row r="211" spans="1:1" ht="15" customHeight="1">
      <c r="A211" s="107"/>
    </row>
    <row r="212" spans="1:1" ht="15" customHeight="1">
      <c r="A212" s="107"/>
    </row>
    <row r="213" spans="1:1" ht="15" customHeight="1">
      <c r="A213" s="107"/>
    </row>
    <row r="214" spans="1:1" ht="15" customHeight="1">
      <c r="A214" s="107"/>
    </row>
    <row r="215" spans="1:1" ht="15" customHeight="1">
      <c r="A215" s="107"/>
    </row>
    <row r="216" spans="1:1" ht="15" customHeight="1"/>
    <row r="217" spans="1:1" ht="15" customHeight="1"/>
    <row r="218" spans="1:1" ht="15" customHeight="1"/>
    <row r="219" spans="1:1" ht="15" customHeight="1"/>
    <row r="220" spans="1:1" ht="15" customHeight="1"/>
  </sheetData>
  <sheetProtection algorithmName="SHA-512" hashValue="dvse5LYK+HwaeaL6WN2lBnwTP3ciqjgNOTDhm4mwUeEWkb3xByTf32F+D4K9dLj/Ap6VvpIQcYfOdt0MqMYGQw==" saltValue="P0JUikNtK61GW5NPBtDvpg==" spinCount="100000" sheet="1" objects="1" formatCells="0" formatColumns="0" formatRows="0" insertColumns="0" insertRows="0" insertHyperlinks="0" deleteColumns="0" deleteRows="0"/>
  <dataConsolidate/>
  <customSheetViews>
    <customSheetView guid="{6251A8F5-D3CE-4831-84E8-91BE170A0047}" showGridLines="0" topLeftCell="A61">
      <selection activeCell="D30" sqref="D30:E30"/>
      <rowBreaks count="2" manualBreakCount="2">
        <brk id="70" max="16383" man="1"/>
        <brk id="126" max="16383" man="1"/>
      </rowBreaks>
      <pageMargins left="0.25" right="0.25" top="0.75" bottom="0.75" header="0.3" footer="0.3"/>
      <printOptions horizontalCentered="1"/>
      <pageSetup paperSize="9" scale="71" fitToWidth="0" fitToHeight="0" orientation="portrait" cellComments="asDisplayed" useFirstPageNumber="1" r:id="rId1"/>
      <headerFooter>
        <oddFooter>Page &amp;P</oddFooter>
      </headerFooter>
    </customSheetView>
    <customSheetView guid="{32F1AAA9-0395-084B-9111-148BB14E0FC1}" showGridLines="0" topLeftCell="A116">
      <selection activeCell="E175" sqref="E175"/>
      <rowBreaks count="2" manualBreakCount="2">
        <brk id="75" max="16383" man="1"/>
        <brk id="131" max="16383" man="1"/>
      </rowBreaks>
      <pageMargins left="0.25" right="0.25" top="0.75" bottom="0.75" header="0.3" footer="0.3"/>
      <printOptions horizontalCentered="1"/>
      <pageSetup paperSize="9" scale="71" fitToWidth="0" fitToHeight="0" orientation="portrait" cellComments="asDisplayed" useFirstPageNumber="1" r:id="rId2"/>
      <headerFooter>
        <oddFooter>Page &amp;P</oddFooter>
      </headerFooter>
    </customSheetView>
    <customSheetView guid="{C38B66D8-6DE9-4345-95A4-7BF2FE9DD3E3}" showGridLines="0" topLeftCell="A11">
      <selection activeCell="D36" sqref="D36:E54"/>
      <rowBreaks count="2" manualBreakCount="2">
        <brk id="75" max="16383" man="1"/>
        <brk id="131" max="16383" man="1"/>
      </rowBreaks>
      <pageMargins left="0.25" right="0.25" top="0.75" bottom="0.75" header="0.3" footer="0.3"/>
      <printOptions horizontalCentered="1"/>
      <pageSetup paperSize="9" scale="71" fitToWidth="0" fitToHeight="0" orientation="portrait" cellComments="asDisplayed" useFirstPageNumber="1" r:id="rId3"/>
      <headerFooter>
        <oddFooter>Page &amp;P</oddFooter>
      </headerFooter>
    </customSheetView>
  </customSheetViews>
  <mergeCells count="48">
    <mergeCell ref="D8:D9"/>
    <mergeCell ref="D29:E31"/>
    <mergeCell ref="C34:E34"/>
    <mergeCell ref="C35:E53"/>
    <mergeCell ref="D166:E168"/>
    <mergeCell ref="C130:E149"/>
    <mergeCell ref="C55:E55"/>
    <mergeCell ref="C29:C31"/>
    <mergeCell ref="C56:E92"/>
    <mergeCell ref="C95:E95"/>
    <mergeCell ref="C13:C15"/>
    <mergeCell ref="A10:E10"/>
    <mergeCell ref="C17:C19"/>
    <mergeCell ref="C21:C23"/>
    <mergeCell ref="C25:C27"/>
    <mergeCell ref="D21:E23"/>
    <mergeCell ref="C170:C172"/>
    <mergeCell ref="C174:C176"/>
    <mergeCell ref="C178:C180"/>
    <mergeCell ref="C164:E164"/>
    <mergeCell ref="D170:E172"/>
    <mergeCell ref="D174:E176"/>
    <mergeCell ref="D178:E180"/>
    <mergeCell ref="C182:C184"/>
    <mergeCell ref="D182:E184"/>
    <mergeCell ref="A2:E2"/>
    <mergeCell ref="A3:E3"/>
    <mergeCell ref="A4:E4"/>
    <mergeCell ref="A5:E5"/>
    <mergeCell ref="A6:E6"/>
    <mergeCell ref="A7:E7"/>
    <mergeCell ref="C151:E151"/>
    <mergeCell ref="C152:E162"/>
    <mergeCell ref="C96:E110"/>
    <mergeCell ref="C112:E112"/>
    <mergeCell ref="C113:E127"/>
    <mergeCell ref="C129:E129"/>
    <mergeCell ref="A29:A31"/>
    <mergeCell ref="C166:C168"/>
    <mergeCell ref="A13:A15"/>
    <mergeCell ref="A17:A19"/>
    <mergeCell ref="A21:A23"/>
    <mergeCell ref="A25:A27"/>
    <mergeCell ref="D13:E14"/>
    <mergeCell ref="D15:E15"/>
    <mergeCell ref="D25:E27"/>
    <mergeCell ref="D17:E18"/>
    <mergeCell ref="D19:E19"/>
  </mergeCells>
  <dataValidations xWindow="505" yWindow="561" count="2">
    <dataValidation type="textLength" allowBlank="1" showInputMessage="1" showErrorMessage="1" errorTitle="Attention" error="Maximum of 8 characters only." promptTitle="Guidance" prompt="For assistance completing the template please refer to EG A6." sqref="A11" xr:uid="{00000000-0002-0000-0100-000000000000}">
      <formula1>1</formula1>
      <formula2>8</formula2>
    </dataValidation>
    <dataValidation type="list" allowBlank="1" showInputMessage="1" showErrorMessage="1" promptTitle="Legal Basis" prompt="Please select from the drop down list provided" sqref="D150 D163" xr:uid="{00000000-0002-0000-0100-000001000000}">
      <formula1>LegalBasis</formula1>
    </dataValidation>
  </dataValidations>
  <printOptions horizontalCentered="1"/>
  <pageMargins left="0.25" right="0.25" top="0.75" bottom="0.75" header="0.3" footer="0.3"/>
  <pageSetup paperSize="9" scale="66" fitToWidth="0" fitToHeight="0" orientation="portrait" cellComments="asDisplayed" useFirstPageNumber="1" r:id="rId4"/>
  <headerFooter>
    <oddFooter>Page &amp;P</oddFooter>
  </headerFooter>
  <drawing r:id="rId5"/>
  <legacyDrawingHF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34"/>
  <sheetViews>
    <sheetView showGridLines="0" view="pageBreakPreview" topLeftCell="A10" zoomScale="115" zoomScaleNormal="110" zoomScaleSheetLayoutView="115" workbookViewId="0">
      <selection activeCell="B28" sqref="B28:N28"/>
    </sheetView>
  </sheetViews>
  <sheetFormatPr defaultColWidth="8.88671875" defaultRowHeight="13.8"/>
  <cols>
    <col min="1" max="1" width="45.109375" style="12" customWidth="1"/>
    <col min="2" max="2" width="12.33203125" style="12" customWidth="1"/>
    <col min="3" max="5" width="7" style="12" customWidth="1"/>
    <col min="6" max="14" width="4" style="12" customWidth="1"/>
    <col min="15" max="15" width="3" style="12" customWidth="1"/>
    <col min="16" max="16384" width="8.88671875" style="12"/>
  </cols>
  <sheetData>
    <row r="2" spans="1:15" ht="14.4">
      <c r="A2" s="94"/>
      <c r="B2" s="94"/>
      <c r="C2" s="94"/>
      <c r="D2" s="94"/>
      <c r="E2" s="94"/>
      <c r="F2" s="94"/>
      <c r="G2" s="94"/>
      <c r="H2" s="94"/>
      <c r="I2" s="94"/>
      <c r="J2" s="94"/>
      <c r="K2" s="94"/>
      <c r="L2" s="94"/>
      <c r="M2" s="94"/>
      <c r="N2" s="94"/>
      <c r="O2" s="1"/>
    </row>
    <row r="3" spans="1:15" ht="21">
      <c r="A3" s="99"/>
      <c r="B3" s="99"/>
      <c r="C3" s="99"/>
      <c r="D3" s="99"/>
      <c r="E3" s="99"/>
      <c r="F3" s="99"/>
      <c r="G3" s="99"/>
      <c r="H3" s="99"/>
      <c r="I3" s="99"/>
      <c r="J3" s="99"/>
      <c r="K3" s="99"/>
      <c r="L3" s="99"/>
      <c r="M3" s="99"/>
      <c r="N3" s="99"/>
      <c r="O3" s="99"/>
    </row>
    <row r="4" spans="1:15" ht="5.0999999999999996" customHeight="1">
      <c r="A4" s="100"/>
      <c r="B4" s="100"/>
      <c r="C4" s="100"/>
      <c r="D4" s="100"/>
      <c r="E4" s="100"/>
      <c r="F4" s="100"/>
      <c r="G4" s="100"/>
      <c r="H4" s="100"/>
      <c r="I4" s="100"/>
      <c r="J4" s="100"/>
      <c r="K4" s="100"/>
      <c r="L4" s="100"/>
      <c r="M4" s="100"/>
      <c r="N4" s="100"/>
      <c r="O4" s="1"/>
    </row>
    <row r="5" spans="1:15" ht="54" customHeight="1">
      <c r="A5" s="416" t="s">
        <v>282</v>
      </c>
      <c r="B5" s="416"/>
      <c r="C5" s="416"/>
      <c r="D5" s="416"/>
      <c r="E5" s="416"/>
      <c r="F5" s="416"/>
      <c r="G5" s="416"/>
      <c r="H5" s="416"/>
      <c r="I5" s="416"/>
      <c r="J5" s="416"/>
      <c r="K5" s="416"/>
      <c r="L5" s="416"/>
      <c r="M5" s="416"/>
      <c r="N5" s="416"/>
      <c r="O5" s="210"/>
    </row>
    <row r="6" spans="1:15" ht="15.6">
      <c r="A6" s="101"/>
      <c r="B6" s="101"/>
      <c r="C6" s="101"/>
      <c r="D6" s="101"/>
      <c r="E6" s="101"/>
      <c r="F6" s="101"/>
      <c r="G6" s="101"/>
      <c r="H6" s="101"/>
      <c r="I6" s="101"/>
      <c r="J6" s="101"/>
      <c r="K6" s="101"/>
      <c r="L6" s="101"/>
      <c r="M6" s="101"/>
      <c r="N6" s="101"/>
      <c r="O6" s="1"/>
    </row>
    <row r="7" spans="1:15">
      <c r="A7" s="1"/>
      <c r="B7" s="1"/>
      <c r="C7" s="1"/>
      <c r="D7" s="1"/>
      <c r="E7" s="1"/>
      <c r="F7" s="1"/>
      <c r="G7" s="1"/>
      <c r="H7" s="1"/>
      <c r="I7" s="1"/>
      <c r="J7" s="1"/>
      <c r="K7" s="1"/>
      <c r="L7" s="1"/>
      <c r="M7" s="1"/>
      <c r="N7" s="1"/>
      <c r="O7" s="1"/>
    </row>
    <row r="8" spans="1:15">
      <c r="A8" s="1"/>
      <c r="B8" s="1"/>
      <c r="C8" s="1"/>
      <c r="D8" s="1"/>
      <c r="E8" s="1"/>
      <c r="F8" s="1"/>
      <c r="G8" s="1"/>
      <c r="H8" s="1"/>
      <c r="I8" s="1"/>
      <c r="J8" s="1"/>
      <c r="K8" s="1"/>
      <c r="L8" s="1"/>
      <c r="M8" s="1"/>
      <c r="N8" s="1"/>
      <c r="O8" s="1"/>
    </row>
    <row r="9" spans="1:15" ht="14.4">
      <c r="A9" s="102"/>
      <c r="B9" s="102"/>
      <c r="C9" s="102"/>
      <c r="D9" s="102"/>
      <c r="E9" s="102"/>
      <c r="F9" s="102"/>
      <c r="G9" s="102"/>
      <c r="H9" s="102"/>
      <c r="I9" s="102"/>
      <c r="J9" s="102"/>
      <c r="K9" s="102"/>
      <c r="L9" s="102"/>
      <c r="M9" s="102"/>
      <c r="N9" s="102"/>
      <c r="O9" s="1"/>
    </row>
    <row r="10" spans="1:15" ht="14.4">
      <c r="A10" s="102"/>
      <c r="B10" s="102"/>
      <c r="C10" s="102"/>
      <c r="D10" s="102"/>
      <c r="E10" s="102"/>
      <c r="F10" s="102"/>
      <c r="G10" s="102"/>
      <c r="H10" s="102"/>
      <c r="I10" s="102"/>
      <c r="J10" s="102"/>
      <c r="K10" s="102"/>
      <c r="L10" s="102"/>
      <c r="M10" s="102"/>
      <c r="N10" s="102"/>
      <c r="O10" s="1"/>
    </row>
    <row r="11" spans="1:15" ht="14.4">
      <c r="A11" s="102"/>
      <c r="B11" s="102"/>
      <c r="C11" s="102"/>
      <c r="D11" s="102"/>
      <c r="E11" s="102"/>
      <c r="F11" s="102"/>
      <c r="G11" s="102"/>
      <c r="H11" s="102"/>
      <c r="I11" s="102"/>
      <c r="J11" s="102"/>
      <c r="K11" s="102"/>
      <c r="L11" s="102"/>
      <c r="M11" s="102"/>
      <c r="N11" s="102"/>
      <c r="O11" s="1"/>
    </row>
    <row r="12" spans="1:15" ht="14.4">
      <c r="A12" s="1"/>
      <c r="B12"/>
      <c r="C12"/>
      <c r="D12"/>
      <c r="E12"/>
      <c r="F12"/>
      <c r="G12"/>
      <c r="H12"/>
      <c r="I12"/>
      <c r="J12"/>
      <c r="K12"/>
      <c r="L12"/>
      <c r="M12"/>
      <c r="N12"/>
      <c r="O12" s="1"/>
    </row>
    <row r="13" spans="1:15" ht="14.4">
      <c r="A13"/>
      <c r="B13"/>
      <c r="C13"/>
      <c r="D13"/>
      <c r="E13"/>
      <c r="F13"/>
      <c r="G13"/>
      <c r="H13"/>
      <c r="I13"/>
      <c r="J13"/>
      <c r="K13"/>
      <c r="L13"/>
      <c r="M13"/>
      <c r="N13"/>
      <c r="O13" s="1"/>
    </row>
    <row r="14" spans="1:15" ht="14.4">
      <c r="A14"/>
      <c r="B14"/>
      <c r="C14"/>
      <c r="D14"/>
      <c r="E14"/>
      <c r="F14"/>
      <c r="G14"/>
      <c r="H14"/>
      <c r="I14"/>
      <c r="J14"/>
      <c r="K14"/>
      <c r="L14"/>
      <c r="M14"/>
      <c r="N14"/>
      <c r="O14" s="1"/>
    </row>
    <row r="15" spans="1:15" ht="14.4">
      <c r="A15"/>
      <c r="B15"/>
      <c r="C15"/>
      <c r="D15"/>
      <c r="E15"/>
      <c r="F15"/>
      <c r="G15"/>
      <c r="H15"/>
      <c r="I15"/>
      <c r="J15"/>
      <c r="K15"/>
      <c r="L15"/>
      <c r="M15"/>
      <c r="N15"/>
      <c r="O15" s="1"/>
    </row>
    <row r="16" spans="1:15" ht="14.4">
      <c r="A16"/>
      <c r="B16"/>
      <c r="C16"/>
      <c r="D16"/>
      <c r="E16"/>
      <c r="F16"/>
      <c r="G16"/>
      <c r="H16"/>
      <c r="I16"/>
      <c r="J16"/>
      <c r="K16"/>
      <c r="L16"/>
      <c r="M16"/>
      <c r="N16"/>
      <c r="O16" s="1"/>
    </row>
    <row r="17" spans="1:14" ht="36" customHeight="1">
      <c r="A17" s="103"/>
      <c r="B17" s="209"/>
      <c r="C17" s="415" t="s">
        <v>93</v>
      </c>
      <c r="D17" s="415"/>
      <c r="E17" s="415"/>
      <c r="F17" s="78">
        <v>22</v>
      </c>
      <c r="G17" s="78" t="s">
        <v>287</v>
      </c>
      <c r="H17" s="78">
        <v>0</v>
      </c>
      <c r="I17" s="78">
        <v>0</v>
      </c>
      <c r="J17" s="78">
        <v>0</v>
      </c>
      <c r="K17" s="78">
        <v>0</v>
      </c>
      <c r="L17" s="78">
        <v>0</v>
      </c>
      <c r="M17" s="78">
        <v>9</v>
      </c>
      <c r="N17" s="78">
        <v>9</v>
      </c>
    </row>
    <row r="18" spans="1:14" ht="24" customHeight="1">
      <c r="A18" s="96"/>
      <c r="B18"/>
      <c r="C18"/>
      <c r="D18"/>
      <c r="E18"/>
      <c r="F18"/>
      <c r="G18"/>
      <c r="H18"/>
      <c r="I18"/>
      <c r="J18"/>
      <c r="K18"/>
      <c r="L18"/>
      <c r="M18"/>
      <c r="N18"/>
    </row>
    <row r="19" spans="1:14" ht="24" customHeight="1">
      <c r="A19" s="96"/>
      <c r="B19"/>
      <c r="C19"/>
      <c r="D19"/>
      <c r="E19"/>
      <c r="F19"/>
      <c r="G19"/>
      <c r="H19"/>
      <c r="I19"/>
      <c r="J19"/>
      <c r="K19"/>
      <c r="L19"/>
      <c r="M19"/>
      <c r="N19"/>
    </row>
    <row r="20" spans="1:14" ht="18" customHeight="1">
      <c r="A20" s="98"/>
      <c r="B20"/>
      <c r="C20"/>
      <c r="D20"/>
      <c r="E20"/>
      <c r="F20"/>
      <c r="G20"/>
      <c r="H20"/>
      <c r="I20"/>
      <c r="J20"/>
      <c r="K20"/>
      <c r="L20"/>
      <c r="M20"/>
      <c r="N20"/>
    </row>
    <row r="21" spans="1:14" ht="22.95" customHeight="1">
      <c r="A21" s="421" t="s">
        <v>94</v>
      </c>
      <c r="B21" s="419"/>
      <c r="C21" s="419"/>
      <c r="D21" s="419"/>
      <c r="E21" s="419"/>
      <c r="F21" s="419"/>
      <c r="G21" s="419"/>
      <c r="H21" s="419"/>
      <c r="I21" s="419"/>
      <c r="J21" s="419"/>
      <c r="K21" s="419"/>
      <c r="L21" s="419"/>
      <c r="M21" s="419"/>
      <c r="N21" s="419"/>
    </row>
    <row r="22" spans="1:14" ht="22.95" customHeight="1">
      <c r="A22" s="422"/>
      <c r="B22" s="420"/>
      <c r="C22" s="420"/>
      <c r="D22" s="420"/>
      <c r="E22" s="420"/>
      <c r="F22" s="420"/>
      <c r="G22" s="420"/>
      <c r="H22" s="420"/>
      <c r="I22" s="420"/>
      <c r="J22" s="420"/>
      <c r="K22" s="420"/>
      <c r="L22" s="420"/>
      <c r="M22" s="420"/>
      <c r="N22" s="420"/>
    </row>
    <row r="23" spans="1:14" ht="6" customHeight="1">
      <c r="A23" s="104"/>
      <c r="B23" s="16"/>
      <c r="C23" s="16"/>
      <c r="D23" s="16"/>
      <c r="E23" s="16"/>
      <c r="F23" s="16"/>
      <c r="G23" s="16"/>
      <c r="H23" s="16"/>
      <c r="I23" s="16"/>
      <c r="J23" s="16"/>
      <c r="K23" s="16"/>
      <c r="L23" s="16"/>
      <c r="M23" s="16"/>
      <c r="N23" s="16"/>
    </row>
    <row r="24" spans="1:14" ht="41.25" customHeight="1">
      <c r="A24" s="79" t="s">
        <v>95</v>
      </c>
      <c r="B24" s="420"/>
      <c r="C24" s="420"/>
      <c r="D24" s="420"/>
      <c r="E24" s="420"/>
      <c r="F24" s="420"/>
      <c r="G24" s="420"/>
      <c r="H24" s="420"/>
      <c r="I24" s="420"/>
      <c r="J24" s="420"/>
      <c r="K24" s="420"/>
      <c r="L24" s="420"/>
      <c r="M24" s="420"/>
      <c r="N24" s="420"/>
    </row>
    <row r="25" spans="1:14" ht="6" customHeight="1">
      <c r="A25" s="105"/>
      <c r="B25" s="16"/>
      <c r="C25" s="16"/>
      <c r="D25" s="16"/>
      <c r="E25" s="16"/>
      <c r="F25" s="16"/>
      <c r="G25" s="16"/>
      <c r="H25" s="16"/>
      <c r="I25" s="16"/>
      <c r="J25" s="16"/>
      <c r="K25" s="16"/>
      <c r="L25" s="16"/>
      <c r="M25" s="16"/>
      <c r="N25" s="16"/>
    </row>
    <row r="26" spans="1:14" ht="41.25" customHeight="1">
      <c r="A26" s="85" t="s">
        <v>96</v>
      </c>
      <c r="B26" s="419" t="s">
        <v>434</v>
      </c>
      <c r="C26" s="419"/>
      <c r="D26" s="419"/>
      <c r="E26" s="419"/>
      <c r="F26" s="419"/>
      <c r="G26" s="419"/>
      <c r="H26" s="419"/>
      <c r="I26" s="419"/>
      <c r="J26" s="419"/>
      <c r="K26" s="419"/>
      <c r="L26" s="419"/>
      <c r="M26" s="419"/>
      <c r="N26" s="419"/>
    </row>
    <row r="27" spans="1:14" ht="5.4" customHeight="1">
      <c r="A27" s="98"/>
      <c r="B27" s="16"/>
      <c r="C27" s="16"/>
      <c r="D27" s="16"/>
      <c r="E27" s="16"/>
      <c r="F27" s="16"/>
      <c r="G27" s="16"/>
      <c r="H27" s="16"/>
      <c r="I27" s="16"/>
      <c r="J27" s="16"/>
      <c r="K27" s="16"/>
      <c r="L27" s="16"/>
      <c r="M27" s="16"/>
      <c r="N27" s="16"/>
    </row>
    <row r="28" spans="1:14" ht="41.25" customHeight="1">
      <c r="A28" s="80" t="s">
        <v>97</v>
      </c>
      <c r="B28" s="417"/>
      <c r="C28" s="417"/>
      <c r="D28" s="417"/>
      <c r="E28" s="417"/>
      <c r="F28" s="417"/>
      <c r="G28" s="417"/>
      <c r="H28" s="417"/>
      <c r="I28" s="417"/>
      <c r="J28" s="417"/>
      <c r="K28" s="417"/>
      <c r="L28" s="417"/>
      <c r="M28" s="417"/>
      <c r="N28" s="417"/>
    </row>
    <row r="29" spans="1:14" ht="7.2" customHeight="1">
      <c r="A29" s="1"/>
      <c r="B29" s="16"/>
      <c r="C29" s="16"/>
      <c r="D29" s="16"/>
      <c r="E29" s="16"/>
      <c r="F29" s="16"/>
      <c r="G29" s="16"/>
      <c r="H29" s="16"/>
      <c r="I29" s="16"/>
      <c r="J29" s="16"/>
      <c r="K29" s="16"/>
      <c r="L29" s="16"/>
      <c r="M29" s="16"/>
      <c r="N29" s="16"/>
    </row>
    <row r="30" spans="1:14" ht="41.25" customHeight="1">
      <c r="A30" s="80" t="s">
        <v>98</v>
      </c>
      <c r="B30" s="418" t="s">
        <v>571</v>
      </c>
      <c r="C30" s="418"/>
      <c r="D30" s="418"/>
      <c r="E30" s="418"/>
      <c r="F30" s="418"/>
      <c r="G30" s="418"/>
      <c r="H30" s="418"/>
      <c r="I30" s="418"/>
      <c r="J30" s="418"/>
      <c r="K30" s="418"/>
      <c r="L30" s="418"/>
      <c r="M30" s="418"/>
      <c r="N30" s="418"/>
    </row>
    <row r="31" spans="1:14">
      <c r="A31" s="1"/>
      <c r="B31" s="1"/>
      <c r="C31" s="1"/>
      <c r="D31" s="1"/>
      <c r="E31" s="1"/>
      <c r="F31" s="1"/>
      <c r="G31" s="1"/>
      <c r="H31" s="1"/>
      <c r="I31" s="1"/>
      <c r="J31" s="1"/>
      <c r="K31" s="1"/>
      <c r="L31" s="1"/>
      <c r="M31" s="1"/>
      <c r="N31" s="1"/>
    </row>
    <row r="32" spans="1:14">
      <c r="A32" s="1"/>
      <c r="B32" s="1"/>
      <c r="C32" s="1"/>
      <c r="D32" s="1"/>
      <c r="E32" s="1"/>
      <c r="F32" s="1"/>
      <c r="G32" s="1"/>
      <c r="H32" s="1"/>
      <c r="I32" s="1"/>
      <c r="J32" s="1"/>
      <c r="K32" s="1"/>
      <c r="L32" s="1"/>
      <c r="M32" s="1"/>
      <c r="N32" s="1"/>
    </row>
    <row r="33" spans="1:14">
      <c r="A33" s="1"/>
      <c r="B33" s="1"/>
      <c r="C33" s="1"/>
      <c r="D33" s="1"/>
      <c r="E33" s="1"/>
      <c r="F33" s="1"/>
      <c r="G33" s="1"/>
      <c r="H33" s="1"/>
      <c r="I33" s="1"/>
      <c r="J33" s="1"/>
      <c r="K33" s="1"/>
      <c r="L33" s="1"/>
      <c r="M33" s="1"/>
      <c r="N33" s="1"/>
    </row>
    <row r="34" spans="1:14">
      <c r="A34" s="1"/>
      <c r="B34" s="1"/>
      <c r="C34" s="1"/>
      <c r="D34" s="1"/>
      <c r="E34" s="1"/>
      <c r="F34" s="1"/>
      <c r="G34" s="1"/>
      <c r="H34" s="1"/>
      <c r="I34" s="1"/>
      <c r="J34" s="1"/>
      <c r="K34" s="1"/>
      <c r="L34" s="1"/>
      <c r="M34" s="1"/>
      <c r="N34" s="1"/>
    </row>
  </sheetData>
  <sheetProtection algorithmName="SHA-512" hashValue="e+I4Y4o8zwHRBoDQTFBcc1EY3KBA7crRyQU0Xz7e93NpuULPa7GvucBZKXmVlS91QSzI+wHSi8GXdngxqUcAbg==" saltValue="4VsasBuw5S2IAiCH3NcdzA==" spinCount="100000" sheet="1" objects="1" formatCells="0" formatColumns="0" formatRows="0" insertColumns="0" insertRows="0" insertHyperlinks="0" deleteColumns="0" deleteRows="0"/>
  <dataConsolidate/>
  <customSheetViews>
    <customSheetView guid="{6251A8F5-D3CE-4831-84E8-91BE170A0047}" showGridLines="0">
      <selection activeCell="B12" sqref="B12:H12"/>
      <pageMargins left="0.25" right="0.25" top="0.75" bottom="0.75" header="0.3" footer="0.3"/>
      <printOptions horizontalCentered="1"/>
      <pageSetup paperSize="9" scale="85" orientation="portrait" cellComments="asDisplayed" useFirstPageNumber="1" r:id="rId1"/>
    </customSheetView>
    <customSheetView guid="{32F1AAA9-0395-084B-9111-148BB14E0FC1}" scale="221" showGridLines="0" printArea="1" topLeftCell="A15">
      <selection activeCell="B23" sqref="B23"/>
      <pageMargins left="0.25" right="0.25" top="0.75" bottom="0.75" header="0.3" footer="0.3"/>
      <printOptions horizontalCentered="1"/>
      <pageSetup paperSize="9" scale="85" orientation="portrait" cellComments="asDisplayed" useFirstPageNumber="1" r:id="rId2"/>
    </customSheetView>
    <customSheetView guid="{C38B66D8-6DE9-4345-95A4-7BF2FE9DD3E3}" scale="115" showGridLines="0" topLeftCell="A14">
      <selection activeCell="B29" sqref="B29"/>
      <pageMargins left="0.25" right="0.25" top="0.75" bottom="0.75" header="0.3" footer="0.3"/>
      <printOptions horizontalCentered="1"/>
      <pageSetup paperSize="9" scale="85" orientation="portrait" cellComments="asDisplayed" useFirstPageNumber="1" r:id="rId3"/>
    </customSheetView>
  </customSheetViews>
  <mergeCells count="9">
    <mergeCell ref="C17:E17"/>
    <mergeCell ref="A5:N5"/>
    <mergeCell ref="B28:N28"/>
    <mergeCell ref="B30:N30"/>
    <mergeCell ref="B21:N21"/>
    <mergeCell ref="B22:N22"/>
    <mergeCell ref="B24:N24"/>
    <mergeCell ref="A21:A22"/>
    <mergeCell ref="B26:N26"/>
  </mergeCells>
  <printOptions horizontalCentered="1"/>
  <pageMargins left="0.25" right="0.25" top="0.75" bottom="0.75" header="0.3" footer="0.3"/>
  <pageSetup paperSize="9" scale="82" orientation="portrait" cellComments="asDisplayed" useFirstPageNumber="1" r:id="rId4"/>
  <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N56"/>
  <sheetViews>
    <sheetView showGridLines="0" view="pageBreakPreview" topLeftCell="A31" zoomScaleNormal="130" zoomScaleSheetLayoutView="100" zoomScalePageLayoutView="226" workbookViewId="0">
      <selection activeCell="F54" sqref="F54"/>
    </sheetView>
  </sheetViews>
  <sheetFormatPr defaultColWidth="8.88671875" defaultRowHeight="13.8"/>
  <cols>
    <col min="1" max="1" width="2.6640625" style="12" customWidth="1"/>
    <col min="2" max="2" width="5" style="2" customWidth="1"/>
    <col min="3" max="3" width="1" style="1" customWidth="1"/>
    <col min="4" max="4" width="41.44140625" style="1" customWidth="1"/>
    <col min="5" max="5" width="1" style="1" customWidth="1"/>
    <col min="6" max="6" width="5" style="2" bestFit="1" customWidth="1"/>
    <col min="7" max="7" width="1" style="1" customWidth="1"/>
    <col min="8" max="8" width="8.6640625" style="1" customWidth="1"/>
    <col min="9" max="9" width="1" style="1" customWidth="1"/>
    <col min="10" max="10" width="8.6640625" style="1" customWidth="1"/>
    <col min="11" max="11" width="1" style="1" customWidth="1"/>
    <col min="12" max="12" width="8.6640625" style="1" customWidth="1"/>
    <col min="13" max="16384" width="8.88671875" style="1"/>
  </cols>
  <sheetData>
    <row r="2" spans="1:12" ht="15" customHeight="1">
      <c r="A2" s="424" t="e">
        <f>Name</f>
        <v>#REF!</v>
      </c>
      <c r="B2" s="424"/>
      <c r="C2" s="424"/>
      <c r="D2" s="424"/>
      <c r="E2" s="424"/>
      <c r="F2" s="424"/>
      <c r="G2" s="424"/>
      <c r="H2" s="424"/>
      <c r="I2" s="424"/>
      <c r="J2" s="424"/>
      <c r="K2" s="424"/>
      <c r="L2" s="424"/>
    </row>
    <row r="3" spans="1:12" ht="15" customHeight="1">
      <c r="A3" s="425" t="s">
        <v>21</v>
      </c>
      <c r="B3" s="425"/>
      <c r="C3" s="425"/>
      <c r="D3" s="425"/>
      <c r="E3" s="425"/>
      <c r="F3" s="425"/>
      <c r="G3" s="425"/>
      <c r="H3" s="425"/>
      <c r="I3" s="425"/>
      <c r="J3" s="425"/>
      <c r="K3" s="425"/>
      <c r="L3" s="425"/>
    </row>
    <row r="4" spans="1:12" ht="15" customHeight="1">
      <c r="A4" s="425" t="s">
        <v>36</v>
      </c>
      <c r="B4" s="425"/>
      <c r="C4" s="425"/>
      <c r="D4" s="425"/>
      <c r="E4" s="425"/>
      <c r="F4" s="425"/>
      <c r="G4" s="425"/>
      <c r="H4" s="425"/>
      <c r="I4" s="425"/>
      <c r="J4" s="425"/>
      <c r="K4" s="425"/>
      <c r="L4" s="425"/>
    </row>
    <row r="5" spans="1:12" ht="15" customHeight="1">
      <c r="A5" s="426" t="e">
        <f>#REF!</f>
        <v>#REF!</v>
      </c>
      <c r="B5" s="426"/>
      <c r="C5" s="426"/>
      <c r="D5" s="426"/>
      <c r="E5" s="426"/>
      <c r="F5" s="426"/>
      <c r="G5" s="426"/>
      <c r="H5" s="426"/>
      <c r="I5" s="426"/>
      <c r="J5" s="426"/>
      <c r="K5" s="426"/>
      <c r="L5" s="426"/>
    </row>
    <row r="7" spans="1:12">
      <c r="B7" s="17" t="s">
        <v>4</v>
      </c>
      <c r="C7" s="16"/>
      <c r="D7" s="16"/>
      <c r="E7" s="16"/>
      <c r="F7" s="17" t="s">
        <v>0</v>
      </c>
      <c r="G7" s="15"/>
      <c r="H7" s="17" t="s">
        <v>72</v>
      </c>
      <c r="I7" s="15"/>
      <c r="J7" s="17" t="s">
        <v>48</v>
      </c>
      <c r="K7" s="15"/>
      <c r="L7" s="17" t="s">
        <v>72</v>
      </c>
    </row>
    <row r="8" spans="1:12" ht="14.4">
      <c r="A8" s="5"/>
      <c r="B8" s="16"/>
      <c r="C8" s="16"/>
      <c r="D8" s="16"/>
      <c r="E8" s="16"/>
      <c r="F8" s="15"/>
      <c r="G8" s="15"/>
      <c r="H8" s="17" t="s">
        <v>1</v>
      </c>
      <c r="I8" s="15"/>
      <c r="J8" s="17" t="s">
        <v>1</v>
      </c>
      <c r="K8" s="15"/>
      <c r="L8" s="17" t="s">
        <v>2</v>
      </c>
    </row>
    <row r="9" spans="1:12">
      <c r="B9" s="17" t="s">
        <v>53</v>
      </c>
      <c r="C9" s="16"/>
      <c r="D9" s="16"/>
      <c r="E9" s="16"/>
      <c r="F9" s="15"/>
      <c r="G9" s="15"/>
      <c r="H9" s="17" t="s">
        <v>67</v>
      </c>
      <c r="I9" s="15"/>
      <c r="J9" s="17" t="s">
        <v>64</v>
      </c>
      <c r="K9" s="15"/>
      <c r="L9" s="17" t="s">
        <v>64</v>
      </c>
    </row>
    <row r="10" spans="1:12">
      <c r="B10" s="15"/>
      <c r="C10" s="16"/>
      <c r="D10" s="16"/>
      <c r="E10" s="16"/>
      <c r="F10" s="15"/>
      <c r="G10" s="16"/>
      <c r="H10" s="15" t="s">
        <v>66</v>
      </c>
      <c r="I10" s="16"/>
      <c r="J10" s="15" t="s">
        <v>66</v>
      </c>
      <c r="K10" s="16"/>
      <c r="L10" s="15" t="s">
        <v>66</v>
      </c>
    </row>
    <row r="11" spans="1:12" ht="10.5" customHeight="1">
      <c r="A11" s="423" t="s">
        <v>54</v>
      </c>
      <c r="B11" s="17"/>
      <c r="C11" s="16"/>
      <c r="D11" s="18"/>
      <c r="E11" s="16"/>
      <c r="F11" s="17"/>
      <c r="G11" s="16"/>
      <c r="H11" s="18"/>
      <c r="I11" s="16"/>
      <c r="J11" s="18"/>
      <c r="K11" s="16"/>
      <c r="L11" s="18"/>
    </row>
    <row r="12" spans="1:12" ht="10.5" customHeight="1">
      <c r="A12" s="423"/>
      <c r="B12" s="17"/>
      <c r="C12" s="16"/>
      <c r="D12" s="19" t="s">
        <v>40</v>
      </c>
      <c r="E12" s="16"/>
      <c r="F12" s="17"/>
      <c r="G12" s="16"/>
      <c r="H12" s="18"/>
      <c r="I12" s="16"/>
      <c r="J12" s="20"/>
      <c r="K12" s="16"/>
      <c r="L12" s="20"/>
    </row>
    <row r="13" spans="1:12" s="12" customFormat="1" ht="10.5" customHeight="1">
      <c r="A13" s="423"/>
      <c r="B13" s="21" t="s">
        <v>19</v>
      </c>
      <c r="C13" s="22"/>
      <c r="D13" s="23" t="s">
        <v>73</v>
      </c>
      <c r="E13" s="22"/>
      <c r="F13" s="21"/>
      <c r="G13" s="22"/>
      <c r="H13" s="24"/>
      <c r="I13" s="22"/>
      <c r="J13" s="24"/>
      <c r="K13" s="22"/>
      <c r="L13" s="24"/>
    </row>
    <row r="14" spans="1:12" s="12" customFormat="1" ht="10.5" customHeight="1">
      <c r="A14" s="423"/>
      <c r="B14" s="21" t="s">
        <v>7</v>
      </c>
      <c r="C14" s="22"/>
      <c r="D14" s="23" t="s">
        <v>74</v>
      </c>
      <c r="E14" s="22"/>
      <c r="F14" s="21"/>
      <c r="G14" s="22"/>
      <c r="H14" s="24"/>
      <c r="I14" s="22"/>
      <c r="J14" s="24"/>
      <c r="K14" s="22"/>
      <c r="L14" s="24"/>
    </row>
    <row r="15" spans="1:12" s="12" customFormat="1" ht="10.5" customHeight="1">
      <c r="A15" s="423"/>
      <c r="B15" s="21" t="s">
        <v>8</v>
      </c>
      <c r="C15" s="22"/>
      <c r="D15" s="23" t="s">
        <v>75</v>
      </c>
      <c r="E15" s="22"/>
      <c r="F15" s="21"/>
      <c r="G15" s="22"/>
      <c r="H15" s="24"/>
      <c r="I15" s="22"/>
      <c r="J15" s="24"/>
      <c r="K15" s="22"/>
      <c r="L15" s="24"/>
    </row>
    <row r="16" spans="1:12" s="12" customFormat="1" ht="10.5" customHeight="1">
      <c r="A16" s="423"/>
      <c r="B16" s="21" t="s">
        <v>9</v>
      </c>
      <c r="C16" s="22"/>
      <c r="D16" s="23" t="s">
        <v>76</v>
      </c>
      <c r="E16" s="22"/>
      <c r="F16" s="21"/>
      <c r="G16" s="22"/>
      <c r="H16" s="24"/>
      <c r="I16" s="22"/>
      <c r="J16" s="24"/>
      <c r="K16" s="22"/>
      <c r="L16" s="24"/>
    </row>
    <row r="17" spans="1:14" s="12" customFormat="1" ht="10.5" customHeight="1">
      <c r="A17" s="423"/>
      <c r="B17" s="21" t="s">
        <v>10</v>
      </c>
      <c r="C17" s="22"/>
      <c r="D17" s="23" t="s">
        <v>42</v>
      </c>
      <c r="E17" s="22"/>
      <c r="F17" s="21"/>
      <c r="G17" s="22"/>
      <c r="H17" s="24"/>
      <c r="I17" s="22"/>
      <c r="J17" s="24"/>
      <c r="K17" s="22"/>
      <c r="L17" s="24"/>
    </row>
    <row r="18" spans="1:14" s="12" customFormat="1" ht="10.5" customHeight="1">
      <c r="A18" s="423"/>
      <c r="B18" s="21"/>
      <c r="C18" s="22"/>
      <c r="D18" s="23"/>
      <c r="E18" s="22"/>
      <c r="F18" s="21"/>
      <c r="G18" s="22"/>
      <c r="H18" s="24"/>
      <c r="I18" s="22"/>
      <c r="J18" s="24"/>
      <c r="K18" s="22"/>
      <c r="L18" s="24"/>
    </row>
    <row r="19" spans="1:14" s="12" customFormat="1" ht="10.5" customHeight="1">
      <c r="A19" s="423"/>
      <c r="B19" s="21"/>
      <c r="C19" s="22"/>
      <c r="D19" s="23"/>
      <c r="E19" s="22"/>
      <c r="F19" s="21"/>
      <c r="G19" s="22"/>
      <c r="H19" s="24"/>
      <c r="I19" s="22"/>
      <c r="J19" s="24"/>
      <c r="K19" s="22"/>
      <c r="L19" s="24"/>
    </row>
    <row r="20" spans="1:14" s="3" customFormat="1" ht="10.5" customHeight="1">
      <c r="A20" s="423"/>
      <c r="B20" s="17" t="s">
        <v>11</v>
      </c>
      <c r="C20" s="25"/>
      <c r="D20" s="26" t="s">
        <v>57</v>
      </c>
      <c r="E20" s="25"/>
      <c r="F20" s="27"/>
      <c r="G20" s="25"/>
      <c r="H20" s="28">
        <f>SUM(H13:H19)</f>
        <v>0</v>
      </c>
      <c r="I20" s="25"/>
      <c r="J20" s="28">
        <f>SUM(J13:J19)</f>
        <v>0</v>
      </c>
      <c r="K20" s="25"/>
      <c r="L20" s="28">
        <f>SUM(L13:L19)</f>
        <v>0</v>
      </c>
    </row>
    <row r="21" spans="1:14" ht="10.5" customHeight="1">
      <c r="A21" s="423"/>
      <c r="B21" s="17"/>
      <c r="C21" s="16"/>
      <c r="D21" s="18"/>
      <c r="E21" s="16"/>
      <c r="F21" s="17"/>
      <c r="G21" s="16"/>
      <c r="H21" s="18"/>
      <c r="I21" s="16"/>
      <c r="J21" s="18"/>
      <c r="K21" s="16"/>
      <c r="L21" s="18"/>
    </row>
    <row r="22" spans="1:14" ht="10.5" customHeight="1">
      <c r="A22" s="423"/>
      <c r="B22" s="17"/>
      <c r="C22" s="16"/>
      <c r="D22" s="19" t="s">
        <v>26</v>
      </c>
      <c r="E22" s="16"/>
      <c r="F22" s="17"/>
      <c r="G22" s="16"/>
      <c r="H22" s="29"/>
      <c r="I22" s="16"/>
      <c r="J22" s="18"/>
      <c r="K22" s="16"/>
      <c r="L22" s="18"/>
    </row>
    <row r="23" spans="1:14" s="12" customFormat="1" ht="10.5" customHeight="1">
      <c r="A23" s="423"/>
      <c r="B23" s="21" t="s">
        <v>12</v>
      </c>
      <c r="C23" s="22"/>
      <c r="D23" s="23" t="s">
        <v>77</v>
      </c>
      <c r="E23" s="22"/>
      <c r="F23" s="21"/>
      <c r="G23" s="22"/>
      <c r="H23" s="24"/>
      <c r="I23" s="22"/>
      <c r="J23" s="24"/>
      <c r="K23" s="22"/>
      <c r="L23" s="24"/>
    </row>
    <row r="24" spans="1:14" s="12" customFormat="1" ht="10.5" customHeight="1">
      <c r="A24" s="423"/>
      <c r="B24" s="21" t="s">
        <v>13</v>
      </c>
      <c r="C24" s="22"/>
      <c r="D24" s="23" t="s">
        <v>78</v>
      </c>
      <c r="E24" s="22"/>
      <c r="F24" s="21"/>
      <c r="G24" s="22"/>
      <c r="H24" s="24"/>
      <c r="I24" s="22"/>
      <c r="J24" s="24"/>
      <c r="K24" s="22"/>
      <c r="L24" s="24"/>
      <c r="N24" s="5"/>
    </row>
    <row r="25" spans="1:14" s="12" customFormat="1" ht="10.5" customHeight="1">
      <c r="A25" s="423"/>
      <c r="B25" s="21" t="s">
        <v>14</v>
      </c>
      <c r="C25" s="22"/>
      <c r="D25" s="23" t="s">
        <v>79</v>
      </c>
      <c r="E25" s="22"/>
      <c r="F25" s="21"/>
      <c r="G25" s="22"/>
      <c r="H25" s="24"/>
      <c r="I25" s="22"/>
      <c r="J25" s="24"/>
      <c r="K25" s="22"/>
      <c r="L25" s="24"/>
      <c r="N25" s="5"/>
    </row>
    <row r="26" spans="1:14" s="12" customFormat="1" ht="10.5" customHeight="1">
      <c r="A26" s="423"/>
      <c r="B26" s="21" t="s">
        <v>15</v>
      </c>
      <c r="C26" s="22"/>
      <c r="D26" s="23" t="s">
        <v>80</v>
      </c>
      <c r="E26" s="22"/>
      <c r="F26" s="21"/>
      <c r="G26" s="22"/>
      <c r="H26" s="24"/>
      <c r="I26" s="22"/>
      <c r="J26" s="24"/>
      <c r="K26" s="22"/>
      <c r="L26" s="24"/>
      <c r="N26" s="5"/>
    </row>
    <row r="27" spans="1:14" s="12" customFormat="1" ht="10.5" customHeight="1">
      <c r="A27" s="423"/>
      <c r="B27" s="21" t="s">
        <v>16</v>
      </c>
      <c r="C27" s="22"/>
      <c r="D27" s="23" t="s">
        <v>27</v>
      </c>
      <c r="E27" s="22"/>
      <c r="F27" s="21"/>
      <c r="G27" s="22"/>
      <c r="H27" s="24"/>
      <c r="I27" s="22"/>
      <c r="J27" s="24"/>
      <c r="K27" s="22"/>
      <c r="L27" s="24"/>
      <c r="N27" s="5"/>
    </row>
    <row r="28" spans="1:14" s="12" customFormat="1" ht="10.5" customHeight="1">
      <c r="A28" s="423"/>
      <c r="B28" s="21"/>
      <c r="C28" s="22"/>
      <c r="D28" s="23"/>
      <c r="E28" s="22"/>
      <c r="F28" s="21"/>
      <c r="G28" s="22"/>
      <c r="H28" s="24"/>
      <c r="I28" s="22"/>
      <c r="J28" s="24"/>
      <c r="K28" s="22"/>
      <c r="L28" s="24"/>
    </row>
    <row r="29" spans="1:14" s="12" customFormat="1" ht="10.5" customHeight="1">
      <c r="A29" s="423"/>
      <c r="B29" s="21"/>
      <c r="C29" s="22"/>
      <c r="D29" s="23"/>
      <c r="E29" s="22"/>
      <c r="F29" s="21"/>
      <c r="G29" s="22"/>
      <c r="H29" s="24"/>
      <c r="I29" s="22"/>
      <c r="J29" s="24"/>
      <c r="K29" s="22"/>
      <c r="L29" s="24"/>
    </row>
    <row r="30" spans="1:14" ht="10.5" customHeight="1">
      <c r="A30" s="423"/>
      <c r="B30" s="17" t="s">
        <v>17</v>
      </c>
      <c r="C30" s="16"/>
      <c r="D30" s="26" t="s">
        <v>58</v>
      </c>
      <c r="E30" s="16"/>
      <c r="F30" s="17"/>
      <c r="G30" s="16"/>
      <c r="H30" s="28">
        <f>SUM(H23:H29)</f>
        <v>0</v>
      </c>
      <c r="I30" s="25"/>
      <c r="J30" s="28">
        <f>SUM(J23:J29)</f>
        <v>0</v>
      </c>
      <c r="K30" s="25"/>
      <c r="L30" s="28">
        <f>SUM(L23:L29)</f>
        <v>0</v>
      </c>
    </row>
    <row r="31" spans="1:14" ht="10.5" customHeight="1">
      <c r="A31" s="423"/>
      <c r="B31" s="17"/>
      <c r="C31" s="16"/>
      <c r="D31" s="26"/>
      <c r="E31" s="16"/>
      <c r="F31" s="17"/>
      <c r="G31" s="16"/>
      <c r="H31" s="18"/>
      <c r="I31" s="25"/>
      <c r="J31" s="18"/>
      <c r="K31" s="25"/>
      <c r="L31" s="18"/>
    </row>
    <row r="32" spans="1:14" ht="10.5" customHeight="1">
      <c r="A32" s="423"/>
      <c r="B32" s="17" t="s">
        <v>18</v>
      </c>
      <c r="C32" s="16"/>
      <c r="D32" s="26" t="s">
        <v>39</v>
      </c>
      <c r="E32" s="16"/>
      <c r="F32" s="17"/>
      <c r="G32" s="16"/>
      <c r="H32" s="28">
        <f>H20-H30</f>
        <v>0</v>
      </c>
      <c r="I32" s="25"/>
      <c r="J32" s="28">
        <f>J20-J30</f>
        <v>0</v>
      </c>
      <c r="K32" s="25"/>
      <c r="L32" s="28">
        <f>L20-L30</f>
        <v>0</v>
      </c>
    </row>
    <row r="33" spans="1:12" ht="10.5" customHeight="1">
      <c r="A33" s="423"/>
      <c r="B33" s="17"/>
      <c r="C33" s="16"/>
      <c r="D33" s="26"/>
      <c r="E33" s="16"/>
      <c r="F33" s="17"/>
      <c r="G33" s="16"/>
      <c r="H33" s="18"/>
      <c r="I33" s="25"/>
      <c r="J33" s="18"/>
      <c r="K33" s="25"/>
      <c r="L33" s="18"/>
    </row>
    <row r="34" spans="1:12" ht="10.5" customHeight="1">
      <c r="A34" s="423"/>
      <c r="B34" s="17" t="s">
        <v>33</v>
      </c>
      <c r="C34" s="16"/>
      <c r="D34" s="26" t="s">
        <v>59</v>
      </c>
      <c r="E34" s="16"/>
      <c r="F34" s="17"/>
      <c r="G34" s="16"/>
      <c r="H34" s="18"/>
      <c r="I34" s="25"/>
      <c r="J34" s="18"/>
      <c r="K34" s="25"/>
      <c r="L34" s="18"/>
    </row>
    <row r="35" spans="1:12" s="12" customFormat="1" ht="10.5" customHeight="1">
      <c r="A35" s="423"/>
      <c r="B35" s="21"/>
      <c r="C35" s="22"/>
      <c r="D35" s="30" t="s">
        <v>81</v>
      </c>
      <c r="E35" s="22"/>
      <c r="F35" s="21"/>
      <c r="G35" s="22"/>
      <c r="H35" s="24"/>
      <c r="I35" s="31"/>
      <c r="J35" s="24"/>
      <c r="K35" s="31"/>
      <c r="L35" s="24"/>
    </row>
    <row r="36" spans="1:12" s="12" customFormat="1" ht="10.5" customHeight="1">
      <c r="A36" s="423"/>
      <c r="B36" s="21"/>
      <c r="C36" s="22"/>
      <c r="D36" s="30" t="s">
        <v>82</v>
      </c>
      <c r="E36" s="22"/>
      <c r="F36" s="21"/>
      <c r="G36" s="22"/>
      <c r="H36" s="24"/>
      <c r="I36" s="31"/>
      <c r="J36" s="24"/>
      <c r="K36" s="31"/>
      <c r="L36" s="24"/>
    </row>
    <row r="37" spans="1:12" ht="10.5" customHeight="1">
      <c r="A37" s="423"/>
      <c r="B37" s="17"/>
      <c r="C37" s="16"/>
      <c r="D37" s="26"/>
      <c r="E37" s="16"/>
      <c r="F37" s="17"/>
      <c r="G37" s="16"/>
      <c r="H37" s="18"/>
      <c r="I37" s="25"/>
      <c r="J37" s="18"/>
      <c r="K37" s="25"/>
      <c r="L37" s="18"/>
    </row>
    <row r="38" spans="1:12" ht="10.5" customHeight="1">
      <c r="A38" s="423"/>
      <c r="B38" s="17" t="s">
        <v>22</v>
      </c>
      <c r="C38" s="16"/>
      <c r="D38" s="26" t="s">
        <v>60</v>
      </c>
      <c r="E38" s="16"/>
      <c r="F38" s="17"/>
      <c r="G38" s="16"/>
      <c r="H38" s="18"/>
      <c r="I38" s="25"/>
      <c r="J38" s="18"/>
      <c r="K38" s="25"/>
      <c r="L38" s="18"/>
    </row>
    <row r="39" spans="1:12" s="12" customFormat="1" ht="10.5" customHeight="1">
      <c r="A39" s="423"/>
      <c r="B39" s="21"/>
      <c r="C39" s="22"/>
      <c r="D39" s="30" t="s">
        <v>83</v>
      </c>
      <c r="E39" s="22"/>
      <c r="F39" s="21"/>
      <c r="G39" s="22"/>
      <c r="H39" s="24"/>
      <c r="I39" s="31"/>
      <c r="J39" s="24"/>
      <c r="K39" s="31"/>
      <c r="L39" s="24"/>
    </row>
    <row r="40" spans="1:12" s="12" customFormat="1" ht="10.5" customHeight="1">
      <c r="A40" s="423"/>
      <c r="B40" s="21"/>
      <c r="C40" s="22"/>
      <c r="D40" s="30" t="s">
        <v>84</v>
      </c>
      <c r="E40" s="22"/>
      <c r="F40" s="21"/>
      <c r="G40" s="22"/>
      <c r="H40" s="24"/>
      <c r="I40" s="31"/>
      <c r="J40" s="24"/>
      <c r="K40" s="31"/>
      <c r="L40" s="24"/>
    </row>
    <row r="41" spans="1:12" ht="10.5" customHeight="1">
      <c r="A41" s="423"/>
      <c r="B41" s="17"/>
      <c r="C41" s="16"/>
      <c r="D41" s="26"/>
      <c r="E41" s="16"/>
      <c r="F41" s="17"/>
      <c r="G41" s="16"/>
      <c r="H41" s="32"/>
      <c r="I41" s="25"/>
      <c r="J41" s="32"/>
      <c r="K41" s="25"/>
      <c r="L41" s="32"/>
    </row>
    <row r="42" spans="1:12" ht="10.5" customHeight="1">
      <c r="A42" s="423"/>
      <c r="B42" s="17" t="s">
        <v>23</v>
      </c>
      <c r="C42" s="16"/>
      <c r="D42" s="19" t="s">
        <v>85</v>
      </c>
      <c r="E42" s="16"/>
      <c r="F42" s="17"/>
      <c r="G42" s="16"/>
      <c r="H42" s="28">
        <f>H32+H35+H36-H39-H40</f>
        <v>0</v>
      </c>
      <c r="I42" s="25"/>
      <c r="J42" s="28">
        <f>J32+J35+J36-J39-J40</f>
        <v>0</v>
      </c>
      <c r="K42" s="25"/>
      <c r="L42" s="28">
        <f>L32+L35+L36-L39-L40</f>
        <v>0</v>
      </c>
    </row>
    <row r="43" spans="1:12" ht="10.5" customHeight="1">
      <c r="A43" s="423"/>
      <c r="B43" s="17"/>
      <c r="C43" s="16"/>
      <c r="D43" s="19"/>
      <c r="E43" s="16"/>
      <c r="F43" s="17"/>
      <c r="G43" s="16"/>
      <c r="H43" s="33"/>
      <c r="I43" s="25"/>
      <c r="J43" s="33"/>
      <c r="K43" s="25"/>
      <c r="L43" s="33"/>
    </row>
    <row r="44" spans="1:12" ht="10.5" customHeight="1">
      <c r="A44" s="423"/>
      <c r="B44" s="17" t="s">
        <v>24</v>
      </c>
      <c r="C44" s="16"/>
      <c r="D44" s="34" t="s">
        <v>86</v>
      </c>
      <c r="E44" s="16"/>
      <c r="F44" s="17"/>
      <c r="G44" s="16"/>
      <c r="H44" s="28">
        <f>L45</f>
        <v>0</v>
      </c>
      <c r="I44" s="25"/>
      <c r="J44" s="35"/>
      <c r="K44" s="25"/>
      <c r="L44" s="36"/>
    </row>
    <row r="45" spans="1:12" ht="10.5" customHeight="1">
      <c r="A45" s="423"/>
      <c r="B45" s="17" t="s">
        <v>25</v>
      </c>
      <c r="C45" s="16"/>
      <c r="D45" s="26" t="s">
        <v>87</v>
      </c>
      <c r="E45" s="16"/>
      <c r="F45" s="17"/>
      <c r="G45" s="16"/>
      <c r="H45" s="28">
        <f>H42+H44</f>
        <v>0</v>
      </c>
      <c r="I45" s="25"/>
      <c r="J45" s="28">
        <f>J42+J44</f>
        <v>0</v>
      </c>
      <c r="K45" s="25"/>
      <c r="L45" s="28">
        <f>L42+L44</f>
        <v>0</v>
      </c>
    </row>
    <row r="46" spans="1:12" ht="10.5" customHeight="1">
      <c r="A46" s="423"/>
      <c r="B46" s="17"/>
      <c r="C46" s="16"/>
      <c r="D46" s="26"/>
      <c r="E46" s="16"/>
      <c r="F46" s="17"/>
      <c r="G46" s="16"/>
      <c r="H46" s="33"/>
      <c r="I46" s="25"/>
      <c r="J46" s="37"/>
      <c r="K46" s="25"/>
      <c r="L46" s="37"/>
    </row>
    <row r="47" spans="1:12" ht="10.5" customHeight="1">
      <c r="A47" s="423"/>
      <c r="B47" s="17" t="s">
        <v>43</v>
      </c>
      <c r="C47" s="16"/>
      <c r="D47" s="26" t="s">
        <v>88</v>
      </c>
      <c r="E47" s="16"/>
      <c r="F47" s="17"/>
      <c r="G47" s="16"/>
      <c r="H47" s="33"/>
      <c r="I47" s="25"/>
      <c r="J47" s="33"/>
      <c r="K47" s="25"/>
      <c r="L47" s="33"/>
    </row>
    <row r="48" spans="1:12" s="12" customFormat="1" ht="10.5" customHeight="1">
      <c r="A48" s="423"/>
      <c r="B48" s="21"/>
      <c r="C48" s="22"/>
      <c r="D48" s="30" t="s">
        <v>28</v>
      </c>
      <c r="E48" s="22"/>
      <c r="F48" s="21"/>
      <c r="G48" s="22"/>
      <c r="H48" s="24"/>
      <c r="I48" s="31"/>
      <c r="J48" s="24"/>
      <c r="K48" s="31"/>
      <c r="L48" s="24"/>
    </row>
    <row r="49" spans="1:12" s="12" customFormat="1" ht="10.5" customHeight="1">
      <c r="A49" s="423"/>
      <c r="B49" s="21"/>
      <c r="C49" s="22"/>
      <c r="D49" s="30" t="s">
        <v>29</v>
      </c>
      <c r="E49" s="22"/>
      <c r="F49" s="21"/>
      <c r="G49" s="22"/>
      <c r="H49" s="24"/>
      <c r="I49" s="31"/>
      <c r="J49" s="24"/>
      <c r="K49" s="31"/>
      <c r="L49" s="24"/>
    </row>
    <row r="50" spans="1:12" s="12" customFormat="1" ht="10.5" customHeight="1">
      <c r="A50" s="423"/>
      <c r="B50" s="21"/>
      <c r="C50" s="22"/>
      <c r="D50" s="30" t="s">
        <v>30</v>
      </c>
      <c r="E50" s="22"/>
      <c r="F50" s="21"/>
      <c r="G50" s="22"/>
      <c r="H50" s="24"/>
      <c r="I50" s="31"/>
      <c r="J50" s="24"/>
      <c r="K50" s="31"/>
      <c r="L50" s="24"/>
    </row>
    <row r="51" spans="1:12" s="12" customFormat="1" ht="10.5" customHeight="1">
      <c r="A51" s="423"/>
      <c r="B51" s="21"/>
      <c r="C51" s="22"/>
      <c r="D51" s="30" t="s">
        <v>31</v>
      </c>
      <c r="E51" s="22"/>
      <c r="F51" s="21"/>
      <c r="G51" s="22"/>
      <c r="H51" s="24"/>
      <c r="I51" s="31"/>
      <c r="J51" s="24"/>
      <c r="K51" s="31"/>
      <c r="L51" s="24"/>
    </row>
    <row r="52" spans="1:12" s="12" customFormat="1" ht="10.5" customHeight="1">
      <c r="A52" s="423"/>
      <c r="B52" s="21"/>
      <c r="C52" s="22"/>
      <c r="D52" s="30" t="s">
        <v>32</v>
      </c>
      <c r="E52" s="22"/>
      <c r="F52" s="21"/>
      <c r="G52" s="22"/>
      <c r="H52" s="24"/>
      <c r="I52" s="31"/>
      <c r="J52" s="24"/>
      <c r="K52" s="31"/>
      <c r="L52" s="24"/>
    </row>
    <row r="53" spans="1:12" s="12" customFormat="1" ht="10.5" customHeight="1">
      <c r="A53" s="423"/>
      <c r="B53" s="21"/>
      <c r="C53" s="22"/>
      <c r="D53" s="30"/>
      <c r="E53" s="22"/>
      <c r="F53" s="21"/>
      <c r="G53" s="22"/>
      <c r="H53" s="24"/>
      <c r="I53" s="31"/>
      <c r="J53" s="24"/>
      <c r="K53" s="31"/>
      <c r="L53" s="24"/>
    </row>
    <row r="54" spans="1:12" ht="10.5" customHeight="1">
      <c r="A54" s="423"/>
      <c r="B54" s="17" t="s">
        <v>44</v>
      </c>
      <c r="C54" s="16"/>
      <c r="D54" s="26" t="s">
        <v>89</v>
      </c>
      <c r="E54" s="16"/>
      <c r="F54" s="17"/>
      <c r="G54" s="16"/>
      <c r="H54" s="28">
        <f>SUM(H48:H53)</f>
        <v>0</v>
      </c>
      <c r="I54" s="25"/>
      <c r="J54" s="28">
        <f>SUM(J48:J53)</f>
        <v>0</v>
      </c>
      <c r="K54" s="25"/>
      <c r="L54" s="28">
        <f>SUM(L47:L53)</f>
        <v>0</v>
      </c>
    </row>
    <row r="55" spans="1:12" ht="10.5" customHeight="1">
      <c r="A55" s="423"/>
      <c r="B55" s="17"/>
      <c r="C55" s="16"/>
      <c r="D55" s="17"/>
      <c r="E55" s="16"/>
      <c r="F55" s="17"/>
      <c r="G55" s="16"/>
      <c r="H55" s="37" t="str">
        <f>IF((H45-H54)=0,"")</f>
        <v/>
      </c>
      <c r="I55" s="25"/>
      <c r="J55" s="37" t="str">
        <f>IF((J45-J54)=0,"")</f>
        <v/>
      </c>
      <c r="K55" s="25"/>
      <c r="L55" s="37"/>
    </row>
    <row r="56" spans="1:12">
      <c r="A56" s="13"/>
    </row>
  </sheetData>
  <sheetProtection insertRows="0" deleteColumns="0"/>
  <dataConsolidate/>
  <mergeCells count="5">
    <mergeCell ref="A11:A55"/>
    <mergeCell ref="A2:L2"/>
    <mergeCell ref="A3:L3"/>
    <mergeCell ref="A4:L4"/>
    <mergeCell ref="A5:L5"/>
  </mergeCells>
  <dataValidations count="23">
    <dataValidation allowBlank="1" showInputMessage="1" showErrorMessage="1" promptTitle="Comparatives" prompt="Not all entities will need to provide comparative figures, please read Appendix B of the Tier 4 not-for-profit standard." sqref="L7:L8" xr:uid="{00000000-0002-0000-0300-000000000000}"/>
    <dataValidation type="whole" errorStyle="warning" allowBlank="1" showInputMessage="1" showErrorMessage="1" errorTitle="Attention" error="Enter whole dollars only._x000a_Did you mean to enter a negative number?_x000a_" promptTitle="Actual Last Year" prompt="Please enter whole dollars only." sqref="L35:L36 L39:L40 L48:L53 L13:L19 L23:L29" xr:uid="{00000000-0002-0000-0300-000001000000}">
      <formula1>0</formula1>
      <formula2>10000000</formula2>
    </dataValidation>
    <dataValidation type="whole" errorStyle="warning" allowBlank="1" showInputMessage="1" showErrorMessage="1" errorTitle="Attention" error="Enter whole dollars only._x000a_Did you mean to enter a negative number?_x000a_" promptTitle="Actual This Year" prompt="Please enter whole dollars only." sqref="H35:H36 H39:H40 H48:H53 H13:H19 H23:H29" xr:uid="{00000000-0002-0000-0300-000002000000}">
      <formula1>0</formula1>
      <formula2>10000000</formula2>
    </dataValidation>
    <dataValidation allowBlank="1" showInputMessage="1" showErrorMessage="1" promptTitle="Guidance" prompt="For assistance completing the template please refer to EG A6." sqref="B9" xr:uid="{00000000-0002-0000-0300-000003000000}"/>
    <dataValidation type="textLength" allowBlank="1" showInputMessage="1" showErrorMessage="1" errorTitle="Attention" error="Maximum of 8 characters only." promptTitle="Guidance" prompt="For assistance completing the template please refer to EG A6." sqref="B7 B13:B17 B20 B23:B27 B30 B32 B34 B38 B42 B44:B45 B47 B54" xr:uid="{00000000-0002-0000-0300-000004000000}">
      <formula1>1</formula1>
      <formula2>8</formula2>
    </dataValidation>
    <dataValidation allowBlank="1" showInputMessage="1" showErrorMessage="1" promptTitle="Bank and cash at end of year" prompt="Do not enter the amount, will calculate total for you." sqref="H45 J45 L45" xr:uid="{00000000-0002-0000-0300-000005000000}"/>
    <dataValidation allowBlank="1" showInputMessage="1" showErrorMessage="1" promptTitle="Increase(decrease) in cash" prompt="Do not enter the amount, will calculate difference for you." sqref="H42 J42 L42" xr:uid="{00000000-0002-0000-0300-000006000000}"/>
    <dataValidation allowBlank="1" showInputMessage="1" showErrorMessage="1" promptTitle="Operating Surplus or (Deficit)" prompt="Do not enter the amount, will calculate difference for you." sqref="H32 J32 L32" xr:uid="{00000000-0002-0000-0300-000007000000}"/>
    <dataValidation allowBlank="1" showInputMessage="1" showErrorMessage="1" promptTitle="Total Operating Payments" prompt="Do not enter the amount, will calculate total for you." sqref="H30 J30 L30" xr:uid="{00000000-0002-0000-0300-000008000000}"/>
    <dataValidation allowBlank="1" showInputMessage="1" showErrorMessage="1" promptTitle="Total Operating Receipts" prompt="Do not enter the amount, will calculate a total for you." sqref="H20 J20 L20" xr:uid="{00000000-0002-0000-0300-000009000000}"/>
    <dataValidation type="whole" allowBlank="1" showInputMessage="1" showErrorMessage="1" errorTitle="Attention" error="Enter whole dollars only._x000a_Negative numbers not accepted." promptTitle="Actual This Year" prompt="please enter whole dollars only." sqref="H22" xr:uid="{00000000-0002-0000-0300-00000A000000}">
      <formula1>0</formula1>
      <formula2>10000000</formula2>
    </dataValidation>
    <dataValidation type="whole" errorStyle="warning" allowBlank="1" showInputMessage="1" showErrorMessage="1" errorTitle="Attention" error="Enter whole dollars only._x000a_Negative numbers not accepted." promptTitle="Budget This Year" prompt="This is an OPTIONAL field allowing the entity to enter its budget." sqref="J39:J40 J35:J36 J44 J48:J53 J13:J19 J23:J29" xr:uid="{00000000-0002-0000-0300-00000B000000}">
      <formula1>0</formula1>
      <formula2>10000000</formula2>
    </dataValidation>
    <dataValidation allowBlank="1" showInputMessage="1" showErrorMessage="1" promptTitle="Budget This Year" prompt="This is an OPTIONAL field allowing the entity to enter its budget." sqref="J7" xr:uid="{00000000-0002-0000-0300-00000C000000}"/>
    <dataValidation type="whole" errorStyle="warning" allowBlank="1" showInputMessage="1" showErrorMessage="1" errorTitle="Attention" error="Enter whole dollars only._x000a_Did you mean to enter a negative number?_x000a_" promptTitle="Amount" prompt="Please enter whole dollars only." sqref="L44" xr:uid="{00000000-0002-0000-0300-00000D000000}">
      <formula1>0</formula1>
      <formula2>10000000</formula2>
    </dataValidation>
    <dataValidation allowBlank="1" showInputMessage="1" showErrorMessage="1" promptTitle="Cash at beginning" prompt="DO NOT ENTER AMOUNT will pick up from last year." sqref="H44" xr:uid="{00000000-0002-0000-0300-00000E000000}"/>
    <dataValidation type="list" allowBlank="1" showInputMessage="1" showErrorMessage="1" promptTitle="Cash" prompt="Please select item from the drop down list provided.The list can be edited in the green &quot;lists&quot; tab." sqref="D48:D53" xr:uid="{00000000-0002-0000-0300-00000F000000}">
      <formula1>Resources1</formula1>
    </dataValidation>
    <dataValidation allowBlank="1" showInputMessage="1" showErrorMessage="1" prompt="This cell checks your cash agrees." sqref="H55 L55 J55" xr:uid="{00000000-0002-0000-0300-000010000000}"/>
    <dataValidation allowBlank="1" showInputMessage="1" showErrorMessage="1" promptTitle="Payments" prompt="DO NOT ENTER HERE,complete Note 2" sqref="N27 N24:N25" xr:uid="{00000000-0002-0000-0300-000011000000}"/>
    <dataValidation allowBlank="1" showInputMessage="1" showErrorMessage="1" promptTitle="Payments" prompt="ENTER your total grants and donation payments here." sqref="N26" xr:uid="{00000000-0002-0000-0300-000012000000}"/>
    <dataValidation type="textLength" allowBlank="1" showInputMessage="1" showErrorMessage="1" errorTitle="Attention" error="Maximum of 8 characters only." promptTitle="Guidance" prompt="For assistance completing the template please refer to the attached guidance notes." sqref="B8 B31 B33 B35:B37 B39:B41 B43 B46 B48:B53 B55 B18:B19 B28:B29" xr:uid="{00000000-0002-0000-0300-000013000000}">
      <formula1>1</formula1>
      <formula2>8</formula2>
    </dataValidation>
    <dataValidation allowBlank="1" showInputMessage="1" showErrorMessage="1" promptTitle="Operating Receipts" prompt="The minimum categories are shown here, an entity may disaggregate these or add further categories." sqref="D13:D19" xr:uid="{00000000-0002-0000-0300-000014000000}"/>
    <dataValidation type="list" allowBlank="1" showInputMessage="1" showErrorMessage="1" errorTitle="Income List" error="Please select a Income type from the drop down box, additonal items can be added to the list under the list sheet." sqref="N14:N19" xr:uid="{00000000-0002-0000-0300-000015000000}">
      <formula1>Income</formula1>
    </dataValidation>
    <dataValidation allowBlank="1" showInputMessage="1" showErrorMessage="1" promptTitle="Operating Payments" prompt="The minimum categories are shown here, an entity may disaggregate these or add further categories." sqref="D23:D29" xr:uid="{00000000-0002-0000-0300-000016000000}"/>
  </dataValidations>
  <pageMargins left="0.25" right="0.25" top="0.75" bottom="0.75" header="0.3" footer="0.3"/>
  <pageSetup paperSize="9" firstPageNumber="5" orientation="portrait" cellComments="asDisplayed" useFirstPageNumber="1" r:id="rId1"/>
  <headerFooter>
    <oddFooter>Page &amp;P</oddFooter>
  </headerFooter>
  <legacy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M58"/>
  <sheetViews>
    <sheetView showGridLines="0" showZeros="0" tabSelected="1" view="pageBreakPreview" topLeftCell="A41" zoomScale="130" zoomScaleNormal="130" zoomScaleSheetLayoutView="130" zoomScalePageLayoutView="40" workbookViewId="0">
      <selection activeCell="A16" sqref="A16"/>
    </sheetView>
  </sheetViews>
  <sheetFormatPr defaultColWidth="8.88671875" defaultRowHeight="13.8"/>
  <cols>
    <col min="1" max="1" width="8.88671875" style="2"/>
    <col min="2" max="2" width="2.6640625" style="1" customWidth="1"/>
    <col min="3" max="3" width="57.109375" style="1" customWidth="1"/>
    <col min="4" max="4" width="2.6640625" style="1" customWidth="1"/>
    <col min="5" max="5" width="5.6640625" style="2" customWidth="1"/>
    <col min="6" max="6" width="2.6640625" style="1" customWidth="1"/>
    <col min="7" max="7" width="15.6640625" style="166" customWidth="1"/>
    <col min="8" max="8" width="2.6640625" style="1" customWidth="1"/>
    <col min="9" max="9" width="15.6640625" style="240" customWidth="1"/>
    <col min="10" max="10" width="2.6640625" style="1" customWidth="1"/>
    <col min="11" max="11" width="15.6640625" style="240" customWidth="1"/>
    <col min="12" max="16384" width="8.88671875" style="1"/>
  </cols>
  <sheetData>
    <row r="2" spans="1:11">
      <c r="A2" s="430">
        <f>Content!B21</f>
        <v>0</v>
      </c>
      <c r="B2" s="430"/>
      <c r="C2" s="430"/>
      <c r="D2" s="430"/>
      <c r="E2" s="430"/>
      <c r="F2" s="430"/>
      <c r="G2" s="430"/>
      <c r="H2" s="430"/>
      <c r="I2" s="430"/>
      <c r="J2" s="430"/>
      <c r="K2" s="430"/>
    </row>
    <row r="3" spans="1:11">
      <c r="A3" s="427">
        <f>Content!B22</f>
        <v>0</v>
      </c>
      <c r="B3" s="427"/>
      <c r="C3" s="427"/>
      <c r="D3" s="427"/>
      <c r="E3" s="427"/>
      <c r="F3" s="427"/>
      <c r="G3" s="427"/>
      <c r="H3" s="427"/>
      <c r="I3" s="427"/>
      <c r="J3" s="427"/>
      <c r="K3" s="427"/>
    </row>
    <row r="4" spans="1:11">
      <c r="A4" s="430" t="s">
        <v>130</v>
      </c>
      <c r="B4" s="430"/>
      <c r="C4" s="430"/>
      <c r="D4" s="430"/>
      <c r="E4" s="430"/>
      <c r="F4" s="430"/>
      <c r="G4" s="430"/>
      <c r="H4" s="430"/>
      <c r="I4" s="430"/>
      <c r="J4" s="430"/>
      <c r="K4" s="430"/>
    </row>
    <row r="5" spans="1:11">
      <c r="A5" s="427" t="s">
        <v>21</v>
      </c>
      <c r="B5" s="427"/>
      <c r="C5" s="427"/>
      <c r="D5" s="427"/>
      <c r="E5" s="427"/>
      <c r="F5" s="427"/>
      <c r="G5" s="427"/>
      <c r="H5" s="427"/>
      <c r="I5" s="427"/>
      <c r="J5" s="427"/>
      <c r="K5" s="427"/>
    </row>
    <row r="6" spans="1:11">
      <c r="A6" s="430" t="s">
        <v>131</v>
      </c>
      <c r="B6" s="430"/>
      <c r="C6" s="430"/>
      <c r="D6" s="430"/>
      <c r="E6" s="430"/>
      <c r="F6" s="430"/>
      <c r="G6" s="430"/>
      <c r="H6" s="430"/>
      <c r="I6" s="430"/>
      <c r="J6" s="430"/>
      <c r="K6" s="430"/>
    </row>
    <row r="7" spans="1:11">
      <c r="A7" s="427" t="s">
        <v>36</v>
      </c>
      <c r="B7" s="427"/>
      <c r="C7" s="427"/>
      <c r="D7" s="427"/>
      <c r="E7" s="427"/>
      <c r="F7" s="427"/>
      <c r="G7" s="427"/>
      <c r="H7" s="427"/>
      <c r="I7" s="427"/>
      <c r="J7" s="427"/>
      <c r="K7" s="427"/>
    </row>
    <row r="8" spans="1:11">
      <c r="A8" s="1"/>
      <c r="B8" s="115"/>
      <c r="C8" s="116" t="s">
        <v>101</v>
      </c>
      <c r="D8" s="211"/>
      <c r="E8" s="431" t="str">
        <f>Content!B30</f>
        <v>31 ធ្នូ 2025</v>
      </c>
      <c r="F8" s="431"/>
      <c r="G8" s="431"/>
      <c r="H8" s="115"/>
      <c r="I8" s="226"/>
      <c r="J8" s="115"/>
      <c r="K8" s="226"/>
    </row>
    <row r="9" spans="1:11">
      <c r="A9" s="1"/>
      <c r="B9" s="117"/>
      <c r="C9" s="118" t="s">
        <v>51</v>
      </c>
      <c r="D9" s="212"/>
      <c r="E9" s="431"/>
      <c r="F9" s="431"/>
      <c r="G9" s="431"/>
      <c r="H9" s="117"/>
      <c r="I9" s="227"/>
      <c r="J9" s="117"/>
      <c r="K9" s="227"/>
    </row>
    <row r="11" spans="1:11" ht="14.4">
      <c r="K11" s="228"/>
    </row>
    <row r="12" spans="1:11" s="130" customFormat="1" ht="20.399999999999999">
      <c r="A12" s="82"/>
      <c r="B12" s="119"/>
      <c r="C12" s="119"/>
      <c r="D12" s="119"/>
      <c r="E12" s="362" t="s">
        <v>132</v>
      </c>
      <c r="F12" s="82"/>
      <c r="G12" s="89" t="s">
        <v>252</v>
      </c>
      <c r="H12" s="82"/>
      <c r="I12" s="229" t="s">
        <v>251</v>
      </c>
      <c r="J12" s="83"/>
      <c r="K12" s="229" t="s">
        <v>252</v>
      </c>
    </row>
    <row r="13" spans="1:11" s="130" customFormat="1" ht="20.399999999999999">
      <c r="A13" s="119"/>
      <c r="B13" s="119"/>
      <c r="C13" s="119"/>
      <c r="D13" s="119"/>
      <c r="E13" s="428"/>
      <c r="F13" s="82"/>
      <c r="G13" s="89" t="s">
        <v>190</v>
      </c>
      <c r="H13" s="82"/>
      <c r="I13" s="229" t="s">
        <v>190</v>
      </c>
      <c r="J13" s="83"/>
      <c r="K13" s="229" t="s">
        <v>191</v>
      </c>
    </row>
    <row r="14" spans="1:11" s="130" customFormat="1" ht="20.399999999999999">
      <c r="A14" s="82"/>
      <c r="B14" s="119"/>
      <c r="C14" s="119"/>
      <c r="D14" s="119"/>
      <c r="E14" s="429"/>
      <c r="F14" s="82"/>
      <c r="G14" s="89" t="s">
        <v>284</v>
      </c>
      <c r="H14" s="82"/>
      <c r="I14" s="229" t="s">
        <v>284</v>
      </c>
      <c r="J14" s="83"/>
      <c r="K14" s="229" t="s">
        <v>284</v>
      </c>
    </row>
    <row r="15" spans="1:11" ht="15.6">
      <c r="A15" s="4"/>
      <c r="B15"/>
      <c r="C15"/>
      <c r="D15"/>
      <c r="E15" s="4"/>
      <c r="F15"/>
      <c r="G15" s="167"/>
      <c r="H15"/>
      <c r="I15" s="230"/>
      <c r="J15"/>
      <c r="K15" s="230"/>
    </row>
    <row r="16" spans="1:11" ht="21.6">
      <c r="A16" s="87"/>
      <c r="B16"/>
      <c r="C16" s="120" t="s">
        <v>243</v>
      </c>
      <c r="D16"/>
      <c r="E16" s="121"/>
      <c r="F16"/>
      <c r="G16" s="168"/>
      <c r="H16"/>
      <c r="I16" s="231"/>
      <c r="J16"/>
      <c r="K16" s="231"/>
    </row>
    <row r="17" spans="1:13" s="130" customFormat="1" ht="30.6">
      <c r="A17" s="122" t="s">
        <v>172</v>
      </c>
      <c r="B17" s="119"/>
      <c r="C17" s="138" t="s">
        <v>253</v>
      </c>
      <c r="D17" s="119"/>
      <c r="E17" s="147"/>
      <c r="F17" s="119"/>
      <c r="G17" s="214">
        <f>PL!I7</f>
        <v>1663368.8796900001</v>
      </c>
      <c r="H17" s="151"/>
      <c r="I17" s="232">
        <v>2003562</v>
      </c>
      <c r="J17" s="151"/>
      <c r="K17" s="232">
        <v>1541450</v>
      </c>
    </row>
    <row r="18" spans="1:13" s="130" customFormat="1" ht="30.6">
      <c r="A18" s="122" t="s">
        <v>171</v>
      </c>
      <c r="B18" s="119"/>
      <c r="C18" s="138" t="s">
        <v>254</v>
      </c>
      <c r="D18" s="119"/>
      <c r="E18" s="147"/>
      <c r="F18" s="119"/>
      <c r="G18" s="214">
        <f>PL!I8</f>
        <v>126025.62</v>
      </c>
      <c r="H18" s="151"/>
      <c r="I18" s="232">
        <v>168462</v>
      </c>
      <c r="J18" s="151"/>
      <c r="K18" s="232">
        <v>139211.51</v>
      </c>
    </row>
    <row r="19" spans="1:13" s="130" customFormat="1" ht="30.6">
      <c r="A19" s="122" t="s">
        <v>170</v>
      </c>
      <c r="B19" s="119"/>
      <c r="C19" s="138" t="s">
        <v>255</v>
      </c>
      <c r="D19" s="119"/>
      <c r="E19" s="147"/>
      <c r="F19" s="119"/>
      <c r="G19" s="169">
        <v>0</v>
      </c>
      <c r="H19" s="151"/>
      <c r="I19" s="232">
        <v>0</v>
      </c>
      <c r="J19" s="151"/>
      <c r="K19" s="232"/>
    </row>
    <row r="20" spans="1:13" s="130" customFormat="1" ht="30.6">
      <c r="A20" s="122" t="s">
        <v>169</v>
      </c>
      <c r="B20" s="119"/>
      <c r="C20" s="138" t="s">
        <v>256</v>
      </c>
      <c r="D20" s="119"/>
      <c r="E20" s="147"/>
      <c r="F20" s="119"/>
      <c r="G20" s="169">
        <v>0</v>
      </c>
      <c r="H20" s="151"/>
      <c r="I20" s="232">
        <v>0</v>
      </c>
      <c r="J20" s="151"/>
      <c r="K20" s="232"/>
    </row>
    <row r="21" spans="1:13" s="130" customFormat="1" ht="30.6">
      <c r="A21" s="122" t="s">
        <v>168</v>
      </c>
      <c r="B21" s="119"/>
      <c r="C21" s="138" t="s">
        <v>257</v>
      </c>
      <c r="D21" s="119"/>
      <c r="E21" s="147"/>
      <c r="F21" s="119"/>
      <c r="G21" s="214">
        <f>PL!I16</f>
        <v>220770.65429999999</v>
      </c>
      <c r="H21" s="151"/>
      <c r="I21" s="232">
        <v>147404</v>
      </c>
      <c r="J21" s="151"/>
      <c r="K21" s="232">
        <v>150197.51999999999</v>
      </c>
    </row>
    <row r="22" spans="1:13" ht="14.4">
      <c r="A22" s="87"/>
      <c r="B22"/>
      <c r="C22" s="139"/>
      <c r="D22"/>
      <c r="E22" s="87"/>
      <c r="F22"/>
      <c r="G22" s="170"/>
      <c r="H22" s="152"/>
      <c r="I22" s="233"/>
      <c r="J22" s="152"/>
      <c r="K22" s="233"/>
    </row>
    <row r="23" spans="1:13" s="3" customFormat="1" ht="30.6">
      <c r="A23" s="175" t="s">
        <v>167</v>
      </c>
      <c r="B23" s="123"/>
      <c r="C23" s="85" t="s">
        <v>136</v>
      </c>
      <c r="D23" s="123"/>
      <c r="E23" s="148"/>
      <c r="F23" s="123"/>
      <c r="G23" s="222">
        <f>SUM(G17:G22)</f>
        <v>2010165.15399</v>
      </c>
      <c r="H23" s="165"/>
      <c r="I23" s="234">
        <f>SUM(I17:I22)</f>
        <v>2319428</v>
      </c>
      <c r="J23" s="165"/>
      <c r="K23" s="234">
        <f>SUM(K17:K22)</f>
        <v>1830859.03</v>
      </c>
    </row>
    <row r="24" spans="1:13" ht="14.4">
      <c r="A24" s="87"/>
      <c r="B24"/>
      <c r="C24" s="215" t="s">
        <v>137</v>
      </c>
      <c r="D24"/>
      <c r="E24" s="14"/>
      <c r="F24"/>
      <c r="G24" s="169"/>
      <c r="H24" s="152"/>
      <c r="I24" s="232"/>
      <c r="J24" s="152"/>
      <c r="K24" s="232"/>
    </row>
    <row r="25" spans="1:13" ht="30.6">
      <c r="A25" s="175" t="s">
        <v>166</v>
      </c>
      <c r="B25"/>
      <c r="C25" s="140" t="s">
        <v>258</v>
      </c>
      <c r="D25"/>
      <c r="E25" s="14"/>
      <c r="F25"/>
      <c r="G25" s="169">
        <v>0</v>
      </c>
      <c r="H25" s="152"/>
      <c r="I25" s="232"/>
      <c r="J25" s="152"/>
      <c r="K25" s="232"/>
    </row>
    <row r="26" spans="1:13" ht="30.6">
      <c r="A26" s="175" t="s">
        <v>165</v>
      </c>
      <c r="B26"/>
      <c r="C26" s="138" t="s">
        <v>259</v>
      </c>
      <c r="D26"/>
      <c r="E26" s="14"/>
      <c r="F26"/>
      <c r="G26" s="214">
        <f>PL!J131</f>
        <v>741948.16184999992</v>
      </c>
      <c r="H26" s="152"/>
      <c r="I26" s="232"/>
      <c r="J26" s="152"/>
      <c r="K26" s="232">
        <v>734784.49</v>
      </c>
      <c r="M26"/>
    </row>
    <row r="27" spans="1:13" ht="30.6">
      <c r="A27" s="175" t="s">
        <v>164</v>
      </c>
      <c r="B27"/>
      <c r="C27" s="138" t="s">
        <v>260</v>
      </c>
      <c r="D27"/>
      <c r="E27" s="14"/>
      <c r="F27"/>
      <c r="G27" s="214">
        <f>PL!J132</f>
        <v>213003.99455999999</v>
      </c>
      <c r="H27" s="152"/>
      <c r="I27" s="232"/>
      <c r="J27" s="152"/>
      <c r="K27" s="232">
        <v>211805.49</v>
      </c>
      <c r="M27"/>
    </row>
    <row r="28" spans="1:13" ht="30.6">
      <c r="A28" s="175" t="s">
        <v>163</v>
      </c>
      <c r="B28"/>
      <c r="C28" s="138" t="s">
        <v>261</v>
      </c>
      <c r="D28"/>
      <c r="E28" s="14"/>
      <c r="F28"/>
      <c r="G28" s="169">
        <v>0</v>
      </c>
      <c r="H28" s="152"/>
      <c r="I28" s="232"/>
      <c r="J28" s="152"/>
      <c r="K28" s="232"/>
      <c r="M28"/>
    </row>
    <row r="29" spans="1:13" ht="30.6">
      <c r="A29" s="175" t="s">
        <v>162</v>
      </c>
      <c r="B29"/>
      <c r="C29" s="138" t="s">
        <v>262</v>
      </c>
      <c r="D29"/>
      <c r="E29" s="14"/>
      <c r="F29"/>
      <c r="G29" s="214">
        <f>PL!J133</f>
        <v>1062554.6517599996</v>
      </c>
      <c r="H29" s="152"/>
      <c r="I29" s="232"/>
      <c r="J29" s="152"/>
      <c r="K29" s="232">
        <v>1028319.49</v>
      </c>
      <c r="M29"/>
    </row>
    <row r="30" spans="1:13" ht="14.4">
      <c r="A30" s="139"/>
      <c r="B30"/>
      <c r="C30" s="139"/>
      <c r="D30"/>
      <c r="E30" s="87"/>
      <c r="F30"/>
      <c r="G30" s="170"/>
      <c r="H30" s="152"/>
      <c r="I30" s="233"/>
      <c r="J30" s="152"/>
      <c r="K30" s="233"/>
    </row>
    <row r="31" spans="1:13" s="130" customFormat="1" ht="30.6">
      <c r="A31" s="175" t="s">
        <v>161</v>
      </c>
      <c r="B31" s="119"/>
      <c r="C31" s="85" t="s">
        <v>138</v>
      </c>
      <c r="D31" s="119"/>
      <c r="E31" s="147"/>
      <c r="F31" s="119"/>
      <c r="G31" s="222">
        <f>SUM(G25:G30)</f>
        <v>2017506.8081699996</v>
      </c>
      <c r="H31" s="153"/>
      <c r="I31" s="234">
        <f>SUM(I25:I30)</f>
        <v>0</v>
      </c>
      <c r="J31" s="153"/>
      <c r="K31" s="234">
        <f>SUM(K25:K30)</f>
        <v>1974909.47</v>
      </c>
    </row>
    <row r="32" spans="1:13" ht="14.4">
      <c r="A32" s="139"/>
      <c r="B32"/>
      <c r="C32" s="124"/>
      <c r="D32"/>
      <c r="E32" s="87"/>
      <c r="F32"/>
      <c r="G32" s="170"/>
      <c r="H32" s="154"/>
      <c r="I32" s="233"/>
      <c r="J32" s="154"/>
      <c r="K32" s="233"/>
    </row>
    <row r="33" spans="1:11" s="130" customFormat="1" ht="30.6">
      <c r="A33" s="175" t="s">
        <v>160</v>
      </c>
      <c r="B33" s="119"/>
      <c r="C33" s="85" t="s">
        <v>139</v>
      </c>
      <c r="D33" s="119"/>
      <c r="E33" s="147"/>
      <c r="F33" s="119"/>
      <c r="G33" s="254">
        <f>G23-G31</f>
        <v>-7341.6541799996048</v>
      </c>
      <c r="H33" s="153"/>
      <c r="I33" s="234">
        <f>I23-I31</f>
        <v>2319428</v>
      </c>
      <c r="J33" s="153"/>
      <c r="K33" s="234">
        <f>K23-K31</f>
        <v>-144050.43999999994</v>
      </c>
    </row>
    <row r="34" spans="1:11" ht="14.4">
      <c r="A34" s="139"/>
      <c r="B34"/>
      <c r="C34" s="124"/>
      <c r="D34"/>
      <c r="E34" s="87"/>
      <c r="F34"/>
      <c r="G34" s="170"/>
      <c r="H34" s="154"/>
      <c r="I34" s="233"/>
      <c r="J34" s="154"/>
      <c r="K34" s="233"/>
    </row>
    <row r="35" spans="1:11" s="130" customFormat="1" ht="30.6">
      <c r="A35" s="175" t="s">
        <v>159</v>
      </c>
      <c r="B35" s="119"/>
      <c r="C35" s="174" t="s">
        <v>140</v>
      </c>
      <c r="D35" s="119"/>
      <c r="E35" s="147"/>
      <c r="F35" s="119"/>
      <c r="G35" s="164"/>
      <c r="H35" s="153"/>
      <c r="I35" s="234"/>
      <c r="J35" s="153"/>
      <c r="K35" s="234"/>
    </row>
    <row r="36" spans="1:11" ht="30.6">
      <c r="A36" s="139"/>
      <c r="B36"/>
      <c r="C36" s="113" t="s">
        <v>141</v>
      </c>
      <c r="D36"/>
      <c r="E36" s="14"/>
      <c r="F36"/>
      <c r="G36" s="169">
        <v>0</v>
      </c>
      <c r="H36" s="154"/>
      <c r="I36" s="232"/>
      <c r="J36" s="154"/>
      <c r="K36" s="232"/>
    </row>
    <row r="37" spans="1:11" ht="30.6">
      <c r="A37" s="139"/>
      <c r="B37"/>
      <c r="C37" s="113" t="s">
        <v>142</v>
      </c>
      <c r="D37"/>
      <c r="E37" s="14"/>
      <c r="F37"/>
      <c r="G37" s="214">
        <v>0</v>
      </c>
      <c r="H37" s="154"/>
      <c r="I37" s="232"/>
      <c r="J37" s="154"/>
      <c r="K37" s="232"/>
    </row>
    <row r="38" spans="1:11" ht="14.4">
      <c r="A38" s="139"/>
      <c r="B38"/>
      <c r="C38" s="113"/>
      <c r="D38"/>
      <c r="E38" s="87"/>
      <c r="F38"/>
      <c r="G38" s="170"/>
      <c r="H38" s="154"/>
      <c r="I38" s="233"/>
      <c r="J38" s="154"/>
      <c r="K38" s="233"/>
    </row>
    <row r="39" spans="1:11" s="130" customFormat="1" ht="30.6">
      <c r="A39" s="175" t="s">
        <v>158</v>
      </c>
      <c r="B39" s="119"/>
      <c r="C39" s="174" t="s">
        <v>143</v>
      </c>
      <c r="D39" s="119"/>
      <c r="E39" s="147"/>
      <c r="F39" s="119"/>
      <c r="G39" s="164"/>
      <c r="H39" s="153"/>
      <c r="I39" s="234"/>
      <c r="J39" s="153"/>
      <c r="K39" s="234"/>
    </row>
    <row r="40" spans="1:11" ht="30.6">
      <c r="A40" s="139"/>
      <c r="B40"/>
      <c r="C40" s="113" t="s">
        <v>144</v>
      </c>
      <c r="D40"/>
      <c r="E40" s="14"/>
      <c r="F40"/>
      <c r="G40" s="169">
        <v>0</v>
      </c>
      <c r="H40" s="154"/>
      <c r="I40" s="232"/>
      <c r="J40" s="154"/>
      <c r="K40" s="232">
        <v>0</v>
      </c>
    </row>
    <row r="41" spans="1:11" ht="30.6">
      <c r="A41" s="139"/>
      <c r="B41"/>
      <c r="C41" s="113" t="s">
        <v>145</v>
      </c>
      <c r="D41"/>
      <c r="E41" s="14"/>
      <c r="F41"/>
      <c r="G41" s="214">
        <v>0</v>
      </c>
      <c r="H41" s="154"/>
      <c r="I41" s="232"/>
      <c r="J41" s="154"/>
      <c r="K41" s="232">
        <v>0</v>
      </c>
    </row>
    <row r="42" spans="1:11" ht="14.4">
      <c r="A42" s="139"/>
      <c r="B42"/>
      <c r="C42" s="124"/>
      <c r="D42"/>
      <c r="E42" s="87"/>
      <c r="F42"/>
      <c r="G42" s="156"/>
      <c r="H42" s="154"/>
      <c r="I42" s="235"/>
      <c r="J42" s="154"/>
      <c r="K42" s="235"/>
    </row>
    <row r="43" spans="1:11" s="130" customFormat="1" ht="30.6">
      <c r="A43" s="175" t="s">
        <v>157</v>
      </c>
      <c r="B43" s="119"/>
      <c r="C43" s="80" t="s">
        <v>146</v>
      </c>
      <c r="D43" s="119"/>
      <c r="E43" s="147"/>
      <c r="F43" s="119"/>
      <c r="G43" s="253">
        <f>G33+G36+G37-G40-G41</f>
        <v>-7341.6541799996048</v>
      </c>
      <c r="H43" s="153"/>
      <c r="I43" s="236">
        <f>I33+I36+I37-I40-I41</f>
        <v>2319428</v>
      </c>
      <c r="J43" s="153"/>
      <c r="K43" s="236">
        <f>K33+K36+K37-K40-K41</f>
        <v>-144050.43999999994</v>
      </c>
    </row>
    <row r="44" spans="1:11" ht="14.4">
      <c r="A44" s="87"/>
      <c r="B44"/>
      <c r="C44" s="125"/>
      <c r="D44"/>
      <c r="E44" s="87"/>
      <c r="F44"/>
      <c r="G44" s="156"/>
      <c r="H44" s="154"/>
      <c r="I44" s="235"/>
      <c r="J44" s="154"/>
      <c r="K44" s="235"/>
    </row>
    <row r="45" spans="1:11" ht="30.6">
      <c r="A45" s="175" t="s">
        <v>156</v>
      </c>
      <c r="B45"/>
      <c r="C45" s="113" t="s">
        <v>147</v>
      </c>
      <c r="D45"/>
      <c r="E45" s="14"/>
      <c r="F45"/>
      <c r="G45" s="255">
        <v>-451</v>
      </c>
      <c r="H45" s="172"/>
      <c r="I45" s="237"/>
      <c r="J45" s="172"/>
      <c r="K45" s="322">
        <v>-30117</v>
      </c>
    </row>
    <row r="46" spans="1:11" s="130" customFormat="1" ht="30.6">
      <c r="A46" s="175" t="s">
        <v>155</v>
      </c>
      <c r="B46" s="119"/>
      <c r="C46" s="85" t="s">
        <v>148</v>
      </c>
      <c r="D46" s="119"/>
      <c r="E46" s="147"/>
      <c r="F46" s="119"/>
      <c r="G46" s="223">
        <f>K48</f>
        <v>150025.56000000006</v>
      </c>
      <c r="H46" s="173"/>
      <c r="I46" s="238"/>
      <c r="J46" s="173"/>
      <c r="K46" s="238">
        <v>324193</v>
      </c>
    </row>
    <row r="47" spans="1:11" ht="14.4">
      <c r="A47" s="139"/>
      <c r="B47"/>
      <c r="C47" s="124"/>
      <c r="D47"/>
      <c r="E47" s="87"/>
      <c r="F47"/>
      <c r="G47" s="156"/>
      <c r="H47" s="155"/>
      <c r="I47" s="239"/>
      <c r="J47" s="155"/>
      <c r="K47" s="239"/>
    </row>
    <row r="48" spans="1:11" ht="30.6">
      <c r="A48" s="175" t="s">
        <v>154</v>
      </c>
      <c r="B48"/>
      <c r="C48" s="174" t="s">
        <v>149</v>
      </c>
      <c r="D48"/>
      <c r="E48" s="14"/>
      <c r="F48"/>
      <c r="G48" s="250">
        <f>SUM(G43,G45,G46)</f>
        <v>142232.90582000045</v>
      </c>
      <c r="H48" s="154"/>
      <c r="I48" s="236">
        <f>SUM(I43,I46)</f>
        <v>2319428</v>
      </c>
      <c r="J48" s="154"/>
      <c r="K48" s="236">
        <f>SUM(K43,K45,K46)</f>
        <v>150025.56000000006</v>
      </c>
    </row>
    <row r="49" spans="1:11" ht="30.6">
      <c r="A49" s="175" t="s">
        <v>153</v>
      </c>
      <c r="B49"/>
      <c r="C49" s="174" t="s">
        <v>150</v>
      </c>
      <c r="D49"/>
      <c r="E49" s="14"/>
      <c r="F49"/>
      <c r="G49" s="164"/>
      <c r="H49" s="154"/>
      <c r="I49" s="234"/>
      <c r="J49" s="154"/>
      <c r="K49" s="234"/>
    </row>
    <row r="50" spans="1:11" s="130" customFormat="1" ht="21.6">
      <c r="A50" s="139"/>
      <c r="B50" s="119"/>
      <c r="C50" s="138" t="s">
        <v>263</v>
      </c>
      <c r="D50" s="119"/>
      <c r="E50" s="147"/>
      <c r="F50" s="119"/>
      <c r="G50" s="214">
        <f>BS!H6</f>
        <v>142140.86129999999</v>
      </c>
      <c r="H50" s="153"/>
      <c r="I50" s="232"/>
      <c r="J50" s="153"/>
      <c r="K50" s="232">
        <v>141510</v>
      </c>
    </row>
    <row r="51" spans="1:11" s="130" customFormat="1" ht="21.6">
      <c r="A51" s="139"/>
      <c r="B51" s="119"/>
      <c r="C51" s="138" t="s">
        <v>264</v>
      </c>
      <c r="D51" s="119"/>
      <c r="E51" s="147"/>
      <c r="F51" s="119"/>
      <c r="G51" s="214"/>
      <c r="H51" s="153"/>
      <c r="I51" s="232"/>
      <c r="J51" s="153"/>
      <c r="K51" s="232">
        <v>0</v>
      </c>
    </row>
    <row r="52" spans="1:11" s="130" customFormat="1" ht="21.6">
      <c r="A52" s="139"/>
      <c r="B52" s="119"/>
      <c r="C52" s="138" t="s">
        <v>265</v>
      </c>
      <c r="D52" s="119"/>
      <c r="E52" s="147"/>
      <c r="F52" s="119"/>
      <c r="G52" s="169"/>
      <c r="H52" s="153"/>
      <c r="I52" s="232"/>
      <c r="J52" s="153"/>
      <c r="K52" s="232"/>
    </row>
    <row r="53" spans="1:11" s="130" customFormat="1" ht="21.6">
      <c r="A53" s="139"/>
      <c r="B53" s="119"/>
      <c r="C53" s="138" t="s">
        <v>266</v>
      </c>
      <c r="D53" s="119"/>
      <c r="E53" s="147"/>
      <c r="F53" s="119"/>
      <c r="G53" s="214">
        <f>BS!G7</f>
        <v>92.579909999999998</v>
      </c>
      <c r="H53" s="153"/>
      <c r="I53" s="232"/>
      <c r="J53" s="153"/>
      <c r="K53" s="232">
        <v>8516</v>
      </c>
    </row>
    <row r="54" spans="1:11" s="130" customFormat="1" ht="21.6">
      <c r="A54" s="139"/>
      <c r="B54" s="119"/>
      <c r="C54" s="138" t="s">
        <v>267</v>
      </c>
      <c r="D54" s="119"/>
      <c r="E54" s="147"/>
      <c r="F54" s="119"/>
      <c r="G54" s="169">
        <v>0</v>
      </c>
      <c r="H54" s="153"/>
      <c r="I54" s="232"/>
      <c r="J54" s="153"/>
      <c r="K54" s="232">
        <v>0</v>
      </c>
    </row>
    <row r="55" spans="1:11" ht="14.4">
      <c r="A55" s="139"/>
      <c r="C55" s="81"/>
      <c r="E55" s="149"/>
      <c r="G55" s="169">
        <v>0</v>
      </c>
      <c r="H55" s="158"/>
      <c r="I55" s="232"/>
      <c r="J55" s="158"/>
      <c r="K55" s="232"/>
    </row>
    <row r="56" spans="1:11" ht="14.4">
      <c r="A56" s="139"/>
      <c r="C56" s="81"/>
      <c r="E56" s="149"/>
      <c r="G56" s="169">
        <v>0</v>
      </c>
      <c r="H56" s="158"/>
      <c r="I56" s="232"/>
      <c r="J56" s="158"/>
      <c r="K56" s="232"/>
    </row>
    <row r="57" spans="1:11" ht="14.4">
      <c r="A57" s="139"/>
      <c r="B57"/>
      <c r="C57" s="87"/>
      <c r="D57"/>
      <c r="E57" s="87"/>
      <c r="F57"/>
      <c r="G57" s="170"/>
      <c r="H57" s="154"/>
      <c r="I57" s="233"/>
      <c r="J57" s="154"/>
      <c r="K57" s="233"/>
    </row>
    <row r="58" spans="1:11" ht="30.6">
      <c r="A58" s="175" t="s">
        <v>152</v>
      </c>
      <c r="C58" s="176" t="s">
        <v>151</v>
      </c>
      <c r="E58" s="149"/>
      <c r="G58" s="251">
        <f>SUM(G50:G57)</f>
        <v>142233.44120999999</v>
      </c>
      <c r="H58" s="171"/>
      <c r="I58" s="225">
        <f>SUM(I50:I57)</f>
        <v>0</v>
      </c>
      <c r="J58" s="171"/>
      <c r="K58" s="225">
        <f>SUM(K50:K57)</f>
        <v>150026</v>
      </c>
    </row>
  </sheetData>
  <sheetProtection algorithmName="SHA-512" hashValue="QnIDTwSozjruWboTEHNyUFJezKYiDb7l75/8jleAWjKAmFxGqS0jwUuJnoZJDb7J1H4gEm83KSFzTlKxcZppEA==" saltValue="o1M7BNvV4ZhtDdLLi0Xu7A==" spinCount="100000" sheet="1" objects="1" formatCells="0" formatColumns="0" formatRows="0" insertColumns="0" insertRows="0" insertHyperlinks="0" deleteColumns="0" deleteRows="0"/>
  <sortState xmlns:xlrd2="http://schemas.microsoft.com/office/spreadsheetml/2017/richdata2" ref="C25:C29">
    <sortCondition ref="C25:C29"/>
  </sortState>
  <dataConsolidate/>
  <customSheetViews>
    <customSheetView guid="{6251A8F5-D3CE-4831-84E8-91BE170A0047}" showGridLines="0" fitToPage="1" topLeftCell="A13">
      <selection activeCell="P21" sqref="P21"/>
      <pageMargins left="0.25" right="0.25" top="0.75" bottom="0.75" header="0.3" footer="0.3"/>
      <pageSetup paperSize="9" scale="78" firstPageNumber="5" orientation="portrait" cellComments="asDisplayed" useFirstPageNumber="1" r:id="rId1"/>
      <headerFooter>
        <oddFooter>Page &amp;P</oddFooter>
      </headerFooter>
    </customSheetView>
    <customSheetView guid="{32F1AAA9-0395-084B-9111-148BB14E0FC1}" scale="226" showGridLines="0" fitToPage="1">
      <selection activeCell="C15" sqref="C15"/>
      <pageMargins left="0.25" right="0.25" top="0.75" bottom="0.75" header="0.3" footer="0.3"/>
      <pageSetup paperSize="9" scale="78" firstPageNumber="5" orientation="portrait" cellComments="asDisplayed" useFirstPageNumber="1" r:id="rId2"/>
      <headerFooter>
        <oddFooter>Page &amp;P</oddFooter>
      </headerFooter>
    </customSheetView>
    <customSheetView guid="{C38B66D8-6DE9-4345-95A4-7BF2FE9DD3E3}" scale="130" showGridLines="0" fitToPage="1" topLeftCell="A46">
      <selection activeCell="E22" sqref="E22"/>
      <pageMargins left="0.25" right="0.25" top="0.75" bottom="0.75" header="0.3" footer="0.3"/>
      <pageSetup paperSize="9" scale="78" firstPageNumber="5" orientation="portrait" cellComments="asDisplayed" useFirstPageNumber="1" r:id="rId3"/>
      <headerFooter>
        <oddFooter>Page &amp;P</oddFooter>
      </headerFooter>
    </customSheetView>
  </customSheetViews>
  <mergeCells count="8">
    <mergeCell ref="A7:K7"/>
    <mergeCell ref="E12:E14"/>
    <mergeCell ref="A2:K2"/>
    <mergeCell ref="A3:K3"/>
    <mergeCell ref="A4:K4"/>
    <mergeCell ref="A5:K5"/>
    <mergeCell ref="A6:K6"/>
    <mergeCell ref="E8:G9"/>
  </mergeCells>
  <dataValidations disablePrompts="1" count="6">
    <dataValidation type="textLength" allowBlank="1" showInputMessage="1" showErrorMessage="1" errorTitle="Attention" error="Maximum of 8 characters only." promptTitle="Guidance" prompt="For assistance completing the template please refer to the attached guidance notes." sqref="A13 A44" xr:uid="{00000000-0002-0000-0400-000000000000}">
      <formula1>1</formula1>
      <formula2>8</formula2>
    </dataValidation>
    <dataValidation allowBlank="1" showInputMessage="1" showErrorMessage="1" promptTitle="Payments" prompt="ENTER your total grants and donation payments here." sqref="M28" xr:uid="{00000000-0002-0000-0400-000001000000}"/>
    <dataValidation type="list" allowBlank="1" showInputMessage="1" showErrorMessage="1" errorTitle="Income List" error="Please select a Income type from the drop down box, additonal items can be added to the list under the list sheet." sqref="M18:M22" xr:uid="{00000000-0002-0000-0400-000002000000}">
      <formula1>Income</formula1>
    </dataValidation>
    <dataValidation allowBlank="1" showInputMessage="1" showErrorMessage="1" promptTitle="Payments" prompt="DO NOT ENTER HERE,complete Note 2" sqref="M29 M26:M27" xr:uid="{00000000-0002-0000-0400-000003000000}"/>
    <dataValidation type="textLength" allowBlank="1" showInputMessage="1" showErrorMessage="1" errorTitle="Attention" error="Maximum of 8 characters only." promptTitle="Guidance" prompt="For assistance completing the template please refer to EG A6." sqref="A12" xr:uid="{00000000-0002-0000-0400-000004000000}">
      <formula1>1</formula1>
      <formula2>8</formula2>
    </dataValidation>
    <dataValidation allowBlank="1" showInputMessage="1" showErrorMessage="1" promptTitle="Guidance" prompt="For assistance completing the template please refer to EG A6." sqref="A14" xr:uid="{00000000-0002-0000-0400-000005000000}"/>
  </dataValidations>
  <printOptions horizontalCentered="1"/>
  <pageMargins left="0.25" right="0.25" top="0.75" bottom="0.75" header="0.3" footer="0.3"/>
  <pageSetup paperSize="9" scale="63" firstPageNumber="5" orientation="portrait" cellComments="asDisplayed" useFirstPageNumber="1" r:id="rId4"/>
  <headerFooter>
    <oddFooter>Page &amp;P</oddFooter>
  </headerFooter>
  <rowBreaks count="1" manualBreakCount="1">
    <brk id="38" max="10" man="1"/>
  </rowBreaks>
  <legacyDrawingHF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30"/>
  <sheetViews>
    <sheetView showGridLines="0" view="pageBreakPreview" zoomScale="80" zoomScaleNormal="90" zoomScaleSheetLayoutView="80" zoomScalePageLayoutView="90" workbookViewId="0">
      <selection activeCell="H17" sqref="H17"/>
    </sheetView>
  </sheetViews>
  <sheetFormatPr defaultColWidth="8.88671875" defaultRowHeight="14.4"/>
  <cols>
    <col min="3" max="3" width="2.6640625" style="5" customWidth="1"/>
    <col min="4" max="4" width="6.5546875" style="4" customWidth="1"/>
    <col min="5" max="5" width="1.33203125" customWidth="1"/>
    <col min="6" max="6" width="43.109375" customWidth="1"/>
    <col min="7" max="7" width="15.6640625" customWidth="1"/>
    <col min="8" max="8" width="12.44140625" customWidth="1"/>
    <col min="9" max="9" width="6.6640625" customWidth="1"/>
  </cols>
  <sheetData>
    <row r="1" spans="3:9">
      <c r="D1" s="39"/>
      <c r="E1" s="40"/>
      <c r="F1" s="40"/>
      <c r="G1" s="40"/>
      <c r="H1" s="40"/>
      <c r="I1" s="40"/>
    </row>
    <row r="2" spans="3:9" ht="15" customHeight="1">
      <c r="C2" s="432"/>
      <c r="D2" s="432"/>
      <c r="E2" s="432"/>
      <c r="F2" s="432"/>
      <c r="G2" s="432"/>
      <c r="H2" s="432"/>
      <c r="I2" s="432"/>
    </row>
    <row r="3" spans="3:9" ht="21" customHeight="1">
      <c r="C3" s="433" t="e">
        <f>Name</f>
        <v>#REF!</v>
      </c>
      <c r="D3" s="433"/>
      <c r="E3" s="433"/>
      <c r="F3" s="433"/>
      <c r="G3" s="433"/>
      <c r="H3" s="433"/>
      <c r="I3" s="433"/>
    </row>
    <row r="4" spans="3:9" ht="18.75" customHeight="1">
      <c r="C4" s="434" t="s">
        <v>68</v>
      </c>
      <c r="D4" s="434"/>
      <c r="E4" s="434"/>
      <c r="F4" s="434"/>
      <c r="G4" s="434"/>
      <c r="H4" s="434"/>
      <c r="I4" s="434"/>
    </row>
    <row r="5" spans="3:9" ht="15.75" customHeight="1">
      <c r="C5" s="435" t="e">
        <f>#REF!</f>
        <v>#REF!</v>
      </c>
      <c r="D5" s="435"/>
      <c r="E5" s="435"/>
      <c r="F5" s="435"/>
      <c r="G5" s="435"/>
      <c r="H5" s="435"/>
      <c r="I5" s="435"/>
    </row>
    <row r="6" spans="3:9" s="1" customFormat="1" ht="13.8">
      <c r="C6" s="12"/>
      <c r="D6" s="41"/>
      <c r="E6" s="42"/>
      <c r="F6" s="42"/>
      <c r="G6" s="42"/>
      <c r="H6" s="42"/>
      <c r="I6" s="42"/>
    </row>
    <row r="7" spans="3:9" s="1" customFormat="1" ht="13.8">
      <c r="C7" s="22"/>
      <c r="D7" s="43"/>
      <c r="E7" s="44"/>
      <c r="F7" s="45" t="s">
        <v>71</v>
      </c>
      <c r="G7" s="44"/>
      <c r="H7" s="44"/>
      <c r="I7" s="44"/>
    </row>
    <row r="8" spans="3:9" s="1" customFormat="1" ht="13.8">
      <c r="C8" s="22"/>
      <c r="D8" s="46" t="s">
        <v>4</v>
      </c>
      <c r="E8" s="44"/>
      <c r="F8" s="44"/>
      <c r="G8" s="44"/>
      <c r="H8" s="44"/>
      <c r="I8" s="44"/>
    </row>
    <row r="9" spans="3:9" s="1" customFormat="1" ht="15" customHeight="1">
      <c r="C9" s="436" t="s">
        <v>54</v>
      </c>
      <c r="D9" s="46" t="s">
        <v>5</v>
      </c>
      <c r="E9" s="44"/>
      <c r="F9" s="437" t="s">
        <v>52</v>
      </c>
      <c r="G9" s="437"/>
      <c r="H9" s="437"/>
      <c r="I9" s="437"/>
    </row>
    <row r="10" spans="3:9" s="1" customFormat="1" ht="13.8">
      <c r="C10" s="436"/>
      <c r="D10" s="43"/>
      <c r="E10" s="44"/>
      <c r="F10" s="44"/>
      <c r="G10" s="44"/>
      <c r="H10" s="44"/>
      <c r="I10" s="44"/>
    </row>
    <row r="11" spans="3:9" s="1" customFormat="1" ht="15" customHeight="1">
      <c r="C11" s="436"/>
      <c r="D11" s="43"/>
      <c r="E11" s="44"/>
      <c r="F11" s="43"/>
      <c r="G11" s="43"/>
      <c r="H11" s="43"/>
      <c r="I11" s="43"/>
    </row>
    <row r="12" spans="3:9" s="1" customFormat="1" ht="13.8">
      <c r="C12" s="436"/>
      <c r="D12" s="46" t="s">
        <v>34</v>
      </c>
      <c r="E12" s="44"/>
      <c r="F12" s="47" t="s">
        <v>90</v>
      </c>
      <c r="G12" s="48"/>
      <c r="H12" s="48"/>
      <c r="I12" s="49"/>
    </row>
    <row r="13" spans="3:9" s="12" customFormat="1" ht="15" customHeight="1">
      <c r="C13" s="436"/>
      <c r="D13" s="50"/>
      <c r="E13" s="51"/>
      <c r="F13" s="438" t="e">
        <f>CONCATENATE(Name,#REF!)</f>
        <v>#REF!</v>
      </c>
      <c r="G13" s="439"/>
      <c r="H13" s="439"/>
      <c r="I13" s="440"/>
    </row>
    <row r="14" spans="3:9" s="12" customFormat="1" ht="13.8">
      <c r="C14" s="436"/>
      <c r="D14" s="50"/>
      <c r="E14" s="51"/>
      <c r="F14" s="438"/>
      <c r="G14" s="439"/>
      <c r="H14" s="439"/>
      <c r="I14" s="440"/>
    </row>
    <row r="15" spans="3:9" s="12" customFormat="1" ht="13.8">
      <c r="C15" s="436"/>
      <c r="D15" s="50"/>
      <c r="E15" s="51"/>
      <c r="F15" s="441"/>
      <c r="G15" s="442"/>
      <c r="H15" s="442"/>
      <c r="I15" s="443"/>
    </row>
    <row r="16" spans="3:9" s="1" customFormat="1" ht="13.8">
      <c r="C16" s="436"/>
      <c r="D16" s="43"/>
      <c r="E16" s="44"/>
      <c r="F16" s="43"/>
      <c r="G16" s="43"/>
      <c r="H16" s="43"/>
      <c r="I16" s="43"/>
    </row>
    <row r="17" spans="3:9" s="12" customFormat="1" ht="13.8">
      <c r="C17" s="436"/>
      <c r="D17" s="52" t="s">
        <v>35</v>
      </c>
      <c r="E17" s="51"/>
      <c r="F17" s="53" t="s">
        <v>91</v>
      </c>
      <c r="G17" s="54"/>
      <c r="H17" s="54"/>
      <c r="I17" s="55"/>
    </row>
    <row r="18" spans="3:9" s="12" customFormat="1" ht="15" customHeight="1">
      <c r="C18" s="436"/>
      <c r="D18" s="50"/>
      <c r="E18" s="51"/>
      <c r="F18" s="444" t="e">
        <f>CONCATENATE(Name,#REF!)</f>
        <v>#REF!</v>
      </c>
      <c r="G18" s="445"/>
      <c r="H18" s="445"/>
      <c r="I18" s="446"/>
    </row>
    <row r="19" spans="3:9" s="12" customFormat="1" ht="13.8">
      <c r="C19" s="436"/>
      <c r="D19" s="50"/>
      <c r="E19" s="51"/>
      <c r="F19" s="444"/>
      <c r="G19" s="445"/>
      <c r="H19" s="445"/>
      <c r="I19" s="446"/>
    </row>
    <row r="20" spans="3:9" s="12" customFormat="1" ht="13.8">
      <c r="C20" s="436"/>
      <c r="D20" s="50"/>
      <c r="E20" s="51"/>
      <c r="F20" s="447"/>
      <c r="G20" s="448"/>
      <c r="H20" s="448"/>
      <c r="I20" s="449"/>
    </row>
    <row r="21" spans="3:9" s="12" customFormat="1" ht="13.8">
      <c r="C21" s="436"/>
      <c r="D21" s="50"/>
      <c r="E21" s="51"/>
      <c r="F21" s="50"/>
      <c r="G21" s="50"/>
      <c r="H21" s="50"/>
      <c r="I21" s="50"/>
    </row>
    <row r="22" spans="3:9" s="12" customFormat="1" ht="13.8">
      <c r="C22" s="436"/>
      <c r="D22" s="50"/>
      <c r="E22" s="51"/>
      <c r="F22" s="56" t="s">
        <v>92</v>
      </c>
      <c r="G22" s="50"/>
      <c r="H22" s="50"/>
      <c r="I22" s="50"/>
    </row>
    <row r="23" spans="3:9" s="12" customFormat="1" ht="13.8">
      <c r="C23" s="436"/>
      <c r="D23" s="50"/>
      <c r="E23" s="51"/>
      <c r="F23" s="50"/>
      <c r="G23" s="50"/>
      <c r="H23" s="50"/>
      <c r="I23" s="50"/>
    </row>
    <row r="24" spans="3:9" s="12" customFormat="1" ht="13.8">
      <c r="C24" s="436"/>
      <c r="D24" s="52" t="s">
        <v>35</v>
      </c>
      <c r="E24" s="51"/>
      <c r="F24" s="53" t="s">
        <v>91</v>
      </c>
      <c r="G24" s="54"/>
      <c r="H24" s="54"/>
      <c r="I24" s="55"/>
    </row>
    <row r="25" spans="3:9" s="12" customFormat="1" ht="15" customHeight="1">
      <c r="C25" s="436"/>
      <c r="D25" s="50"/>
      <c r="E25" s="51"/>
      <c r="F25" s="444" t="e">
        <f>CONCATENATE(Name,#REF!)</f>
        <v>#REF!</v>
      </c>
      <c r="G25" s="445"/>
      <c r="H25" s="445"/>
      <c r="I25" s="446"/>
    </row>
    <row r="26" spans="3:9" s="12" customFormat="1" ht="13.8">
      <c r="C26" s="436"/>
      <c r="D26" s="50"/>
      <c r="E26" s="51"/>
      <c r="F26" s="447"/>
      <c r="G26" s="448"/>
      <c r="H26" s="448"/>
      <c r="I26" s="449"/>
    </row>
    <row r="27" spans="3:9" s="1" customFormat="1" ht="13.8">
      <c r="C27" s="38"/>
      <c r="D27" s="43"/>
      <c r="E27" s="44"/>
      <c r="F27" s="57"/>
      <c r="G27" s="57"/>
      <c r="H27" s="57"/>
      <c r="I27" s="57"/>
    </row>
    <row r="28" spans="3:9" s="1" customFormat="1" ht="13.8">
      <c r="C28" s="38"/>
      <c r="D28" s="43"/>
      <c r="E28" s="44"/>
      <c r="F28" s="43"/>
      <c r="G28" s="43"/>
      <c r="H28" s="43"/>
      <c r="I28" s="43"/>
    </row>
    <row r="29" spans="3:9">
      <c r="D29" s="39"/>
      <c r="E29" s="40"/>
      <c r="F29" s="40"/>
      <c r="G29" s="40"/>
      <c r="H29" s="40"/>
      <c r="I29" s="40"/>
    </row>
    <row r="30" spans="3:9">
      <c r="D30" s="39"/>
      <c r="E30" s="40"/>
      <c r="F30" s="40"/>
      <c r="G30" s="40"/>
      <c r="H30" s="40"/>
      <c r="I30" s="40"/>
    </row>
  </sheetData>
  <sheetProtection insertRows="0" deleteRows="0"/>
  <mergeCells count="9">
    <mergeCell ref="C2:I2"/>
    <mergeCell ref="C3:I3"/>
    <mergeCell ref="C4:I4"/>
    <mergeCell ref="C5:I5"/>
    <mergeCell ref="C9:C26"/>
    <mergeCell ref="F9:I9"/>
    <mergeCell ref="F13:I15"/>
    <mergeCell ref="F18:I20"/>
    <mergeCell ref="F25:I26"/>
  </mergeCells>
  <dataValidations count="3">
    <dataValidation allowBlank="1" showInputMessage="1" showErrorMessage="1" promptTitle="Guidance" prompt="For assistance completing the template please refer to EG A6." sqref="D12 D17 D24" xr:uid="{00000000-0002-0000-0500-000000000000}"/>
    <dataValidation type="textLength" allowBlank="1" showInputMessage="1" showErrorMessage="1" errorTitle="Attention" error="Maximum of 8 characters only." promptTitle="Guidance" prompt="For assistance completing the template please refer to EG A6." sqref="D8" xr:uid="{00000000-0002-0000-0500-000001000000}">
      <formula1>1</formula1>
      <formula2>8</formula2>
    </dataValidation>
    <dataValidation type="textLength" allowBlank="1" showInputMessage="1" showErrorMessage="1" errorTitle="Attention" error="Maximum of 8 characters only." promptTitle="Guidance" prompt="For assistance completing the template please refer to the attached guidance notes." sqref="D9" xr:uid="{00000000-0002-0000-0500-000002000000}">
      <formula1>1</formula1>
      <formula2>10</formula2>
    </dataValidation>
  </dataValidations>
  <pageMargins left="0.23622047244094491" right="0.23622047244094491" top="0.74803149606299213" bottom="0.74803149606299213" header="0.31496062992125984" footer="0.31496062992125984"/>
  <pageSetup paperSize="9" scale="74" firstPageNumber="8" fitToWidth="0" fitToHeight="0" orientation="portrait" useFirstPageNumber="1" horizontalDpi="4294967293" r:id="rId1"/>
  <headerFooter>
    <oddFooter>Page &amp;P</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34"/>
  <sheetViews>
    <sheetView showGridLines="0" showZeros="0" view="pageBreakPreview" topLeftCell="A20" zoomScale="130" zoomScaleNormal="90" zoomScaleSheetLayoutView="130" zoomScalePageLayoutView="90" workbookViewId="0">
      <selection activeCell="C18" sqref="C18:I18"/>
    </sheetView>
  </sheetViews>
  <sheetFormatPr defaultColWidth="8.88671875" defaultRowHeight="14.4"/>
  <cols>
    <col min="1" max="1" width="9.6640625" style="4" customWidth="1"/>
    <col min="2" max="2" width="2.6640625" customWidth="1"/>
    <col min="3" max="3" width="43.109375" customWidth="1"/>
    <col min="4" max="5" width="15.6640625" customWidth="1"/>
    <col min="6" max="6" width="3.6640625" customWidth="1"/>
    <col min="7" max="7" width="11.88671875" customWidth="1"/>
    <col min="8" max="8" width="9" customWidth="1"/>
    <col min="9" max="9" width="15.6640625" customWidth="1"/>
  </cols>
  <sheetData>
    <row r="2" spans="1:9">
      <c r="A2" s="474">
        <f>Content!B21</f>
        <v>0</v>
      </c>
      <c r="B2" s="474"/>
      <c r="C2" s="474"/>
      <c r="D2" s="474"/>
      <c r="E2" s="474"/>
      <c r="F2" s="474"/>
      <c r="G2" s="474"/>
      <c r="H2" s="474"/>
      <c r="I2" s="474"/>
    </row>
    <row r="3" spans="1:9">
      <c r="A3" s="475">
        <f>Content!B22</f>
        <v>0</v>
      </c>
      <c r="B3" s="475"/>
      <c r="C3" s="475"/>
      <c r="D3" s="475"/>
      <c r="E3" s="475"/>
      <c r="F3" s="475"/>
      <c r="G3" s="475"/>
      <c r="H3" s="475"/>
      <c r="I3" s="475"/>
    </row>
    <row r="4" spans="1:9">
      <c r="A4" s="474" t="s">
        <v>173</v>
      </c>
      <c r="B4" s="474"/>
      <c r="C4" s="474"/>
      <c r="D4" s="474"/>
      <c r="E4" s="474"/>
      <c r="F4" s="474"/>
      <c r="G4" s="474"/>
      <c r="H4" s="474"/>
      <c r="I4" s="474"/>
    </row>
    <row r="5" spans="1:9">
      <c r="A5" s="475" t="s">
        <v>68</v>
      </c>
      <c r="B5" s="475"/>
      <c r="C5" s="475"/>
      <c r="D5" s="475"/>
      <c r="E5" s="475"/>
      <c r="F5" s="475"/>
      <c r="G5" s="475"/>
      <c r="H5" s="475"/>
      <c r="I5" s="475"/>
    </row>
    <row r="6" spans="1:9">
      <c r="A6" s="476" t="s">
        <v>101</v>
      </c>
      <c r="B6" s="476"/>
      <c r="C6" s="476"/>
      <c r="D6" s="476"/>
      <c r="E6" s="431" t="str">
        <f>Content!B30</f>
        <v>31 ធ្នូ 2025</v>
      </c>
      <c r="F6" s="127"/>
      <c r="G6" s="127"/>
      <c r="H6" s="127"/>
      <c r="I6" s="127"/>
    </row>
    <row r="7" spans="1:9">
      <c r="A7" s="476" t="s">
        <v>51</v>
      </c>
      <c r="B7" s="476"/>
      <c r="C7" s="476"/>
      <c r="D7" s="476"/>
      <c r="E7" s="431"/>
      <c r="F7" s="127"/>
      <c r="G7" s="127"/>
      <c r="H7" s="127"/>
      <c r="I7" s="127"/>
    </row>
    <row r="8" spans="1:9" ht="15.6">
      <c r="A8" s="472"/>
      <c r="B8" s="472"/>
      <c r="C8" s="472"/>
      <c r="D8" s="472"/>
      <c r="E8" s="472"/>
      <c r="F8" s="472"/>
      <c r="G8" s="472"/>
      <c r="H8" s="472"/>
      <c r="I8" s="472"/>
    </row>
    <row r="9" spans="1:9" s="1" customFormat="1" ht="13.8">
      <c r="A9" s="2"/>
    </row>
    <row r="10" spans="1:9" s="1" customFormat="1" ht="28.8">
      <c r="A10" s="2"/>
      <c r="C10" s="128" t="s">
        <v>174</v>
      </c>
    </row>
    <row r="11" spans="1:9" s="1" customFormat="1" ht="13.8">
      <c r="A11" s="473" t="s">
        <v>175</v>
      </c>
      <c r="B11" s="473"/>
      <c r="C11" s="473"/>
      <c r="D11" s="473"/>
      <c r="E11" s="473"/>
      <c r="F11" s="473"/>
      <c r="G11" s="473"/>
      <c r="H11" s="473"/>
      <c r="I11" s="473"/>
    </row>
    <row r="12" spans="1:9" s="1" customFormat="1" ht="13.8">
      <c r="A12" s="372" t="s">
        <v>176</v>
      </c>
      <c r="B12" s="372"/>
      <c r="C12" s="372"/>
      <c r="D12" s="372"/>
      <c r="E12" s="372"/>
      <c r="F12" s="372"/>
      <c r="G12" s="372"/>
      <c r="H12" s="372"/>
      <c r="I12" s="372"/>
    </row>
    <row r="13" spans="1:9" s="1" customFormat="1">
      <c r="A13" s="4"/>
      <c r="C13" s="4"/>
      <c r="D13" s="104"/>
      <c r="E13" s="4"/>
      <c r="F13" s="4"/>
      <c r="G13" s="4"/>
      <c r="H13" s="4"/>
      <c r="I13" s="4"/>
    </row>
    <row r="14" spans="1:9" s="1" customFormat="1" ht="20.399999999999999">
      <c r="A14" s="141" t="s">
        <v>268</v>
      </c>
      <c r="C14" s="413" t="s">
        <v>177</v>
      </c>
      <c r="D14" s="450"/>
      <c r="E14" s="450"/>
      <c r="F14" s="450"/>
      <c r="G14" s="450"/>
      <c r="H14" s="450"/>
      <c r="I14" s="451"/>
    </row>
    <row r="15" spans="1:9" s="1" customFormat="1">
      <c r="A15"/>
      <c r="C15" s="469">
        <f>Content!B21</f>
        <v>0</v>
      </c>
      <c r="D15" s="470"/>
      <c r="E15" s="470"/>
      <c r="F15" s="470"/>
      <c r="G15" s="470"/>
      <c r="H15" s="470"/>
      <c r="I15" s="471"/>
    </row>
    <row r="16" spans="1:9" s="129" customFormat="1" ht="27" customHeight="1">
      <c r="A16"/>
      <c r="C16" s="461" t="s">
        <v>244</v>
      </c>
      <c r="D16" s="462"/>
      <c r="E16" s="462"/>
      <c r="F16" s="462"/>
      <c r="G16" s="462"/>
      <c r="H16" s="462"/>
      <c r="I16" s="463"/>
    </row>
    <row r="17" spans="1:9" s="1" customFormat="1">
      <c r="A17"/>
      <c r="C17" s="466">
        <f>Content!B22</f>
        <v>0</v>
      </c>
      <c r="D17" s="467"/>
      <c r="E17" s="467"/>
      <c r="F17" s="467"/>
      <c r="G17" s="467"/>
      <c r="H17" s="467"/>
      <c r="I17" s="468"/>
    </row>
    <row r="18" spans="1:9" s="1" customFormat="1" ht="30.75" customHeight="1">
      <c r="A18"/>
      <c r="C18" s="455" t="s">
        <v>245</v>
      </c>
      <c r="D18" s="456"/>
      <c r="E18" s="456"/>
      <c r="F18" s="456"/>
      <c r="G18" s="456"/>
      <c r="H18" s="456"/>
      <c r="I18" s="457"/>
    </row>
    <row r="19" spans="1:9" s="1" customFormat="1">
      <c r="A19"/>
      <c r="C19" s="4"/>
      <c r="D19" s="4"/>
      <c r="E19" s="4"/>
      <c r="F19" s="4"/>
      <c r="G19" s="4"/>
      <c r="H19" s="4"/>
      <c r="I19" s="4"/>
    </row>
    <row r="20" spans="1:9" s="1" customFormat="1" ht="20.399999999999999">
      <c r="A20" s="141" t="s">
        <v>269</v>
      </c>
      <c r="C20" s="413" t="s">
        <v>178</v>
      </c>
      <c r="D20" s="450"/>
      <c r="E20" s="450"/>
      <c r="F20" s="450"/>
      <c r="G20" s="450"/>
      <c r="H20" s="450"/>
      <c r="I20" s="451"/>
    </row>
    <row r="21" spans="1:9" s="1" customFormat="1" ht="13.8">
      <c r="A21" s="126"/>
      <c r="C21" s="458"/>
      <c r="D21" s="459"/>
      <c r="E21" s="459"/>
      <c r="F21" s="459"/>
      <c r="G21" s="459"/>
      <c r="H21" s="459"/>
      <c r="I21" s="460"/>
    </row>
    <row r="22" spans="1:9" s="1" customFormat="1" ht="28.5" customHeight="1">
      <c r="A22" s="4"/>
      <c r="C22" s="461" t="s">
        <v>246</v>
      </c>
      <c r="D22" s="462"/>
      <c r="E22" s="462"/>
      <c r="F22" s="462"/>
      <c r="G22" s="462"/>
      <c r="H22" s="462"/>
      <c r="I22" s="463"/>
    </row>
    <row r="23" spans="1:9" s="1" customFormat="1">
      <c r="A23" s="4"/>
      <c r="C23" s="452"/>
      <c r="D23" s="453"/>
      <c r="E23" s="453"/>
      <c r="F23" s="453"/>
      <c r="G23" s="453"/>
      <c r="H23" s="453"/>
      <c r="I23" s="454"/>
    </row>
    <row r="24" spans="1:9" s="1" customFormat="1" ht="28.5" customHeight="1">
      <c r="A24" s="4"/>
      <c r="C24" s="455" t="s">
        <v>247</v>
      </c>
      <c r="D24" s="456"/>
      <c r="E24" s="456"/>
      <c r="F24" s="456"/>
      <c r="G24" s="456"/>
      <c r="H24" s="456"/>
      <c r="I24" s="457"/>
    </row>
    <row r="25" spans="1:9" s="1" customFormat="1">
      <c r="A25" s="4"/>
      <c r="C25" s="4"/>
      <c r="D25" s="4"/>
      <c r="E25" s="4"/>
      <c r="F25" s="4"/>
      <c r="G25" s="4"/>
      <c r="H25" s="4"/>
      <c r="I25" s="4"/>
    </row>
    <row r="26" spans="1:9" s="1" customFormat="1" ht="30.6">
      <c r="A26" s="4"/>
      <c r="C26" s="114" t="s">
        <v>179</v>
      </c>
      <c r="D26" s="4"/>
      <c r="E26" s="4"/>
      <c r="F26" s="4"/>
      <c r="G26" s="4"/>
      <c r="H26" s="4"/>
      <c r="I26" s="4"/>
    </row>
    <row r="27" spans="1:9" s="1" customFormat="1">
      <c r="A27" s="4"/>
      <c r="C27" s="4"/>
      <c r="D27" s="4"/>
      <c r="E27" s="4"/>
      <c r="F27" s="4"/>
      <c r="G27" s="4"/>
      <c r="H27" s="4"/>
      <c r="I27" s="4"/>
    </row>
    <row r="28" spans="1:9" s="1" customFormat="1" ht="20.399999999999999">
      <c r="A28" s="141" t="s">
        <v>269</v>
      </c>
      <c r="C28" s="413" t="s">
        <v>178</v>
      </c>
      <c r="D28" s="464"/>
      <c r="E28" s="464"/>
      <c r="F28" s="464"/>
      <c r="G28" s="464"/>
      <c r="H28" s="464"/>
      <c r="I28" s="465"/>
    </row>
    <row r="29" spans="1:9" s="1" customFormat="1" ht="13.8">
      <c r="A29" s="126"/>
      <c r="C29" s="458"/>
      <c r="D29" s="459"/>
      <c r="E29" s="459"/>
      <c r="F29" s="459"/>
      <c r="G29" s="459"/>
      <c r="H29" s="459"/>
      <c r="I29" s="460"/>
    </row>
    <row r="30" spans="1:9" s="130" customFormat="1" ht="22.5" customHeight="1">
      <c r="A30" s="82"/>
      <c r="C30" s="461" t="s">
        <v>248</v>
      </c>
      <c r="D30" s="462"/>
      <c r="E30" s="462"/>
      <c r="F30" s="462"/>
      <c r="G30" s="462"/>
      <c r="H30" s="462"/>
      <c r="I30" s="463"/>
    </row>
    <row r="31" spans="1:9" s="1" customFormat="1">
      <c r="A31" s="4"/>
      <c r="C31" s="452"/>
      <c r="D31" s="453"/>
      <c r="E31" s="453"/>
      <c r="F31" s="453"/>
      <c r="G31" s="453"/>
      <c r="H31" s="453"/>
      <c r="I31" s="454"/>
    </row>
    <row r="32" spans="1:9" s="130" customFormat="1" ht="20.25" customHeight="1">
      <c r="A32" s="82"/>
      <c r="C32" s="455" t="s">
        <v>249</v>
      </c>
      <c r="D32" s="456"/>
      <c r="E32" s="456"/>
      <c r="F32" s="456"/>
      <c r="G32" s="456"/>
      <c r="H32" s="456"/>
      <c r="I32" s="457"/>
    </row>
    <row r="33" spans="1:9" s="1" customFormat="1">
      <c r="A33" s="4"/>
      <c r="C33" s="95"/>
      <c r="D33" s="95"/>
      <c r="E33" s="95"/>
      <c r="F33" s="95"/>
      <c r="G33" s="95"/>
      <c r="H33" s="95"/>
      <c r="I33" s="95"/>
    </row>
    <row r="34" spans="1:9" s="1" customFormat="1">
      <c r="A34" s="4"/>
      <c r="C34" s="4"/>
      <c r="D34" s="4"/>
      <c r="E34" s="4"/>
      <c r="F34" s="4"/>
      <c r="G34" s="4"/>
      <c r="H34" s="4"/>
      <c r="I34" s="4"/>
    </row>
  </sheetData>
  <sheetProtection algorithmName="SHA-512" hashValue="w4nr2TLlRCb2SWT2bwTeTR9iXIBpOqz0MgSmzzDhlR0vFUf4Pwb5tO9r6DEh2S0zcZCdfVTzOO0vc1ilepff3Q==" saltValue="YvxCk23j+52XfVACykXUlQ==" spinCount="100000" sheet="1" objects="1" formatCells="0" formatColumns="0" formatRows="0" insertColumns="0" insertRows="0" insertHyperlinks="0" deleteColumns="0" deleteRows="0"/>
  <customSheetViews>
    <customSheetView guid="{6251A8F5-D3CE-4831-84E8-91BE170A0047}" showGridLines="0" topLeftCell="A13">
      <selection activeCell="N15" sqref="N15"/>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1"/>
      <headerFooter>
        <oddFooter>Page &amp;P</oddFooter>
      </headerFooter>
    </customSheetView>
    <customSheetView guid="{32F1AAA9-0395-084B-9111-148BB14E0FC1}" scale="90" showGridLines="0" topLeftCell="A2">
      <selection activeCell="E31" sqref="E31"/>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2"/>
      <headerFooter>
        <oddFooter>Page &amp;P</oddFooter>
      </headerFooter>
    </customSheetView>
    <customSheetView guid="{C38B66D8-6DE9-4345-95A4-7BF2FE9DD3E3}" scale="90" showGridLines="0" topLeftCell="A6">
      <selection activeCell="E19" sqref="E19"/>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3"/>
      <headerFooter>
        <oddFooter>Page &amp;P</oddFooter>
      </headerFooter>
    </customSheetView>
  </customSheetViews>
  <mergeCells count="25">
    <mergeCell ref="A2:I2"/>
    <mergeCell ref="A3:I3"/>
    <mergeCell ref="A4:I4"/>
    <mergeCell ref="A5:I5"/>
    <mergeCell ref="A6:D6"/>
    <mergeCell ref="E6:E7"/>
    <mergeCell ref="A7:D7"/>
    <mergeCell ref="C16:I16"/>
    <mergeCell ref="C18:I18"/>
    <mergeCell ref="C17:I17"/>
    <mergeCell ref="C15:I15"/>
    <mergeCell ref="A8:I8"/>
    <mergeCell ref="A11:I11"/>
    <mergeCell ref="A12:I12"/>
    <mergeCell ref="C14:I14"/>
    <mergeCell ref="C20:I20"/>
    <mergeCell ref="C31:I31"/>
    <mergeCell ref="C32:I32"/>
    <mergeCell ref="C24:I24"/>
    <mergeCell ref="C23:I23"/>
    <mergeCell ref="C21:I21"/>
    <mergeCell ref="C30:I30"/>
    <mergeCell ref="C29:I29"/>
    <mergeCell ref="C28:I28"/>
    <mergeCell ref="C22:I22"/>
  </mergeCells>
  <dataValidations xWindow="100" yWindow="735" count="1">
    <dataValidation allowBlank="1" showInputMessage="1" showErrorMessage="1" promptTitle="Guidance" prompt="For assistance completing the template please refer to EG A6." sqref="A21 A29" xr:uid="{00000000-0002-0000-0600-000000000000}"/>
  </dataValidations>
  <printOptions horizontalCentered="1"/>
  <pageMargins left="0.23622047244094499" right="0.23622047244094499" top="0.74803149606299202" bottom="0.74803149606299202" header="0.31496062992126" footer="0.31496062992126"/>
  <pageSetup paperSize="9" scale="74" firstPageNumber="8" fitToWidth="0" fitToHeight="0" orientation="portrait" useFirstPageNumber="1" horizontalDpi="4294967293" r:id="rId4"/>
  <headerFooter>
    <oddFooter>Page &amp;P</oddFooter>
  </headerFooter>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M94"/>
  <sheetViews>
    <sheetView showGridLines="0" view="pageBreakPreview" zoomScale="136" zoomScaleNormal="100" zoomScaleSheetLayoutView="136" workbookViewId="0">
      <selection activeCell="H10" sqref="H10"/>
    </sheetView>
  </sheetViews>
  <sheetFormatPr defaultColWidth="8.88671875" defaultRowHeight="13.8"/>
  <cols>
    <col min="1" max="1" width="2.6640625" style="58" customWidth="1"/>
    <col min="2" max="2" width="5.88671875" style="39" customWidth="1"/>
    <col min="3" max="3" width="2.6640625" style="40" customWidth="1"/>
    <col min="4" max="4" width="21.109375" style="40" customWidth="1"/>
    <col min="5" max="5" width="31" style="40" customWidth="1"/>
    <col min="6" max="6" width="10.109375" style="40" customWidth="1"/>
    <col min="7" max="7" width="2" style="40" customWidth="1"/>
    <col min="8" max="8" width="10.109375" style="40" customWidth="1"/>
    <col min="9" max="16384" width="8.88671875" style="40"/>
  </cols>
  <sheetData>
    <row r="2" spans="1:10" ht="21" customHeight="1">
      <c r="D2" s="433" t="e">
        <f>Name</f>
        <v>#REF!</v>
      </c>
      <c r="E2" s="433"/>
      <c r="F2" s="433"/>
      <c r="G2" s="433"/>
      <c r="H2" s="433"/>
    </row>
    <row r="3" spans="1:10" ht="5.0999999999999996" customHeight="1">
      <c r="D3" s="434"/>
      <c r="E3" s="434"/>
      <c r="F3" s="434"/>
      <c r="G3" s="434"/>
      <c r="H3" s="434"/>
    </row>
    <row r="4" spans="1:10" ht="15.75" customHeight="1">
      <c r="D4" s="434" t="s">
        <v>68</v>
      </c>
      <c r="E4" s="434"/>
      <c r="F4" s="434"/>
      <c r="G4" s="434"/>
      <c r="H4" s="434"/>
    </row>
    <row r="5" spans="1:10" ht="5.0999999999999996" customHeight="1">
      <c r="D5" s="434"/>
      <c r="E5" s="434"/>
      <c r="F5" s="434"/>
      <c r="G5" s="434"/>
      <c r="H5" s="434"/>
    </row>
    <row r="6" spans="1:10" ht="15" customHeight="1">
      <c r="D6" s="435" t="e">
        <f>#REF!</f>
        <v>#REF!</v>
      </c>
      <c r="E6" s="435"/>
      <c r="F6" s="435"/>
      <c r="G6" s="435"/>
      <c r="H6" s="435"/>
    </row>
    <row r="7" spans="1:10" s="42" customFormat="1" ht="13.2">
      <c r="A7" s="59"/>
      <c r="B7" s="41"/>
      <c r="D7" s="70" t="s">
        <v>70</v>
      </c>
      <c r="H7" s="41"/>
    </row>
    <row r="8" spans="1:10" s="42" customFormat="1" ht="13.2">
      <c r="A8" s="59"/>
      <c r="B8" s="41"/>
      <c r="H8" s="41"/>
    </row>
    <row r="9" spans="1:10" s="42" customFormat="1" ht="12.75" customHeight="1">
      <c r="A9" s="77" t="s">
        <v>61</v>
      </c>
      <c r="B9" s="46" t="s">
        <v>4</v>
      </c>
      <c r="C9" s="44"/>
      <c r="D9" s="479" t="s">
        <v>50</v>
      </c>
      <c r="E9" s="479"/>
      <c r="F9" s="479"/>
      <c r="G9" s="479"/>
      <c r="H9" s="479"/>
    </row>
    <row r="10" spans="1:10">
      <c r="A10" s="77"/>
      <c r="B10" s="46" t="s">
        <v>5</v>
      </c>
      <c r="C10" s="44"/>
      <c r="D10" s="44"/>
      <c r="E10" s="44"/>
      <c r="F10" s="43" t="s">
        <v>66</v>
      </c>
      <c r="G10" s="44"/>
      <c r="H10" s="43" t="s">
        <v>66</v>
      </c>
    </row>
    <row r="11" spans="1:10" s="42" customFormat="1" ht="13.2">
      <c r="A11" s="77"/>
      <c r="B11" s="43"/>
      <c r="C11" s="44"/>
      <c r="D11" s="44"/>
      <c r="E11" s="44"/>
      <c r="F11" s="71" t="s">
        <v>1</v>
      </c>
      <c r="G11" s="43"/>
      <c r="H11" s="71" t="s">
        <v>2</v>
      </c>
      <c r="J11" s="61"/>
    </row>
    <row r="12" spans="1:10" s="42" customFormat="1" ht="15" customHeight="1">
      <c r="A12" s="77"/>
      <c r="B12" s="43"/>
      <c r="C12" s="44"/>
      <c r="D12" s="72" t="s">
        <v>20</v>
      </c>
      <c r="E12" s="72" t="s">
        <v>65</v>
      </c>
      <c r="F12" s="71" t="s">
        <v>64</v>
      </c>
      <c r="G12" s="43"/>
      <c r="H12" s="71" t="s">
        <v>64</v>
      </c>
    </row>
    <row r="13" spans="1:10" s="59" customFormat="1" ht="13.2">
      <c r="A13" s="77"/>
      <c r="B13" s="52" t="s">
        <v>19</v>
      </c>
      <c r="C13" s="51"/>
      <c r="D13" s="477" t="s">
        <v>45</v>
      </c>
      <c r="E13" s="73"/>
      <c r="F13" s="74"/>
      <c r="G13" s="51"/>
      <c r="H13" s="74"/>
    </row>
    <row r="14" spans="1:10" s="59" customFormat="1" ht="15" customHeight="1">
      <c r="A14" s="77"/>
      <c r="B14" s="50"/>
      <c r="C14" s="51"/>
      <c r="D14" s="477"/>
      <c r="E14" s="73"/>
      <c r="F14" s="74"/>
      <c r="G14" s="51"/>
      <c r="H14" s="74"/>
    </row>
    <row r="15" spans="1:10" s="59" customFormat="1" ht="13.2">
      <c r="A15" s="77"/>
      <c r="B15" s="50"/>
      <c r="C15" s="51"/>
      <c r="D15" s="477"/>
      <c r="E15" s="73"/>
      <c r="F15" s="74"/>
      <c r="G15" s="51"/>
      <c r="H15" s="74"/>
    </row>
    <row r="16" spans="1:10" s="59" customFormat="1" ht="13.2">
      <c r="A16" s="77"/>
      <c r="B16" s="50"/>
      <c r="C16" s="51"/>
      <c r="D16" s="477"/>
      <c r="E16" s="73"/>
      <c r="F16" s="74"/>
      <c r="G16" s="51"/>
      <c r="H16" s="74"/>
    </row>
    <row r="17" spans="1:8" s="59" customFormat="1" ht="13.2">
      <c r="A17" s="77"/>
      <c r="B17" s="50"/>
      <c r="C17" s="51"/>
      <c r="D17" s="477"/>
      <c r="E17" s="73"/>
      <c r="F17" s="74"/>
      <c r="G17" s="51"/>
      <c r="H17" s="74"/>
    </row>
    <row r="18" spans="1:8" s="59" customFormat="1" ht="13.2">
      <c r="A18" s="77"/>
      <c r="B18" s="50"/>
      <c r="C18" s="51"/>
      <c r="D18" s="477"/>
      <c r="E18" s="73"/>
      <c r="F18" s="74"/>
      <c r="G18" s="51"/>
      <c r="H18" s="74"/>
    </row>
    <row r="19" spans="1:8" s="59" customFormat="1" ht="13.2">
      <c r="A19" s="77"/>
      <c r="B19" s="50"/>
      <c r="C19" s="51"/>
      <c r="D19" s="477"/>
      <c r="E19" s="73"/>
      <c r="F19" s="74"/>
      <c r="G19" s="51"/>
      <c r="H19" s="74"/>
    </row>
    <row r="20" spans="1:8" s="59" customFormat="1" ht="13.2">
      <c r="A20" s="77"/>
      <c r="B20" s="50"/>
      <c r="C20" s="51"/>
      <c r="D20" s="477"/>
      <c r="E20" s="73"/>
      <c r="F20" s="74"/>
      <c r="G20" s="51"/>
      <c r="H20" s="74"/>
    </row>
    <row r="21" spans="1:8" s="42" customFormat="1" ht="13.2">
      <c r="A21" s="77"/>
      <c r="B21" s="43"/>
      <c r="C21" s="44"/>
      <c r="D21" s="44"/>
      <c r="E21" s="75" t="s">
        <v>3</v>
      </c>
      <c r="F21" s="76">
        <f>SUM(F13:F20)</f>
        <v>0</v>
      </c>
      <c r="G21" s="44"/>
      <c r="H21" s="76">
        <f>SUM(H13:H20)</f>
        <v>0</v>
      </c>
    </row>
    <row r="22" spans="1:8" s="42" customFormat="1" ht="13.2">
      <c r="A22" s="77"/>
      <c r="B22" s="43"/>
      <c r="C22" s="44"/>
      <c r="D22" s="44"/>
      <c r="E22" s="44"/>
      <c r="F22" s="44"/>
      <c r="G22" s="44"/>
      <c r="H22" s="44"/>
    </row>
    <row r="23" spans="1:8" s="42" customFormat="1" ht="13.2">
      <c r="A23" s="77"/>
      <c r="B23" s="43"/>
      <c r="C23" s="44"/>
      <c r="D23" s="44"/>
      <c r="E23" s="44"/>
      <c r="F23" s="71" t="s">
        <v>1</v>
      </c>
      <c r="G23" s="43"/>
      <c r="H23" s="71" t="s">
        <v>2</v>
      </c>
    </row>
    <row r="24" spans="1:8" s="42" customFormat="1" ht="13.2">
      <c r="A24" s="77"/>
      <c r="B24" s="43"/>
      <c r="C24" s="44"/>
      <c r="D24" s="72" t="s">
        <v>20</v>
      </c>
      <c r="E24" s="72" t="s">
        <v>65</v>
      </c>
      <c r="F24" s="71" t="s">
        <v>64</v>
      </c>
      <c r="G24" s="43"/>
      <c r="H24" s="71" t="s">
        <v>64</v>
      </c>
    </row>
    <row r="25" spans="1:8" s="59" customFormat="1" ht="13.2">
      <c r="A25" s="77"/>
      <c r="B25" s="52" t="s">
        <v>19</v>
      </c>
      <c r="C25" s="51"/>
      <c r="D25" s="477" t="s">
        <v>6</v>
      </c>
      <c r="E25" s="73"/>
      <c r="F25" s="74"/>
      <c r="G25" s="51"/>
      <c r="H25" s="74"/>
    </row>
    <row r="26" spans="1:8" s="59" customFormat="1" ht="13.2">
      <c r="A26" s="77"/>
      <c r="B26" s="50"/>
      <c r="C26" s="51"/>
      <c r="D26" s="477"/>
      <c r="E26" s="73"/>
      <c r="F26" s="74"/>
      <c r="G26" s="51"/>
      <c r="H26" s="74"/>
    </row>
    <row r="27" spans="1:8" s="59" customFormat="1" ht="13.2">
      <c r="A27" s="77"/>
      <c r="B27" s="50"/>
      <c r="C27" s="51"/>
      <c r="D27" s="477"/>
      <c r="E27" s="73"/>
      <c r="F27" s="74"/>
      <c r="G27" s="51"/>
      <c r="H27" s="74"/>
    </row>
    <row r="28" spans="1:8" s="59" customFormat="1" ht="13.2">
      <c r="A28" s="77"/>
      <c r="B28" s="50"/>
      <c r="C28" s="51"/>
      <c r="D28" s="477"/>
      <c r="E28" s="73"/>
      <c r="F28" s="74"/>
      <c r="G28" s="51"/>
      <c r="H28" s="74"/>
    </row>
    <row r="29" spans="1:8" s="59" customFormat="1" ht="13.2">
      <c r="A29" s="77"/>
      <c r="B29" s="50"/>
      <c r="C29" s="51"/>
      <c r="D29" s="477"/>
      <c r="E29" s="73"/>
      <c r="F29" s="74"/>
      <c r="G29" s="51"/>
      <c r="H29" s="74"/>
    </row>
    <row r="30" spans="1:8" s="59" customFormat="1" ht="13.2">
      <c r="A30" s="77"/>
      <c r="B30" s="50"/>
      <c r="C30" s="51"/>
      <c r="D30" s="477"/>
      <c r="E30" s="73"/>
      <c r="F30" s="74"/>
      <c r="G30" s="51"/>
      <c r="H30" s="74"/>
    </row>
    <row r="31" spans="1:8" s="59" customFormat="1" ht="13.2">
      <c r="A31" s="77"/>
      <c r="B31" s="50"/>
      <c r="C31" s="51"/>
      <c r="D31" s="477"/>
      <c r="E31" s="73"/>
      <c r="F31" s="74"/>
      <c r="G31" s="51"/>
      <c r="H31" s="74"/>
    </row>
    <row r="32" spans="1:8" s="59" customFormat="1" ht="13.2">
      <c r="A32" s="77"/>
      <c r="B32" s="50"/>
      <c r="C32" s="51"/>
      <c r="D32" s="477"/>
      <c r="E32" s="73"/>
      <c r="F32" s="74"/>
      <c r="G32" s="51"/>
      <c r="H32" s="74"/>
    </row>
    <row r="33" spans="1:8" s="42" customFormat="1" ht="13.2">
      <c r="A33" s="77"/>
      <c r="B33" s="43"/>
      <c r="C33" s="44"/>
      <c r="D33" s="44"/>
      <c r="E33" s="75" t="s">
        <v>3</v>
      </c>
      <c r="F33" s="76">
        <f>SUM(F25:F32)</f>
        <v>0</v>
      </c>
      <c r="G33" s="44"/>
      <c r="H33" s="76">
        <f>SUM(H25:H32)</f>
        <v>0</v>
      </c>
    </row>
    <row r="34" spans="1:8" s="42" customFormat="1" ht="13.2">
      <c r="A34" s="77"/>
      <c r="B34" s="43"/>
      <c r="C34" s="44"/>
      <c r="D34" s="44"/>
      <c r="E34" s="44"/>
      <c r="F34" s="44"/>
      <c r="G34" s="44"/>
      <c r="H34" s="44"/>
    </row>
    <row r="35" spans="1:8" s="42" customFormat="1" ht="13.2">
      <c r="A35" s="77"/>
      <c r="B35" s="43"/>
      <c r="C35" s="44"/>
      <c r="D35" s="44"/>
      <c r="E35" s="44"/>
      <c r="F35" s="71" t="s">
        <v>1</v>
      </c>
      <c r="G35" s="43"/>
      <c r="H35" s="71" t="s">
        <v>2</v>
      </c>
    </row>
    <row r="36" spans="1:8" s="42" customFormat="1" ht="13.2">
      <c r="A36" s="77"/>
      <c r="B36" s="43"/>
      <c r="C36" s="44"/>
      <c r="D36" s="72" t="s">
        <v>20</v>
      </c>
      <c r="E36" s="72" t="s">
        <v>65</v>
      </c>
      <c r="F36" s="71" t="s">
        <v>64</v>
      </c>
      <c r="G36" s="43"/>
      <c r="H36" s="71" t="s">
        <v>64</v>
      </c>
    </row>
    <row r="37" spans="1:8" s="58" customFormat="1">
      <c r="A37" s="77"/>
      <c r="B37" s="52" t="s">
        <v>7</v>
      </c>
      <c r="C37" s="51"/>
      <c r="D37" s="477" t="s">
        <v>41</v>
      </c>
      <c r="E37" s="73"/>
      <c r="F37" s="74"/>
      <c r="G37" s="51"/>
      <c r="H37" s="74"/>
    </row>
    <row r="38" spans="1:8" s="58" customFormat="1">
      <c r="A38" s="77"/>
      <c r="B38" s="50"/>
      <c r="C38" s="51"/>
      <c r="D38" s="477"/>
      <c r="E38" s="73"/>
      <c r="F38" s="74"/>
      <c r="G38" s="51"/>
      <c r="H38" s="74"/>
    </row>
    <row r="39" spans="1:8" s="58" customFormat="1">
      <c r="A39" s="77"/>
      <c r="B39" s="50"/>
      <c r="C39" s="51"/>
      <c r="D39" s="477"/>
      <c r="E39" s="73"/>
      <c r="F39" s="74"/>
      <c r="G39" s="51"/>
      <c r="H39" s="74"/>
    </row>
    <row r="40" spans="1:8" s="58" customFormat="1">
      <c r="A40" s="77"/>
      <c r="B40" s="50"/>
      <c r="C40" s="51"/>
      <c r="D40" s="477"/>
      <c r="E40" s="73"/>
      <c r="F40" s="74"/>
      <c r="G40" s="51"/>
      <c r="H40" s="74"/>
    </row>
    <row r="41" spans="1:8" s="58" customFormat="1">
      <c r="A41" s="77"/>
      <c r="B41" s="50"/>
      <c r="C41" s="51"/>
      <c r="D41" s="477"/>
      <c r="E41" s="73"/>
      <c r="F41" s="74"/>
      <c r="G41" s="51"/>
      <c r="H41" s="74"/>
    </row>
    <row r="42" spans="1:8" s="58" customFormat="1">
      <c r="A42" s="77"/>
      <c r="B42" s="50"/>
      <c r="C42" s="51"/>
      <c r="D42" s="477"/>
      <c r="E42" s="73"/>
      <c r="F42" s="74"/>
      <c r="G42" s="51"/>
      <c r="H42" s="74"/>
    </row>
    <row r="43" spans="1:8" s="58" customFormat="1">
      <c r="A43" s="77"/>
      <c r="B43" s="50"/>
      <c r="C43" s="51"/>
      <c r="D43" s="477"/>
      <c r="E43" s="73"/>
      <c r="F43" s="74"/>
      <c r="G43" s="51"/>
      <c r="H43" s="74"/>
    </row>
    <row r="44" spans="1:8" s="58" customFormat="1">
      <c r="A44" s="77"/>
      <c r="B44" s="50"/>
      <c r="C44" s="51"/>
      <c r="D44" s="477"/>
      <c r="E44" s="73"/>
      <c r="F44" s="74"/>
      <c r="G44" s="51"/>
      <c r="H44" s="74"/>
    </row>
    <row r="45" spans="1:8">
      <c r="A45" s="77"/>
      <c r="B45" s="43"/>
      <c r="C45" s="44"/>
      <c r="D45" s="44"/>
      <c r="E45" s="75" t="s">
        <v>3</v>
      </c>
      <c r="F45" s="76">
        <f>SUM(F37:F44)</f>
        <v>0</v>
      </c>
      <c r="G45" s="44"/>
      <c r="H45" s="76">
        <f>SUM(H37:H44)</f>
        <v>0</v>
      </c>
    </row>
    <row r="46" spans="1:8">
      <c r="A46" s="77"/>
      <c r="B46" s="43"/>
      <c r="C46" s="44"/>
      <c r="D46" s="44"/>
      <c r="E46" s="44"/>
      <c r="F46" s="44"/>
      <c r="G46" s="44"/>
      <c r="H46" s="44"/>
    </row>
    <row r="47" spans="1:8">
      <c r="A47" s="77"/>
      <c r="B47" s="43"/>
      <c r="C47" s="44"/>
      <c r="D47" s="44"/>
      <c r="E47" s="44"/>
      <c r="F47" s="71" t="s">
        <v>1</v>
      </c>
      <c r="G47" s="43"/>
      <c r="H47" s="71" t="s">
        <v>2</v>
      </c>
    </row>
    <row r="48" spans="1:8">
      <c r="A48" s="77"/>
      <c r="B48" s="43"/>
      <c r="C48" s="44"/>
      <c r="D48" s="72" t="s">
        <v>20</v>
      </c>
      <c r="E48" s="72" t="s">
        <v>65</v>
      </c>
      <c r="F48" s="71" t="s">
        <v>64</v>
      </c>
      <c r="G48" s="43"/>
      <c r="H48" s="71" t="s">
        <v>64</v>
      </c>
    </row>
    <row r="49" spans="1:13" s="58" customFormat="1">
      <c r="A49" s="77"/>
      <c r="B49" s="52" t="s">
        <v>8</v>
      </c>
      <c r="C49" s="51"/>
      <c r="D49" s="477" t="s">
        <v>46</v>
      </c>
      <c r="E49" s="73"/>
      <c r="F49" s="74"/>
      <c r="G49" s="51"/>
      <c r="H49" s="74"/>
    </row>
    <row r="50" spans="1:13" s="58" customFormat="1">
      <c r="A50" s="77"/>
      <c r="B50" s="50"/>
      <c r="C50" s="51"/>
      <c r="D50" s="477"/>
      <c r="E50" s="73"/>
      <c r="F50" s="74"/>
      <c r="G50" s="51"/>
      <c r="H50" s="74"/>
    </row>
    <row r="51" spans="1:13" s="58" customFormat="1">
      <c r="A51" s="77"/>
      <c r="B51" s="50"/>
      <c r="C51" s="51"/>
      <c r="D51" s="477"/>
      <c r="E51" s="73"/>
      <c r="F51" s="74"/>
      <c r="G51" s="51"/>
      <c r="H51" s="74"/>
    </row>
    <row r="52" spans="1:13" s="58" customFormat="1">
      <c r="A52" s="77"/>
      <c r="B52" s="50"/>
      <c r="C52" s="51"/>
      <c r="D52" s="477"/>
      <c r="E52" s="73"/>
      <c r="F52" s="74"/>
      <c r="G52" s="51"/>
      <c r="H52" s="74"/>
    </row>
    <row r="53" spans="1:13" s="58" customFormat="1">
      <c r="A53" s="77"/>
      <c r="B53" s="50"/>
      <c r="C53" s="51"/>
      <c r="D53" s="477"/>
      <c r="E53" s="73"/>
      <c r="F53" s="74"/>
      <c r="G53" s="51"/>
      <c r="H53" s="74"/>
    </row>
    <row r="54" spans="1:13" s="58" customFormat="1">
      <c r="A54" s="77"/>
      <c r="B54" s="50"/>
      <c r="C54" s="51"/>
      <c r="D54" s="477"/>
      <c r="E54" s="73"/>
      <c r="F54" s="74"/>
      <c r="G54" s="51"/>
      <c r="H54" s="74"/>
    </row>
    <row r="55" spans="1:13" s="58" customFormat="1">
      <c r="A55" s="77"/>
      <c r="B55" s="50"/>
      <c r="C55" s="51"/>
      <c r="D55" s="477"/>
      <c r="E55" s="73"/>
      <c r="F55" s="74"/>
      <c r="G55" s="51"/>
      <c r="H55" s="74"/>
    </row>
    <row r="56" spans="1:13" s="58" customFormat="1">
      <c r="A56" s="77"/>
      <c r="B56" s="50"/>
      <c r="C56" s="51"/>
      <c r="D56" s="477"/>
      <c r="E56" s="73"/>
      <c r="F56" s="74"/>
      <c r="G56" s="51"/>
      <c r="H56" s="74"/>
      <c r="K56" s="67"/>
    </row>
    <row r="57" spans="1:13">
      <c r="A57" s="77"/>
      <c r="B57" s="43"/>
      <c r="C57" s="44"/>
      <c r="D57" s="44"/>
      <c r="E57" s="75" t="s">
        <v>3</v>
      </c>
      <c r="F57" s="76">
        <f>SUM(F49:F56)</f>
        <v>0</v>
      </c>
      <c r="G57" s="44"/>
      <c r="H57" s="76">
        <f>SUM(H49:H56)</f>
        <v>0</v>
      </c>
      <c r="K57" s="39"/>
    </row>
    <row r="58" spans="1:13">
      <c r="A58" s="77"/>
      <c r="B58" s="43"/>
      <c r="C58" s="44"/>
      <c r="D58" s="44"/>
      <c r="E58" s="44"/>
      <c r="F58" s="44"/>
      <c r="G58" s="44"/>
      <c r="H58" s="44"/>
    </row>
    <row r="59" spans="1:13">
      <c r="A59" s="77"/>
      <c r="B59" s="43"/>
      <c r="C59" s="44"/>
      <c r="D59" s="44"/>
      <c r="E59" s="44"/>
      <c r="F59" s="71" t="s">
        <v>1</v>
      </c>
      <c r="G59" s="43"/>
      <c r="H59" s="71" t="s">
        <v>2</v>
      </c>
      <c r="M59" s="39"/>
    </row>
    <row r="60" spans="1:13">
      <c r="A60" s="77"/>
      <c r="B60" s="43"/>
      <c r="C60" s="44"/>
      <c r="D60" s="72" t="s">
        <v>20</v>
      </c>
      <c r="E60" s="72" t="s">
        <v>65</v>
      </c>
      <c r="F60" s="71" t="s">
        <v>64</v>
      </c>
      <c r="G60" s="43"/>
      <c r="H60" s="71" t="s">
        <v>64</v>
      </c>
      <c r="M60" s="39"/>
    </row>
    <row r="61" spans="1:13" s="58" customFormat="1">
      <c r="A61" s="77"/>
      <c r="B61" s="52" t="s">
        <v>9</v>
      </c>
      <c r="C61" s="51"/>
      <c r="D61" s="477" t="s">
        <v>47</v>
      </c>
      <c r="E61" s="73"/>
      <c r="F61" s="74"/>
      <c r="G61" s="51"/>
      <c r="H61" s="74"/>
    </row>
    <row r="62" spans="1:13" s="58" customFormat="1">
      <c r="A62" s="77"/>
      <c r="B62" s="50"/>
      <c r="C62" s="51"/>
      <c r="D62" s="477"/>
      <c r="E62" s="73"/>
      <c r="F62" s="74"/>
      <c r="G62" s="51"/>
      <c r="H62" s="74"/>
    </row>
    <row r="63" spans="1:13" s="58" customFormat="1">
      <c r="A63" s="77"/>
      <c r="B63" s="50"/>
      <c r="C63" s="51"/>
      <c r="D63" s="477"/>
      <c r="E63" s="73"/>
      <c r="F63" s="74"/>
      <c r="G63" s="51"/>
      <c r="H63" s="74"/>
    </row>
    <row r="64" spans="1:13" s="58" customFormat="1">
      <c r="A64" s="77"/>
      <c r="B64" s="50"/>
      <c r="C64" s="51"/>
      <c r="D64" s="477"/>
      <c r="E64" s="73"/>
      <c r="F64" s="74"/>
      <c r="G64" s="51"/>
      <c r="H64" s="74"/>
    </row>
    <row r="65" spans="1:11" s="58" customFormat="1">
      <c r="A65" s="77"/>
      <c r="B65" s="50"/>
      <c r="C65" s="51"/>
      <c r="D65" s="477"/>
      <c r="E65" s="73"/>
      <c r="F65" s="74"/>
      <c r="G65" s="51"/>
      <c r="H65" s="74"/>
    </row>
    <row r="66" spans="1:11" s="58" customFormat="1">
      <c r="A66" s="77"/>
      <c r="B66" s="50"/>
      <c r="C66" s="51"/>
      <c r="D66" s="477"/>
      <c r="E66" s="73"/>
      <c r="F66" s="74"/>
      <c r="G66" s="51"/>
      <c r="H66" s="74"/>
    </row>
    <row r="67" spans="1:11" s="58" customFormat="1">
      <c r="A67" s="77"/>
      <c r="B67" s="50"/>
      <c r="C67" s="51"/>
      <c r="D67" s="477"/>
      <c r="E67" s="73"/>
      <c r="F67" s="74"/>
      <c r="G67" s="51"/>
      <c r="H67" s="74"/>
    </row>
    <row r="68" spans="1:11" s="58" customFormat="1">
      <c r="A68" s="77"/>
      <c r="B68" s="50"/>
      <c r="C68" s="51"/>
      <c r="D68" s="477"/>
      <c r="E68" s="73"/>
      <c r="F68" s="74"/>
      <c r="G68" s="51"/>
      <c r="H68" s="74"/>
    </row>
    <row r="69" spans="1:11">
      <c r="A69" s="77"/>
      <c r="B69" s="43"/>
      <c r="C69" s="44"/>
      <c r="D69" s="44"/>
      <c r="E69" s="75" t="s">
        <v>3</v>
      </c>
      <c r="F69" s="76">
        <f>SUM(F61:F68)</f>
        <v>0</v>
      </c>
      <c r="G69" s="44"/>
      <c r="H69" s="76">
        <f>SUM(H61:H68)</f>
        <v>0</v>
      </c>
    </row>
    <row r="70" spans="1:11">
      <c r="A70" s="77"/>
    </row>
    <row r="71" spans="1:11">
      <c r="A71" s="77"/>
      <c r="F71" s="60" t="s">
        <v>1</v>
      </c>
      <c r="G71" s="39"/>
      <c r="H71" s="60" t="s">
        <v>2</v>
      </c>
    </row>
    <row r="72" spans="1:11" ht="18">
      <c r="A72" s="77"/>
      <c r="D72" s="62" t="s">
        <v>20</v>
      </c>
      <c r="E72" s="62" t="s">
        <v>65</v>
      </c>
      <c r="F72" s="63" t="s">
        <v>64</v>
      </c>
      <c r="G72" s="39"/>
      <c r="H72" s="63" t="s">
        <v>64</v>
      </c>
    </row>
    <row r="73" spans="1:11" s="58" customFormat="1">
      <c r="A73" s="77"/>
      <c r="B73" s="64" t="s">
        <v>10</v>
      </c>
      <c r="D73" s="478" t="s">
        <v>56</v>
      </c>
      <c r="E73" s="65"/>
      <c r="F73" s="66"/>
      <c r="H73" s="66"/>
    </row>
    <row r="74" spans="1:11" s="58" customFormat="1">
      <c r="A74" s="77"/>
      <c r="B74" s="67"/>
      <c r="D74" s="478"/>
      <c r="E74" s="65"/>
      <c r="F74" s="66"/>
      <c r="H74" s="66"/>
    </row>
    <row r="75" spans="1:11" s="58" customFormat="1">
      <c r="A75" s="77"/>
      <c r="B75" s="67"/>
      <c r="D75" s="478"/>
      <c r="E75" s="65"/>
      <c r="F75" s="66"/>
      <c r="H75" s="66"/>
    </row>
    <row r="76" spans="1:11" s="58" customFormat="1">
      <c r="A76" s="77"/>
      <c r="B76" s="67"/>
      <c r="D76" s="478"/>
      <c r="E76" s="65"/>
      <c r="F76" s="66"/>
      <c r="H76" s="66"/>
    </row>
    <row r="77" spans="1:11" s="58" customFormat="1">
      <c r="A77" s="77"/>
      <c r="B77" s="67"/>
      <c r="D77" s="478"/>
      <c r="E77" s="65"/>
      <c r="F77" s="66"/>
      <c r="H77" s="66"/>
    </row>
    <row r="78" spans="1:11" s="58" customFormat="1">
      <c r="A78" s="77"/>
      <c r="B78" s="67"/>
      <c r="D78" s="478"/>
      <c r="E78" s="65"/>
      <c r="F78" s="66"/>
      <c r="H78" s="66"/>
    </row>
    <row r="79" spans="1:11" s="58" customFormat="1">
      <c r="A79" s="77"/>
      <c r="B79" s="67"/>
      <c r="D79" s="478"/>
      <c r="E79" s="65"/>
      <c r="F79" s="66"/>
      <c r="H79" s="66"/>
    </row>
    <row r="80" spans="1:11" s="58" customFormat="1">
      <c r="A80" s="77"/>
      <c r="B80" s="67"/>
      <c r="D80" s="478"/>
      <c r="E80" s="65"/>
      <c r="F80" s="66"/>
      <c r="H80" s="66"/>
      <c r="K80" s="69"/>
    </row>
    <row r="81" spans="1:8">
      <c r="A81" s="77"/>
      <c r="E81" s="62" t="s">
        <v>3</v>
      </c>
      <c r="F81" s="68">
        <f>SUM(F73:F80)</f>
        <v>0</v>
      </c>
      <c r="H81" s="68">
        <f>SUM(H73:H80)</f>
        <v>0</v>
      </c>
    </row>
    <row r="82" spans="1:8">
      <c r="A82" s="77"/>
    </row>
    <row r="83" spans="1:8">
      <c r="A83" s="77"/>
      <c r="F83" s="60" t="s">
        <v>1</v>
      </c>
      <c r="G83" s="39"/>
      <c r="H83" s="60" t="s">
        <v>2</v>
      </c>
    </row>
    <row r="84" spans="1:8" ht="18">
      <c r="A84" s="77"/>
      <c r="D84" s="62" t="s">
        <v>20</v>
      </c>
      <c r="E84" s="62" t="s">
        <v>65</v>
      </c>
      <c r="F84" s="63" t="s">
        <v>64</v>
      </c>
      <c r="G84" s="39"/>
      <c r="H84" s="63" t="s">
        <v>64</v>
      </c>
    </row>
    <row r="85" spans="1:8" s="58" customFormat="1">
      <c r="A85" s="77"/>
      <c r="B85" s="64" t="s">
        <v>33</v>
      </c>
      <c r="D85" s="478" t="s">
        <v>55</v>
      </c>
      <c r="E85" s="65"/>
      <c r="F85" s="66"/>
      <c r="H85" s="66"/>
    </row>
    <row r="86" spans="1:8" s="58" customFormat="1">
      <c r="A86" s="77"/>
      <c r="B86" s="67"/>
      <c r="D86" s="478"/>
      <c r="E86" s="65"/>
      <c r="F86" s="66"/>
      <c r="H86" s="66"/>
    </row>
    <row r="87" spans="1:8" s="58" customFormat="1">
      <c r="A87" s="77"/>
      <c r="B87" s="67"/>
      <c r="D87" s="478"/>
      <c r="E87" s="65"/>
      <c r="F87" s="66"/>
      <c r="H87" s="66"/>
    </row>
    <row r="88" spans="1:8" s="58" customFormat="1">
      <c r="A88" s="77"/>
      <c r="B88" s="67"/>
      <c r="D88" s="478"/>
      <c r="E88" s="65"/>
      <c r="F88" s="66"/>
      <c r="H88" s="66"/>
    </row>
    <row r="89" spans="1:8" s="58" customFormat="1">
      <c r="A89" s="77"/>
      <c r="B89" s="67"/>
      <c r="D89" s="478"/>
      <c r="E89" s="65"/>
      <c r="F89" s="66"/>
      <c r="H89" s="66"/>
    </row>
    <row r="90" spans="1:8" s="58" customFormat="1">
      <c r="A90" s="77"/>
      <c r="B90" s="67"/>
      <c r="D90" s="478"/>
      <c r="E90" s="65"/>
      <c r="F90" s="66"/>
      <c r="H90" s="66"/>
    </row>
    <row r="91" spans="1:8" s="58" customFormat="1">
      <c r="A91" s="77"/>
      <c r="B91" s="67"/>
      <c r="D91" s="478"/>
      <c r="E91" s="65"/>
      <c r="F91" s="66"/>
      <c r="H91" s="66"/>
    </row>
    <row r="92" spans="1:8" s="58" customFormat="1">
      <c r="A92" s="77"/>
      <c r="B92" s="67"/>
      <c r="D92" s="478"/>
      <c r="E92" s="65"/>
      <c r="F92" s="66"/>
      <c r="H92" s="66"/>
    </row>
    <row r="93" spans="1:8">
      <c r="A93" s="77"/>
      <c r="E93" s="62" t="s">
        <v>3</v>
      </c>
      <c r="F93" s="68">
        <f>SUM(F85:F92)</f>
        <v>0</v>
      </c>
      <c r="H93" s="68">
        <f>SUM(H85:H92)</f>
        <v>0</v>
      </c>
    </row>
    <row r="94" spans="1:8">
      <c r="A94" s="77"/>
    </row>
  </sheetData>
  <sheetProtection insertRows="0" deleteRows="0"/>
  <dataConsolidate/>
  <mergeCells count="13">
    <mergeCell ref="D61:D68"/>
    <mergeCell ref="D73:D80"/>
    <mergeCell ref="D85:D92"/>
    <mergeCell ref="D2:H2"/>
    <mergeCell ref="D3:H3"/>
    <mergeCell ref="D4:H4"/>
    <mergeCell ref="D5:H5"/>
    <mergeCell ref="D6:H6"/>
    <mergeCell ref="D9:H9"/>
    <mergeCell ref="D13:D20"/>
    <mergeCell ref="D25:D32"/>
    <mergeCell ref="D37:D44"/>
    <mergeCell ref="D49:D56"/>
  </mergeCells>
  <dataValidations count="13">
    <dataValidation type="whole" errorStyle="warning" allowBlank="1" showInputMessage="1" showErrorMessage="1" errorTitle="Attention" error="Enter whole dollars only._x000a_Did you mean to enter a negative number?_x000a_" promptTitle="Actual Last Year" prompt="Please enter whole dollars only." sqref="H13:H20 H25:H32 H37:H44 H49:H56 H61:H68 H73:H80 H85:H92" xr:uid="{00000000-0002-0000-0700-000000000000}">
      <formula1>0</formula1>
      <formula2>10000000</formula2>
    </dataValidation>
    <dataValidation type="whole" errorStyle="warning" allowBlank="1" showInputMessage="1" showErrorMessage="1" errorTitle="Attention" error="Enter whole dollars only._x000a_Did you mean to enter a negative number?_x000a_" promptTitle="Actual This Year" prompt="Please enter whole dollars only." sqref="F13:F20 F25:F32 F37:F44 F49:F56 F61:F68 F73:F80 F85:F92" xr:uid="{00000000-0002-0000-0700-000001000000}">
      <formula1>0</formula1>
      <formula2>10000000</formula2>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85:E92" xr:uid="{00000000-0002-0000-0700-000002000000}">
      <formula1>Receipts7</formula1>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73:E80" xr:uid="{00000000-0002-0000-0700-000003000000}">
      <formula1>Receipts6</formula1>
    </dataValidation>
    <dataValidation type="list" allowBlank="1" showInputMessage="1" showErrorMessage="1" promptTitle="Analysis" prompt="Please select item from the drop down list provided.The list can be edited in the green &quot;lists&quot; tab." sqref="E61:E68" xr:uid="{00000000-0002-0000-0700-000004000000}">
      <formula1>Receipts5</formula1>
    </dataValidation>
    <dataValidation type="list" allowBlank="1" showInputMessage="1" showErrorMessage="1" promptTitle="Analysis" prompt="Please select item from the drop down list provided.The list can be edited in the green &quot;lists&quot; tab." sqref="E49:E56" xr:uid="{00000000-0002-0000-0700-000005000000}">
      <formula1>Receipts4</formula1>
    </dataValidation>
    <dataValidation type="list" allowBlank="1" showInputMessage="1" showErrorMessage="1" promptTitle="Analysis" prompt="Please select item from the drop down list provided.The list can be edited in the green &quot;lists&quot; tab." sqref="E25:E32" xr:uid="{00000000-0002-0000-0700-000006000000}">
      <formula1>Receipts2</formula1>
    </dataValidation>
    <dataValidation allowBlank="1" showInputMessage="1" showErrorMessage="1" promptTitle="Receipt Item" prompt="The Receipt Item and the Analysis can be edited in the green &quot;lists&quot; tab." sqref="D85:D92 D13:D20 D37:D44 D25:D32 D49:D56 D61:D68 D73:D80" xr:uid="{00000000-0002-0000-0700-000007000000}"/>
    <dataValidation type="textLength" allowBlank="1" showInputMessage="1" showErrorMessage="1" errorTitle="Attention" error="Maximum of 8 characters only." promptTitle="Guidance" prompt="For assistance completing the template please refer to EG A6." sqref="B9 B13 B25 B37 B49 B61 B73 B85" xr:uid="{00000000-0002-0000-0700-000008000000}">
      <formula1>1</formula1>
      <formula2>8</formula2>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37:E44" xr:uid="{00000000-0002-0000-0700-000009000000}">
      <formula1>Receipts3</formula1>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13:E20" xr:uid="{00000000-0002-0000-0700-00000A000000}">
      <formula1>Receipts1</formula1>
    </dataValidation>
    <dataValidation type="textLength" allowBlank="1" showInputMessage="1" showErrorMessage="1" errorTitle="Attention" error="Maximum of 8 characters only." promptTitle="Guidance" prompt="For assistance completing the template please refer to the attached guidance notes." sqref="B10" xr:uid="{00000000-0002-0000-0700-00000B000000}">
      <formula1>1</formula1>
      <formula2>10</formula2>
    </dataValidation>
    <dataValidation type="textLength" allowBlank="1" showInputMessage="1" showErrorMessage="1" errorTitle="Attention" error="Maximum of 8 characters only." promptTitle="Guidance" prompt="For assistance completing the template please refer to the attached guidance notes." sqref="B38:B41 B74:B76 B62:B64 B86:B88" xr:uid="{00000000-0002-0000-0700-00000C000000}">
      <formula1>1</formula1>
      <formula2>8</formula2>
    </dataValidation>
  </dataValidations>
  <printOptions horizontalCentered="1"/>
  <pageMargins left="0.23622047244094491" right="0.23622047244094491" top="0.74803149606299213" bottom="0.74803149606299213" header="0.31496062992125984" footer="0.31496062992125984"/>
  <pageSetup paperSize="9" scale="49" firstPageNumber="9" fitToHeight="2" orientation="portrait" cellComments="asDisplayed" useFirstPageNumber="1" r:id="rId1"/>
  <headerFooter>
    <oddFooter>Page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L79"/>
  <sheetViews>
    <sheetView topLeftCell="A16" workbookViewId="0">
      <selection activeCell="D18" sqref="D18"/>
    </sheetView>
  </sheetViews>
  <sheetFormatPr defaultColWidth="10.109375" defaultRowHeight="14.4"/>
  <cols>
    <col min="2" max="2" width="1.44140625" customWidth="1"/>
    <col min="3" max="3" width="41.5546875" customWidth="1"/>
    <col min="4" max="4" width="51.33203125" customWidth="1"/>
    <col min="5" max="5" width="18" style="263" customWidth="1"/>
    <col min="6" max="6" width="3.109375" customWidth="1"/>
    <col min="7" max="7" width="18" style="263" customWidth="1"/>
  </cols>
  <sheetData>
    <row r="2" spans="1:9" s="1" customFormat="1" ht="13.8">
      <c r="E2" s="266"/>
      <c r="G2" s="257"/>
    </row>
    <row r="3" spans="1:9" s="1" customFormat="1" ht="38.4" customHeight="1">
      <c r="A3" s="484" t="s">
        <v>180</v>
      </c>
      <c r="B3" s="484"/>
      <c r="C3" s="484"/>
      <c r="D3" s="484"/>
      <c r="E3" s="484"/>
      <c r="F3" s="484"/>
      <c r="G3" s="484"/>
    </row>
    <row r="4" spans="1:9">
      <c r="E4" s="258" t="s">
        <v>183</v>
      </c>
      <c r="F4" s="86"/>
      <c r="G4" s="258" t="s">
        <v>183</v>
      </c>
    </row>
    <row r="5" spans="1:9" s="1" customFormat="1">
      <c r="C5"/>
      <c r="D5"/>
      <c r="E5" s="259" t="s">
        <v>66</v>
      </c>
      <c r="F5" s="4"/>
      <c r="G5" s="259" t="s">
        <v>66</v>
      </c>
      <c r="I5" s="144"/>
    </row>
    <row r="6" spans="1:9" s="1" customFormat="1" ht="35.4" customHeight="1">
      <c r="A6" s="177"/>
      <c r="C6" s="136" t="s">
        <v>181</v>
      </c>
      <c r="D6" s="136" t="s">
        <v>182</v>
      </c>
      <c r="E6" s="260" t="s">
        <v>134</v>
      </c>
      <c r="F6" s="83"/>
      <c r="G6" s="260" t="s">
        <v>135</v>
      </c>
    </row>
    <row r="7" spans="1:9" s="1" customFormat="1">
      <c r="C7" s="480" t="s">
        <v>270</v>
      </c>
      <c r="D7" s="88" t="s">
        <v>288</v>
      </c>
      <c r="E7" s="261">
        <v>0</v>
      </c>
      <c r="F7"/>
      <c r="G7" s="261">
        <v>0</v>
      </c>
    </row>
    <row r="8" spans="1:9" s="1" customFormat="1" ht="15" customHeight="1">
      <c r="C8" s="481"/>
      <c r="D8" s="88"/>
      <c r="E8" s="261"/>
      <c r="F8"/>
      <c r="G8" s="261"/>
    </row>
    <row r="9" spans="1:9" s="1" customFormat="1">
      <c r="C9" s="481"/>
      <c r="D9" s="88"/>
      <c r="E9" s="261"/>
      <c r="F9"/>
      <c r="G9" s="261"/>
    </row>
    <row r="10" spans="1:9" s="1" customFormat="1">
      <c r="C10" s="481"/>
      <c r="D10" s="88"/>
      <c r="E10" s="261"/>
      <c r="F10"/>
      <c r="G10" s="261"/>
    </row>
    <row r="11" spans="1:9" s="1" customFormat="1">
      <c r="C11" s="481"/>
      <c r="D11" s="88"/>
      <c r="E11" s="261"/>
      <c r="F11"/>
      <c r="G11" s="261"/>
    </row>
    <row r="12" spans="1:9" s="1" customFormat="1">
      <c r="C12" s="481"/>
      <c r="D12" s="88"/>
      <c r="E12" s="261"/>
      <c r="F12"/>
      <c r="G12" s="261"/>
    </row>
    <row r="13" spans="1:9" s="1" customFormat="1">
      <c r="C13" s="481"/>
      <c r="D13" s="88"/>
      <c r="E13" s="261"/>
      <c r="F13"/>
      <c r="G13" s="261"/>
    </row>
    <row r="14" spans="1:9" s="1" customFormat="1">
      <c r="C14" s="481"/>
      <c r="D14" s="88"/>
      <c r="E14" s="261"/>
      <c r="F14"/>
      <c r="G14" s="261"/>
    </row>
    <row r="15" spans="1:9" s="1" customFormat="1" ht="36" customHeight="1">
      <c r="C15" s="485"/>
      <c r="D15" s="136" t="s">
        <v>184</v>
      </c>
      <c r="E15" s="262">
        <f>SUM(E7:E14)</f>
        <v>0</v>
      </c>
      <c r="F15" s="97"/>
      <c r="G15" s="262">
        <f>SUM(G7:G14)</f>
        <v>0</v>
      </c>
    </row>
    <row r="16" spans="1:9" s="1" customFormat="1">
      <c r="C16"/>
      <c r="D16"/>
      <c r="E16" s="263"/>
      <c r="F16"/>
      <c r="G16" s="263"/>
    </row>
    <row r="17" spans="1:7" s="1" customFormat="1" ht="37.950000000000003" customHeight="1">
      <c r="A17" s="177"/>
      <c r="C17" s="136" t="s">
        <v>181</v>
      </c>
      <c r="D17" s="136" t="s">
        <v>182</v>
      </c>
      <c r="E17" s="260" t="s">
        <v>134</v>
      </c>
      <c r="F17" s="83"/>
      <c r="G17" s="260" t="s">
        <v>135</v>
      </c>
    </row>
    <row r="18" spans="1:7" s="1" customFormat="1">
      <c r="C18" s="480" t="s">
        <v>271</v>
      </c>
      <c r="D18" s="88" t="s">
        <v>299</v>
      </c>
      <c r="E18" s="264">
        <f>PL!G3</f>
        <v>189639.83934000001</v>
      </c>
      <c r="F18"/>
      <c r="G18" s="264">
        <v>211550</v>
      </c>
    </row>
    <row r="19" spans="1:7" s="1" customFormat="1">
      <c r="C19" s="481"/>
      <c r="D19" s="88" t="s">
        <v>300</v>
      </c>
      <c r="E19" s="264">
        <v>0</v>
      </c>
      <c r="F19"/>
      <c r="G19" s="264">
        <v>0</v>
      </c>
    </row>
    <row r="20" spans="1:7" s="1" customFormat="1">
      <c r="C20" s="481"/>
      <c r="D20" s="88" t="s">
        <v>411</v>
      </c>
      <c r="E20" s="264">
        <f>PL!G4</f>
        <v>477236.80200000003</v>
      </c>
      <c r="F20"/>
      <c r="G20" s="264">
        <v>423384</v>
      </c>
    </row>
    <row r="21" spans="1:7" s="1" customFormat="1">
      <c r="C21" s="481"/>
      <c r="D21" s="88" t="s">
        <v>301</v>
      </c>
      <c r="E21" s="264">
        <f>PL!G5</f>
        <v>415138.5</v>
      </c>
      <c r="F21"/>
      <c r="G21" s="264">
        <v>375916</v>
      </c>
    </row>
    <row r="22" spans="1:7" s="1" customFormat="1">
      <c r="C22" s="481"/>
      <c r="D22" s="88" t="s">
        <v>302</v>
      </c>
      <c r="E22" s="264">
        <f>PL!G6</f>
        <v>72198</v>
      </c>
      <c r="F22"/>
      <c r="G22" s="264">
        <v>71242.5</v>
      </c>
    </row>
    <row r="23" spans="1:7" s="1" customFormat="1">
      <c r="C23" s="481"/>
      <c r="D23" s="88" t="s">
        <v>303</v>
      </c>
      <c r="E23" s="264">
        <f>PL!G7</f>
        <v>509155.73835</v>
      </c>
      <c r="F23"/>
      <c r="G23" s="264">
        <v>459357.5</v>
      </c>
    </row>
    <row r="24" spans="1:7" s="1" customFormat="1">
      <c r="C24" s="481"/>
      <c r="D24" s="88" t="s">
        <v>337</v>
      </c>
      <c r="E24" s="261"/>
      <c r="F24"/>
      <c r="G24" s="261"/>
    </row>
    <row r="25" spans="1:7" s="1" customFormat="1">
      <c r="C25" s="485"/>
      <c r="D25" s="88"/>
      <c r="E25" s="261"/>
      <c r="F25"/>
      <c r="G25" s="261"/>
    </row>
    <row r="26" spans="1:7" s="1" customFormat="1" ht="34.950000000000003" customHeight="1">
      <c r="C26"/>
      <c r="D26" s="136" t="s">
        <v>184</v>
      </c>
      <c r="E26" s="265">
        <f>SUM(E18:E25)</f>
        <v>1663368.8796900001</v>
      </c>
      <c r="F26"/>
      <c r="G26" s="265">
        <f>SUM(G18:G25)</f>
        <v>1541450</v>
      </c>
    </row>
    <row r="27" spans="1:7" s="1" customFormat="1">
      <c r="C27"/>
      <c r="D27"/>
      <c r="E27" s="263"/>
      <c r="F27"/>
      <c r="G27" s="263"/>
    </row>
    <row r="28" spans="1:7" s="1" customFormat="1" ht="36" customHeight="1">
      <c r="A28" s="177"/>
      <c r="C28" s="136" t="s">
        <v>181</v>
      </c>
      <c r="D28" s="136" t="s">
        <v>182</v>
      </c>
      <c r="E28" s="260" t="s">
        <v>134</v>
      </c>
      <c r="F28" s="83"/>
      <c r="G28" s="260" t="s">
        <v>135</v>
      </c>
    </row>
    <row r="29" spans="1:7">
      <c r="C29" s="480" t="s">
        <v>185</v>
      </c>
      <c r="D29" s="88" t="s">
        <v>667</v>
      </c>
      <c r="E29" s="261">
        <f>PL!I8</f>
        <v>126025.62</v>
      </c>
      <c r="G29" s="261">
        <v>139212</v>
      </c>
    </row>
    <row r="30" spans="1:7">
      <c r="C30" s="481"/>
      <c r="D30" s="88"/>
      <c r="E30" s="261"/>
      <c r="G30" s="261"/>
    </row>
    <row r="31" spans="1:7">
      <c r="C31" s="481"/>
      <c r="D31" s="88"/>
      <c r="E31" s="261"/>
      <c r="G31" s="261"/>
    </row>
    <row r="32" spans="1:7">
      <c r="C32" s="481"/>
      <c r="D32" s="88"/>
      <c r="E32" s="261"/>
      <c r="G32" s="261"/>
    </row>
    <row r="33" spans="1:10">
      <c r="C33" s="481"/>
      <c r="D33" s="88"/>
      <c r="E33" s="261"/>
      <c r="G33" s="261"/>
    </row>
    <row r="34" spans="1:10">
      <c r="C34" s="481"/>
      <c r="D34" s="88"/>
      <c r="E34" s="261"/>
      <c r="G34" s="261"/>
    </row>
    <row r="35" spans="1:10">
      <c r="C35" s="481"/>
      <c r="D35" s="88"/>
      <c r="E35" s="261"/>
      <c r="G35" s="261"/>
    </row>
    <row r="36" spans="1:10">
      <c r="C36" s="485"/>
      <c r="D36" s="88"/>
      <c r="E36" s="261"/>
      <c r="G36" s="261"/>
    </row>
    <row r="37" spans="1:10" ht="36" customHeight="1">
      <c r="D37" s="136" t="s">
        <v>184</v>
      </c>
      <c r="E37" s="262">
        <f>SUM(E29:E36)</f>
        <v>126025.62</v>
      </c>
      <c r="F37" s="97"/>
      <c r="G37" s="262">
        <f>SUM(G29:G36)</f>
        <v>139212</v>
      </c>
    </row>
    <row r="39" spans="1:10" ht="36.6" customHeight="1">
      <c r="A39" s="78"/>
      <c r="C39" s="136" t="s">
        <v>181</v>
      </c>
      <c r="D39" s="136" t="s">
        <v>182</v>
      </c>
      <c r="E39" s="260" t="s">
        <v>134</v>
      </c>
      <c r="F39" s="83"/>
      <c r="G39" s="260" t="s">
        <v>135</v>
      </c>
    </row>
    <row r="40" spans="1:10">
      <c r="C40" s="482" t="s">
        <v>272</v>
      </c>
      <c r="D40" s="88" t="s">
        <v>288</v>
      </c>
      <c r="E40" s="261">
        <v>0</v>
      </c>
      <c r="G40" s="261">
        <v>0</v>
      </c>
    </row>
    <row r="41" spans="1:10">
      <c r="C41" s="483"/>
      <c r="D41" s="88"/>
      <c r="E41" s="261"/>
      <c r="G41" s="261"/>
    </row>
    <row r="42" spans="1:10">
      <c r="C42" s="483"/>
      <c r="D42" s="88"/>
      <c r="E42" s="261"/>
      <c r="G42" s="261"/>
    </row>
    <row r="43" spans="1:10">
      <c r="C43" s="483"/>
      <c r="D43" s="88"/>
      <c r="E43" s="261"/>
      <c r="G43" s="261"/>
    </row>
    <row r="44" spans="1:10">
      <c r="C44" s="483"/>
      <c r="D44" s="88"/>
      <c r="E44" s="261"/>
      <c r="G44" s="261"/>
    </row>
    <row r="45" spans="1:10">
      <c r="C45" s="483"/>
      <c r="D45" s="88"/>
      <c r="E45" s="261"/>
      <c r="G45" s="261"/>
    </row>
    <row r="46" spans="1:10">
      <c r="C46" s="483"/>
      <c r="D46" s="88"/>
      <c r="E46" s="261"/>
      <c r="G46" s="261"/>
    </row>
    <row r="47" spans="1:10">
      <c r="C47" s="483"/>
      <c r="D47" s="88"/>
      <c r="E47" s="261"/>
      <c r="G47" s="261"/>
      <c r="J47" s="4"/>
    </row>
    <row r="48" spans="1:10" ht="38.25" customHeight="1">
      <c r="D48" s="136" t="s">
        <v>184</v>
      </c>
      <c r="E48" s="262">
        <f>SUM(E40:E47)</f>
        <v>0</v>
      </c>
      <c r="F48" s="97"/>
      <c r="G48" s="262">
        <f>SUM(G40:G47)</f>
        <v>0</v>
      </c>
      <c r="J48" s="4"/>
    </row>
    <row r="50" spans="1:12" ht="37.950000000000003" customHeight="1">
      <c r="A50" s="78"/>
      <c r="C50" s="136" t="s">
        <v>181</v>
      </c>
      <c r="D50" s="136" t="s">
        <v>182</v>
      </c>
      <c r="E50" s="260" t="s">
        <v>134</v>
      </c>
      <c r="F50" s="83"/>
      <c r="G50" s="260" t="s">
        <v>135</v>
      </c>
      <c r="L50" s="4"/>
    </row>
    <row r="51" spans="1:12">
      <c r="C51" s="482" t="s">
        <v>273</v>
      </c>
      <c r="D51" s="88" t="s">
        <v>288</v>
      </c>
      <c r="E51" s="261"/>
      <c r="G51" s="261">
        <v>0</v>
      </c>
    </row>
    <row r="52" spans="1:12">
      <c r="C52" s="483"/>
      <c r="D52" s="88"/>
      <c r="E52" s="261"/>
      <c r="G52" s="261"/>
    </row>
    <row r="53" spans="1:12">
      <c r="C53" s="483"/>
      <c r="D53" s="88"/>
      <c r="E53" s="261"/>
      <c r="G53" s="261"/>
    </row>
    <row r="54" spans="1:12">
      <c r="C54" s="483"/>
      <c r="D54" s="88"/>
      <c r="E54" s="261"/>
      <c r="G54" s="261"/>
    </row>
    <row r="55" spans="1:12">
      <c r="C55" s="483"/>
      <c r="D55" s="88"/>
      <c r="E55" s="261"/>
      <c r="G55" s="261"/>
    </row>
    <row r="56" spans="1:12">
      <c r="C56" s="483"/>
      <c r="D56" s="88"/>
      <c r="E56" s="261"/>
      <c r="G56" s="261"/>
    </row>
    <row r="57" spans="1:12">
      <c r="C57" s="483"/>
      <c r="D57" s="88"/>
      <c r="E57" s="261"/>
      <c r="G57" s="261"/>
    </row>
    <row r="58" spans="1:12">
      <c r="C58" s="483"/>
      <c r="D58" s="88"/>
      <c r="E58" s="261"/>
      <c r="G58" s="261"/>
    </row>
    <row r="59" spans="1:12" ht="36" customHeight="1">
      <c r="D59" s="136" t="s">
        <v>184</v>
      </c>
      <c r="E59" s="262">
        <f>SUM(E51:E58)</f>
        <v>0</v>
      </c>
      <c r="F59" s="97"/>
      <c r="G59" s="262">
        <f>SUM(G51:G58)</f>
        <v>0</v>
      </c>
    </row>
    <row r="61" spans="1:12" ht="36.6" customHeight="1">
      <c r="A61" s="78"/>
      <c r="C61" s="136" t="s">
        <v>181</v>
      </c>
      <c r="D61" s="136" t="s">
        <v>182</v>
      </c>
      <c r="E61" s="260" t="s">
        <v>134</v>
      </c>
      <c r="F61" s="83"/>
      <c r="G61" s="260" t="s">
        <v>135</v>
      </c>
    </row>
    <row r="62" spans="1:12">
      <c r="C62" s="480" t="s">
        <v>274</v>
      </c>
      <c r="D62" s="88" t="s">
        <v>658</v>
      </c>
      <c r="E62" s="261">
        <f>PL!G9</f>
        <v>20456.099999999999</v>
      </c>
      <c r="G62" s="264">
        <v>0</v>
      </c>
    </row>
    <row r="63" spans="1:12">
      <c r="C63" s="481"/>
      <c r="D63" s="88" t="s">
        <v>304</v>
      </c>
      <c r="E63" s="261">
        <f>PL!G12</f>
        <v>34462.471890000001</v>
      </c>
      <c r="G63" s="264">
        <v>36639</v>
      </c>
    </row>
    <row r="64" spans="1:12">
      <c r="C64" s="481"/>
      <c r="D64" s="88" t="s">
        <v>659</v>
      </c>
      <c r="E64" s="261">
        <f>PL!G10+PL!G11</f>
        <v>75480.843059999999</v>
      </c>
      <c r="G64" s="264">
        <v>0</v>
      </c>
    </row>
    <row r="65" spans="1:7">
      <c r="C65" s="481"/>
      <c r="D65" s="88" t="s">
        <v>305</v>
      </c>
      <c r="E65" s="261">
        <f>PL!G13+PL!G14</f>
        <v>39014.154689999996</v>
      </c>
      <c r="G65" s="264">
        <v>104277</v>
      </c>
    </row>
    <row r="66" spans="1:7" ht="28.8">
      <c r="C66" s="481"/>
      <c r="D66" s="256" t="s">
        <v>330</v>
      </c>
      <c r="E66" s="261">
        <f>PL!G15</f>
        <v>2005.5</v>
      </c>
      <c r="G66" s="264">
        <v>9282</v>
      </c>
    </row>
    <row r="67" spans="1:7">
      <c r="C67" s="481"/>
      <c r="D67" s="88" t="s">
        <v>660</v>
      </c>
      <c r="E67" s="261">
        <f>PL!G16</f>
        <v>49351.584659999993</v>
      </c>
      <c r="G67" s="264">
        <v>0</v>
      </c>
    </row>
    <row r="68" spans="1:7" ht="36" customHeight="1">
      <c r="D68" s="136" t="s">
        <v>184</v>
      </c>
      <c r="E68" s="262">
        <f>SUM(E62:E67)</f>
        <v>220770.65429999999</v>
      </c>
      <c r="F68" s="97"/>
      <c r="G68" s="262">
        <f>SUM(G62:G67)</f>
        <v>150198</v>
      </c>
    </row>
    <row r="70" spans="1:7" ht="36.6" customHeight="1">
      <c r="A70" s="78"/>
      <c r="C70" s="136" t="s">
        <v>181</v>
      </c>
      <c r="D70" s="136" t="s">
        <v>182</v>
      </c>
      <c r="E70" s="260" t="s">
        <v>134</v>
      </c>
      <c r="F70" s="83"/>
      <c r="G70" s="260" t="s">
        <v>135</v>
      </c>
    </row>
    <row r="71" spans="1:7">
      <c r="C71" s="482" t="s">
        <v>275</v>
      </c>
      <c r="D71" s="88" t="s">
        <v>288</v>
      </c>
      <c r="E71" s="261">
        <v>0</v>
      </c>
      <c r="G71" s="261">
        <v>0</v>
      </c>
    </row>
    <row r="72" spans="1:7">
      <c r="C72" s="483"/>
      <c r="D72" s="88"/>
      <c r="E72" s="261"/>
      <c r="G72" s="261"/>
    </row>
    <row r="73" spans="1:7">
      <c r="C73" s="483"/>
      <c r="D73" s="88"/>
      <c r="E73" s="261"/>
      <c r="G73" s="261"/>
    </row>
    <row r="74" spans="1:7">
      <c r="C74" s="483"/>
      <c r="D74" s="88"/>
      <c r="E74" s="261"/>
      <c r="G74" s="261"/>
    </row>
    <row r="75" spans="1:7">
      <c r="C75" s="483"/>
      <c r="D75" s="88"/>
      <c r="E75" s="261"/>
      <c r="G75" s="261"/>
    </row>
    <row r="76" spans="1:7">
      <c r="C76" s="483"/>
      <c r="D76" s="88"/>
      <c r="E76" s="261"/>
      <c r="G76" s="261"/>
    </row>
    <row r="77" spans="1:7">
      <c r="C77" s="483"/>
      <c r="D77" s="88"/>
      <c r="E77" s="261"/>
      <c r="G77" s="261"/>
    </row>
    <row r="78" spans="1:7">
      <c r="C78" s="483"/>
      <c r="D78" s="88"/>
      <c r="E78" s="261"/>
      <c r="G78" s="261"/>
    </row>
    <row r="79" spans="1:7" ht="35.4" customHeight="1">
      <c r="C79" s="483"/>
      <c r="D79" s="136" t="s">
        <v>184</v>
      </c>
      <c r="E79" s="265">
        <f>SUM(E71:E78)</f>
        <v>0</v>
      </c>
      <c r="G79" s="265">
        <f>SUM(G71:G78)</f>
        <v>0</v>
      </c>
    </row>
  </sheetData>
  <mergeCells count="8">
    <mergeCell ref="C62:C67"/>
    <mergeCell ref="C71:C79"/>
    <mergeCell ref="A3:G3"/>
    <mergeCell ref="C7:C15"/>
    <mergeCell ref="C18:C25"/>
    <mergeCell ref="C29:C36"/>
    <mergeCell ref="C40:C47"/>
    <mergeCell ref="C51:C58"/>
  </mergeCells>
  <pageMargins left="0" right="0"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G102"/>
  <sheetViews>
    <sheetView showGridLines="0" view="pageBreakPreview" zoomScaleNormal="100" zoomScaleSheetLayoutView="100" workbookViewId="0">
      <selection activeCell="D50" sqref="D50"/>
    </sheetView>
  </sheetViews>
  <sheetFormatPr defaultColWidth="8.88671875" defaultRowHeight="14.4"/>
  <cols>
    <col min="2" max="2" width="1.44140625" customWidth="1"/>
    <col min="3" max="3" width="37.88671875" customWidth="1"/>
    <col min="4" max="4" width="47.109375" customWidth="1"/>
    <col min="5" max="5" width="15.6640625" style="152" customWidth="1"/>
    <col min="6" max="6" width="2.6640625" customWidth="1"/>
    <col min="7" max="7" width="15.6640625" style="245" customWidth="1"/>
  </cols>
  <sheetData>
    <row r="2" spans="1:7" s="1" customFormat="1" ht="16.2" customHeight="1">
      <c r="E2" s="160"/>
      <c r="G2" s="246"/>
    </row>
    <row r="3" spans="1:7" s="1" customFormat="1" ht="43.95" customHeight="1">
      <c r="A3" s="484" t="s">
        <v>186</v>
      </c>
      <c r="B3" s="484"/>
      <c r="C3" s="484"/>
      <c r="D3" s="484"/>
      <c r="E3" s="484"/>
      <c r="F3" s="484"/>
      <c r="G3" s="484"/>
    </row>
    <row r="4" spans="1:7">
      <c r="E4" s="161" t="s">
        <v>183</v>
      </c>
      <c r="F4" s="86"/>
      <c r="G4" s="241" t="s">
        <v>183</v>
      </c>
    </row>
    <row r="5" spans="1:7" s="1" customFormat="1">
      <c r="C5"/>
      <c r="D5"/>
      <c r="E5" s="162" t="s">
        <v>66</v>
      </c>
      <c r="F5" s="4"/>
      <c r="G5" s="242" t="s">
        <v>66</v>
      </c>
    </row>
    <row r="6" spans="1:7" s="1" customFormat="1" ht="37.200000000000003" customHeight="1">
      <c r="A6" s="177"/>
      <c r="C6" s="136" t="s">
        <v>187</v>
      </c>
      <c r="D6" s="136" t="s">
        <v>182</v>
      </c>
      <c r="E6" s="163" t="s">
        <v>134</v>
      </c>
      <c r="F6" s="83"/>
      <c r="G6" s="243" t="s">
        <v>135</v>
      </c>
    </row>
    <row r="7" spans="1:7" s="1" customFormat="1">
      <c r="C7" s="480" t="s">
        <v>276</v>
      </c>
      <c r="D7" s="88" t="s">
        <v>288</v>
      </c>
      <c r="E7" s="150">
        <v>0</v>
      </c>
      <c r="F7"/>
      <c r="G7" s="244">
        <v>0</v>
      </c>
    </row>
    <row r="8" spans="1:7" s="1" customFormat="1">
      <c r="C8" s="481"/>
      <c r="D8" s="88"/>
      <c r="E8" s="150"/>
      <c r="F8"/>
      <c r="G8" s="244"/>
    </row>
    <row r="9" spans="1:7" s="1" customFormat="1">
      <c r="C9" s="481"/>
      <c r="D9" s="88"/>
      <c r="E9" s="150"/>
      <c r="F9"/>
      <c r="G9" s="244"/>
    </row>
    <row r="10" spans="1:7" s="1" customFormat="1">
      <c r="C10" s="481"/>
      <c r="D10" s="88"/>
      <c r="E10" s="150"/>
      <c r="F10"/>
      <c r="G10" s="244"/>
    </row>
    <row r="11" spans="1:7" s="1" customFormat="1">
      <c r="C11" s="481"/>
      <c r="D11" s="88"/>
      <c r="E11" s="150"/>
      <c r="F11"/>
      <c r="G11" s="244"/>
    </row>
    <row r="12" spans="1:7" s="1" customFormat="1">
      <c r="C12" s="481"/>
      <c r="D12" s="88"/>
      <c r="E12" s="150"/>
      <c r="F12"/>
      <c r="G12" s="244"/>
    </row>
    <row r="13" spans="1:7" s="1" customFormat="1">
      <c r="C13" s="481"/>
      <c r="D13" s="88"/>
      <c r="E13" s="150"/>
      <c r="F13"/>
      <c r="G13" s="244"/>
    </row>
    <row r="14" spans="1:7" s="1" customFormat="1">
      <c r="C14" s="485"/>
      <c r="D14" s="88"/>
      <c r="E14" s="150"/>
      <c r="F14"/>
      <c r="G14" s="244"/>
    </row>
    <row r="15" spans="1:7" s="1" customFormat="1" ht="36.6" customHeight="1">
      <c r="C15"/>
      <c r="D15" s="136" t="s">
        <v>184</v>
      </c>
      <c r="E15" s="157">
        <f>SUM(E7:E14)</f>
        <v>0</v>
      </c>
      <c r="F15"/>
      <c r="G15" s="247">
        <f>SUM(G7:G14)</f>
        <v>0</v>
      </c>
    </row>
    <row r="16" spans="1:7" s="1" customFormat="1">
      <c r="C16" s="123"/>
      <c r="D16"/>
      <c r="E16" s="152"/>
      <c r="F16"/>
      <c r="G16" s="245"/>
    </row>
    <row r="17" spans="1:7" s="1" customFormat="1" ht="39" customHeight="1">
      <c r="A17" s="177"/>
      <c r="C17" s="136" t="s">
        <v>187</v>
      </c>
      <c r="D17" s="136" t="s">
        <v>182</v>
      </c>
      <c r="E17" s="163" t="s">
        <v>134</v>
      </c>
      <c r="F17" s="83"/>
      <c r="G17" s="243" t="s">
        <v>135</v>
      </c>
    </row>
    <row r="18" spans="1:7" s="1" customFormat="1" ht="15" customHeight="1">
      <c r="C18" s="482" t="s">
        <v>277</v>
      </c>
      <c r="D18" s="88" t="s">
        <v>306</v>
      </c>
      <c r="E18" s="216">
        <f>PL!G97+PL!G98</f>
        <v>677087.20337999996</v>
      </c>
      <c r="F18"/>
      <c r="G18" s="244">
        <v>670742</v>
      </c>
    </row>
    <row r="19" spans="1:7" s="1" customFormat="1">
      <c r="C19" s="483"/>
      <c r="D19" s="88" t="s">
        <v>338</v>
      </c>
      <c r="E19" s="216">
        <v>0</v>
      </c>
      <c r="F19"/>
      <c r="G19" s="244">
        <v>0</v>
      </c>
    </row>
    <row r="20" spans="1:7" s="1" customFormat="1">
      <c r="C20" s="483"/>
      <c r="D20" s="88" t="s">
        <v>339</v>
      </c>
      <c r="E20" s="216">
        <f>PL!G99</f>
        <v>10850.517089999999</v>
      </c>
      <c r="F20"/>
      <c r="G20" s="244">
        <v>10820</v>
      </c>
    </row>
    <row r="21" spans="1:7" s="1" customFormat="1">
      <c r="C21" s="483"/>
      <c r="D21" s="88" t="s">
        <v>331</v>
      </c>
      <c r="E21" s="216">
        <f>PL!G100</f>
        <v>18926.22438</v>
      </c>
      <c r="F21"/>
      <c r="G21" s="244">
        <v>19374</v>
      </c>
    </row>
    <row r="22" spans="1:7" s="1" customFormat="1">
      <c r="C22" s="483"/>
      <c r="D22" s="88" t="s">
        <v>413</v>
      </c>
      <c r="E22" s="216">
        <f>PL!G101</f>
        <v>35084.216999999997</v>
      </c>
      <c r="F22"/>
      <c r="G22" s="244">
        <v>33848</v>
      </c>
    </row>
    <row r="23" spans="1:7" s="1" customFormat="1">
      <c r="C23" s="483"/>
      <c r="D23" s="88"/>
      <c r="E23" s="216"/>
      <c r="F23"/>
      <c r="G23" s="244"/>
    </row>
    <row r="24" spans="1:7" s="1" customFormat="1">
      <c r="C24" s="483"/>
      <c r="D24" s="88"/>
      <c r="E24" s="216"/>
      <c r="F24"/>
      <c r="G24" s="244"/>
    </row>
    <row r="25" spans="1:7" s="1" customFormat="1">
      <c r="C25" s="483"/>
      <c r="D25" s="88"/>
      <c r="E25" s="216"/>
      <c r="F25"/>
      <c r="G25" s="244"/>
    </row>
    <row r="26" spans="1:7" s="1" customFormat="1" ht="36.6" customHeight="1">
      <c r="C26"/>
      <c r="D26" s="136" t="s">
        <v>184</v>
      </c>
      <c r="E26" s="217">
        <f>SUM(E18:E25)</f>
        <v>741948.16184999992</v>
      </c>
      <c r="F26"/>
      <c r="G26" s="247">
        <f>SUM(G18:G25)</f>
        <v>734784</v>
      </c>
    </row>
    <row r="27" spans="1:7" s="1" customFormat="1">
      <c r="C27"/>
      <c r="D27"/>
      <c r="E27" s="152"/>
      <c r="F27"/>
      <c r="G27" s="245"/>
    </row>
    <row r="28" spans="1:7" s="1" customFormat="1">
      <c r="C28"/>
      <c r="D28"/>
      <c r="E28" s="152"/>
      <c r="F28"/>
      <c r="G28" s="245"/>
    </row>
    <row r="29" spans="1:7" s="1" customFormat="1" ht="35.4" customHeight="1">
      <c r="A29" s="177"/>
      <c r="C29" s="136" t="s">
        <v>187</v>
      </c>
      <c r="D29" s="136" t="s">
        <v>182</v>
      </c>
      <c r="E29" s="163" t="s">
        <v>134</v>
      </c>
      <c r="F29" s="83"/>
      <c r="G29" s="243" t="s">
        <v>135</v>
      </c>
    </row>
    <row r="30" spans="1:7" ht="15" customHeight="1">
      <c r="C30" s="480" t="s">
        <v>278</v>
      </c>
      <c r="D30" s="88" t="s">
        <v>333</v>
      </c>
      <c r="E30" s="216">
        <f>PL!G104</f>
        <v>46617.847500000003</v>
      </c>
      <c r="G30" s="244">
        <v>0</v>
      </c>
    </row>
    <row r="31" spans="1:7">
      <c r="C31" s="481"/>
      <c r="D31" s="88" t="s">
        <v>307</v>
      </c>
      <c r="E31" s="216">
        <f>PL!G105</f>
        <v>1108.2393</v>
      </c>
      <c r="G31" s="244">
        <v>35708</v>
      </c>
    </row>
    <row r="32" spans="1:7">
      <c r="C32" s="481"/>
      <c r="D32" s="88" t="s">
        <v>412</v>
      </c>
      <c r="E32" s="216">
        <f>PL!G106</f>
        <v>24868.2</v>
      </c>
      <c r="G32" s="244">
        <v>23591</v>
      </c>
    </row>
    <row r="33" spans="3:7">
      <c r="C33" s="481"/>
      <c r="D33" s="88" t="s">
        <v>334</v>
      </c>
      <c r="E33" s="216">
        <v>0</v>
      </c>
      <c r="G33" s="244">
        <v>0</v>
      </c>
    </row>
    <row r="34" spans="3:7">
      <c r="C34" s="481"/>
      <c r="D34" s="88" t="s">
        <v>340</v>
      </c>
      <c r="E34" s="216">
        <f>PL!G109</f>
        <v>3389.2950000000001</v>
      </c>
      <c r="G34" s="244">
        <v>3399</v>
      </c>
    </row>
    <row r="35" spans="3:7">
      <c r="C35" s="481"/>
      <c r="D35" s="88" t="s">
        <v>308</v>
      </c>
      <c r="E35" s="216">
        <f>PL!G110</f>
        <v>3548.0503800000001</v>
      </c>
      <c r="G35" s="244">
        <v>6335</v>
      </c>
    </row>
    <row r="36" spans="3:7">
      <c r="C36" s="481"/>
      <c r="D36" s="88" t="s">
        <v>309</v>
      </c>
      <c r="E36" s="216">
        <f>PL!G111</f>
        <v>4892.1364800000001</v>
      </c>
      <c r="G36" s="244">
        <v>3676</v>
      </c>
    </row>
    <row r="37" spans="3:7">
      <c r="C37" s="481"/>
      <c r="D37" s="88" t="s">
        <v>310</v>
      </c>
      <c r="E37" s="216">
        <f>PL!G112</f>
        <v>3237.1577699999998</v>
      </c>
      <c r="G37" s="244">
        <v>2270</v>
      </c>
    </row>
    <row r="38" spans="3:7">
      <c r="C38" s="481"/>
      <c r="D38" s="88" t="s">
        <v>311</v>
      </c>
      <c r="E38" s="216">
        <f>PL!G113</f>
        <v>970.42133999999999</v>
      </c>
      <c r="G38" s="244">
        <v>41</v>
      </c>
    </row>
    <row r="39" spans="3:7">
      <c r="C39" s="481"/>
      <c r="D39" s="88" t="s">
        <v>312</v>
      </c>
      <c r="E39" s="216">
        <f>PL!G114</f>
        <v>2653.7578199999998</v>
      </c>
      <c r="G39" s="244">
        <v>4128</v>
      </c>
    </row>
    <row r="40" spans="3:7">
      <c r="C40" s="481"/>
      <c r="D40" s="88" t="s">
        <v>335</v>
      </c>
      <c r="E40" s="216">
        <f>PL!G116</f>
        <v>2183.6285099999996</v>
      </c>
      <c r="G40" s="244">
        <v>4092</v>
      </c>
    </row>
    <row r="41" spans="3:7">
      <c r="C41" s="481"/>
      <c r="D41" s="88" t="s">
        <v>341</v>
      </c>
      <c r="E41" s="216">
        <f>PL!G115</f>
        <v>4011</v>
      </c>
      <c r="G41" s="244">
        <v>4071</v>
      </c>
    </row>
    <row r="42" spans="3:7">
      <c r="C42" s="481"/>
      <c r="D42" s="88" t="s">
        <v>294</v>
      </c>
      <c r="E42" s="216">
        <f>PL!G117</f>
        <v>2366.1290099999997</v>
      </c>
      <c r="G42" s="244">
        <v>9337</v>
      </c>
    </row>
    <row r="43" spans="3:7">
      <c r="C43" s="481"/>
      <c r="D43" s="88" t="s">
        <v>414</v>
      </c>
      <c r="E43" s="216">
        <f>PL!G118</f>
        <v>2708.54808</v>
      </c>
      <c r="G43" s="244">
        <v>2995</v>
      </c>
    </row>
    <row r="44" spans="3:7">
      <c r="C44" s="481"/>
      <c r="D44" s="88" t="s">
        <v>336</v>
      </c>
      <c r="E44" s="216">
        <v>0</v>
      </c>
      <c r="G44" s="244">
        <v>0</v>
      </c>
    </row>
    <row r="45" spans="3:7">
      <c r="C45" s="481"/>
      <c r="D45" s="88" t="s">
        <v>313</v>
      </c>
      <c r="E45" s="216">
        <f>PL!G119</f>
        <v>34462.471890000001</v>
      </c>
      <c r="G45" s="244">
        <v>36639</v>
      </c>
    </row>
    <row r="46" spans="3:7">
      <c r="C46" s="481"/>
      <c r="D46" s="88" t="s">
        <v>470</v>
      </c>
      <c r="E46" s="216">
        <f>PL!G120</f>
        <v>35296.639559999996</v>
      </c>
      <c r="G46" s="244">
        <v>33189</v>
      </c>
    </row>
    <row r="47" spans="3:7">
      <c r="C47" s="481"/>
      <c r="D47" s="88" t="s">
        <v>314</v>
      </c>
      <c r="E47" s="216">
        <f>PL!G121</f>
        <v>17422.981800000001</v>
      </c>
      <c r="G47" s="244">
        <v>22201</v>
      </c>
    </row>
    <row r="48" spans="3:7">
      <c r="C48" s="481"/>
      <c r="D48" s="88" t="s">
        <v>315</v>
      </c>
      <c r="E48" s="216">
        <f>PL!G122</f>
        <v>8379.0592199999992</v>
      </c>
      <c r="G48" s="244">
        <v>11390</v>
      </c>
    </row>
    <row r="49" spans="1:7">
      <c r="C49" s="481"/>
      <c r="D49" s="88" t="s">
        <v>332</v>
      </c>
      <c r="E49" s="216">
        <v>0</v>
      </c>
      <c r="G49" s="244">
        <v>18492</v>
      </c>
    </row>
    <row r="50" spans="1:7">
      <c r="C50" s="481"/>
      <c r="D50" s="88" t="s">
        <v>316</v>
      </c>
      <c r="E50" s="216">
        <f>PL!G123</f>
        <v>12995.64</v>
      </c>
      <c r="G50" s="244">
        <v>15897</v>
      </c>
    </row>
    <row r="51" spans="1:7">
      <c r="C51" s="481"/>
      <c r="D51" s="88" t="s">
        <v>415</v>
      </c>
      <c r="E51" s="216">
        <f>PL!G124</f>
        <v>1205.3054999999999</v>
      </c>
      <c r="G51" s="244">
        <v>1330</v>
      </c>
    </row>
    <row r="52" spans="1:7">
      <c r="C52" s="485"/>
      <c r="D52" s="88" t="s">
        <v>471</v>
      </c>
      <c r="E52" s="216">
        <f>PL!G125</f>
        <v>687.48540000000003</v>
      </c>
      <c r="G52" s="244">
        <v>8732</v>
      </c>
    </row>
    <row r="53" spans="1:7" ht="36.6" customHeight="1">
      <c r="D53" s="136" t="s">
        <v>184</v>
      </c>
      <c r="E53" s="217">
        <f>SUM(E30:E52)</f>
        <v>213003.99455999999</v>
      </c>
      <c r="F53" s="145"/>
      <c r="G53" s="247">
        <f>SUM(G30:G52)</f>
        <v>247513</v>
      </c>
    </row>
    <row r="55" spans="1:7" ht="36" customHeight="1">
      <c r="A55" s="78"/>
      <c r="C55" s="136" t="s">
        <v>187</v>
      </c>
      <c r="D55" s="136" t="s">
        <v>182</v>
      </c>
      <c r="E55" s="163" t="s">
        <v>134</v>
      </c>
      <c r="F55" s="83"/>
      <c r="G55" s="243" t="s">
        <v>135</v>
      </c>
    </row>
    <row r="56" spans="1:7">
      <c r="C56" s="482" t="s">
        <v>279</v>
      </c>
      <c r="D56" s="88" t="s">
        <v>342</v>
      </c>
      <c r="E56" s="150">
        <v>0</v>
      </c>
      <c r="G56" s="244">
        <v>0</v>
      </c>
    </row>
    <row r="57" spans="1:7">
      <c r="C57" s="483"/>
      <c r="D57" s="88"/>
      <c r="E57" s="150"/>
      <c r="G57" s="244"/>
    </row>
    <row r="58" spans="1:7">
      <c r="C58" s="483"/>
      <c r="D58" s="88"/>
      <c r="E58" s="150"/>
      <c r="G58" s="244"/>
    </row>
    <row r="59" spans="1:7">
      <c r="C59" s="483"/>
      <c r="D59" s="88"/>
      <c r="E59" s="150"/>
      <c r="G59" s="244"/>
    </row>
    <row r="60" spans="1:7">
      <c r="C60" s="483"/>
      <c r="D60" s="88"/>
      <c r="E60" s="150"/>
      <c r="G60" s="244"/>
    </row>
    <row r="61" spans="1:7">
      <c r="C61" s="483"/>
      <c r="D61" s="88"/>
      <c r="E61" s="150"/>
      <c r="G61" s="244"/>
    </row>
    <row r="62" spans="1:7">
      <c r="C62" s="483"/>
      <c r="D62" s="88"/>
      <c r="E62" s="150"/>
      <c r="G62" s="244"/>
    </row>
    <row r="63" spans="1:7" ht="15" customHeight="1">
      <c r="C63" s="483"/>
      <c r="D63" s="88"/>
      <c r="E63" s="150"/>
      <c r="G63" s="244"/>
    </row>
    <row r="64" spans="1:7" ht="30.6">
      <c r="D64" s="136" t="s">
        <v>184</v>
      </c>
      <c r="E64" s="157">
        <f>SUM(E56:E63)</f>
        <v>0</v>
      </c>
      <c r="F64" s="145"/>
      <c r="G64" s="247">
        <f>SUM(G56:G63)</f>
        <v>0</v>
      </c>
    </row>
    <row r="66" spans="1:7" ht="36.6" customHeight="1">
      <c r="A66" s="78"/>
      <c r="C66" s="136" t="s">
        <v>187</v>
      </c>
      <c r="D66" s="136" t="s">
        <v>182</v>
      </c>
      <c r="E66" s="163" t="s">
        <v>134</v>
      </c>
      <c r="F66" s="83"/>
      <c r="G66" s="243" t="s">
        <v>135</v>
      </c>
    </row>
    <row r="67" spans="1:7">
      <c r="C67" s="480" t="s">
        <v>262</v>
      </c>
      <c r="D67" s="88" t="s">
        <v>320</v>
      </c>
      <c r="E67" s="216">
        <v>0</v>
      </c>
      <c r="G67" s="249">
        <v>0</v>
      </c>
    </row>
    <row r="68" spans="1:7">
      <c r="C68" s="481"/>
      <c r="D68" s="88" t="s">
        <v>661</v>
      </c>
      <c r="E68" s="216">
        <f>PL!G31</f>
        <v>12020.20491</v>
      </c>
      <c r="G68" s="249">
        <v>0</v>
      </c>
    </row>
    <row r="69" spans="1:7">
      <c r="C69" s="481"/>
      <c r="D69" s="88" t="s">
        <v>321</v>
      </c>
      <c r="E69" s="216">
        <f>PL!G21+PL!G22+PL!G23</f>
        <v>21336.23373</v>
      </c>
      <c r="G69" s="244">
        <v>21598</v>
      </c>
    </row>
    <row r="70" spans="1:7">
      <c r="C70" s="481"/>
      <c r="D70" s="88" t="s">
        <v>416</v>
      </c>
      <c r="E70" s="216">
        <f>PL!G24</f>
        <v>20598.731159999999</v>
      </c>
      <c r="G70" s="244">
        <v>21624</v>
      </c>
    </row>
    <row r="71" spans="1:7">
      <c r="C71" s="481"/>
      <c r="D71" s="88" t="s">
        <v>417</v>
      </c>
      <c r="E71" s="216">
        <f>PL!G25</f>
        <v>2914.1118300000003</v>
      </c>
      <c r="G71" s="244">
        <v>4540</v>
      </c>
    </row>
    <row r="72" spans="1:7">
      <c r="C72" s="481"/>
      <c r="D72" s="88" t="s">
        <v>329</v>
      </c>
      <c r="E72" s="216">
        <f>PL!G27</f>
        <v>10829.7</v>
      </c>
      <c r="G72" s="244">
        <v>23309</v>
      </c>
    </row>
    <row r="73" spans="1:7">
      <c r="C73" s="481"/>
      <c r="D73" s="88" t="s">
        <v>426</v>
      </c>
      <c r="E73" s="216">
        <f>PL!G26</f>
        <v>4252.5023100000008</v>
      </c>
      <c r="G73" s="244">
        <v>4180</v>
      </c>
    </row>
    <row r="74" spans="1:7">
      <c r="C74" s="481"/>
      <c r="D74" s="88" t="s">
        <v>428</v>
      </c>
      <c r="E74" s="216">
        <f>PL!G32</f>
        <v>2584.6081800000002</v>
      </c>
      <c r="G74" s="244">
        <v>6078</v>
      </c>
    </row>
    <row r="75" spans="1:7">
      <c r="C75" s="481"/>
      <c r="D75" s="88" t="s">
        <v>662</v>
      </c>
      <c r="E75" s="216">
        <f>PL!G28</f>
        <v>4843.2825000000003</v>
      </c>
      <c r="G75" s="244">
        <v>0</v>
      </c>
    </row>
    <row r="76" spans="1:7">
      <c r="C76" s="481"/>
      <c r="D76" s="88" t="s">
        <v>421</v>
      </c>
      <c r="E76" s="216">
        <f>PL!G71+PL!G72+PL!G73+PL!G74+PL!G75+PL!G76+PL!G77</f>
        <v>267416.21781</v>
      </c>
      <c r="G76" s="244">
        <v>213259</v>
      </c>
    </row>
    <row r="77" spans="1:7">
      <c r="C77" s="481"/>
      <c r="D77" s="88" t="s">
        <v>422</v>
      </c>
      <c r="E77" s="216">
        <f>PL!G79+PL!G80+PL!G81+PL!G82+PL!G83+PL!G84+PL!G85+PL!G86</f>
        <v>69456.682050000003</v>
      </c>
      <c r="G77" s="244">
        <v>90659</v>
      </c>
    </row>
    <row r="78" spans="1:7">
      <c r="C78" s="481"/>
      <c r="D78" s="88" t="s">
        <v>322</v>
      </c>
      <c r="E78" s="216">
        <f>PL!G29</f>
        <v>31259.969160000001</v>
      </c>
      <c r="G78" s="244">
        <v>38306</v>
      </c>
    </row>
    <row r="79" spans="1:7">
      <c r="C79" s="481"/>
      <c r="D79" s="88" t="s">
        <v>323</v>
      </c>
      <c r="E79" s="216">
        <f>PL!G30</f>
        <v>5979.9597899999999</v>
      </c>
      <c r="G79" s="244">
        <v>5252</v>
      </c>
    </row>
    <row r="80" spans="1:7">
      <c r="C80" s="481"/>
      <c r="D80" s="88" t="s">
        <v>420</v>
      </c>
      <c r="E80" s="216">
        <f>PL!G65</f>
        <v>928.58660999999995</v>
      </c>
      <c r="G80" s="244">
        <v>0</v>
      </c>
    </row>
    <row r="81" spans="1:7">
      <c r="C81" s="481"/>
      <c r="D81" s="88" t="s">
        <v>418</v>
      </c>
      <c r="E81" s="216">
        <f>PL!G66+PL!G67+PL!G68+PL!G69+PL!G70</f>
        <v>137492.78822999998</v>
      </c>
      <c r="G81" s="244">
        <v>131154</v>
      </c>
    </row>
    <row r="82" spans="1:7">
      <c r="C82" s="481"/>
      <c r="D82" s="88" t="s">
        <v>419</v>
      </c>
      <c r="E82" s="216">
        <v>0</v>
      </c>
      <c r="G82" s="244">
        <v>0</v>
      </c>
    </row>
    <row r="83" spans="1:7">
      <c r="C83" s="481"/>
      <c r="D83" s="88" t="s">
        <v>427</v>
      </c>
      <c r="E83" s="216">
        <f>PL!G78+PL!G33+PL!G34</f>
        <v>48921.96645</v>
      </c>
      <c r="G83" s="244">
        <v>50897</v>
      </c>
    </row>
    <row r="84" spans="1:7">
      <c r="C84" s="481"/>
      <c r="D84" s="88" t="s">
        <v>663</v>
      </c>
      <c r="E84" s="216">
        <f>PL!G35+PL!G36+PL!G37+PL!G38+PL!G39+PL!G40+PL!G41+PL!G42+PL!G43+PL!G44+PL!G45+PL!G46+PL!G47+PL!G48+PL!G49+PL!G50+PL!G51+PL!G52+PL!G53+PL!G54+PL!G55+PL!G56+PL!G57+PL!G58+PL!G59+PL!G60+PL!G61+PL!G62+PL!G63+PL!G64</f>
        <v>238967.71899000002</v>
      </c>
      <c r="G84" s="244">
        <v>31088</v>
      </c>
    </row>
    <row r="85" spans="1:7">
      <c r="C85" s="481"/>
      <c r="D85" s="88" t="s">
        <v>328</v>
      </c>
      <c r="E85" s="216">
        <f>PL!G89</f>
        <v>2093.7420000000002</v>
      </c>
      <c r="G85" s="244">
        <v>6658</v>
      </c>
    </row>
    <row r="86" spans="1:7">
      <c r="C86" s="481"/>
      <c r="D86" s="88" t="s">
        <v>324</v>
      </c>
      <c r="E86" s="216">
        <f>PL!G90</f>
        <v>5197.1730299999999</v>
      </c>
      <c r="G86" s="244">
        <v>8171</v>
      </c>
    </row>
    <row r="87" spans="1:7">
      <c r="C87" s="481"/>
      <c r="D87" s="88" t="s">
        <v>423</v>
      </c>
      <c r="E87" s="248">
        <v>0</v>
      </c>
      <c r="G87" s="244">
        <v>123170</v>
      </c>
    </row>
    <row r="88" spans="1:7">
      <c r="C88" s="481"/>
      <c r="D88" s="88" t="s">
        <v>424</v>
      </c>
      <c r="E88" s="216">
        <v>0</v>
      </c>
      <c r="G88" s="244">
        <v>18634.5</v>
      </c>
    </row>
    <row r="89" spans="1:7">
      <c r="C89" s="481"/>
      <c r="D89" s="88" t="s">
        <v>425</v>
      </c>
      <c r="E89" s="216">
        <f>PL!G91+PL!G92+PL!G93+PL!G94+PL!G128+PL!G129</f>
        <v>154636.16322000002</v>
      </c>
      <c r="G89" s="244">
        <v>175840.5</v>
      </c>
    </row>
    <row r="90" spans="1:7" ht="15" customHeight="1">
      <c r="C90" s="485"/>
      <c r="D90" s="88"/>
      <c r="E90" s="216"/>
      <c r="G90" s="244"/>
    </row>
    <row r="91" spans="1:7" ht="36.6" customHeight="1">
      <c r="D91" s="136" t="s">
        <v>184</v>
      </c>
      <c r="E91" s="217">
        <f>SUM(E67:E90)</f>
        <v>1041730.3419599998</v>
      </c>
      <c r="F91" s="145"/>
      <c r="G91" s="247">
        <f>SUM(G67:G90)</f>
        <v>974418</v>
      </c>
    </row>
    <row r="93" spans="1:7" ht="36.6" customHeight="1">
      <c r="A93" s="78"/>
      <c r="C93" s="136" t="s">
        <v>187</v>
      </c>
      <c r="D93" s="136" t="s">
        <v>182</v>
      </c>
      <c r="E93" s="163" t="s">
        <v>134</v>
      </c>
      <c r="F93" s="83"/>
      <c r="G93" s="243" t="s">
        <v>135</v>
      </c>
    </row>
    <row r="94" spans="1:7">
      <c r="C94" s="480" t="s">
        <v>280</v>
      </c>
      <c r="D94" s="88" t="s">
        <v>317</v>
      </c>
      <c r="E94" s="216">
        <f>PL!G130</f>
        <v>15630.0648</v>
      </c>
      <c r="G94" s="244">
        <v>9095</v>
      </c>
    </row>
    <row r="95" spans="1:7">
      <c r="C95" s="481"/>
      <c r="D95" s="88" t="s">
        <v>318</v>
      </c>
      <c r="E95" s="216">
        <f>PL!G131</f>
        <v>2988.1950000000002</v>
      </c>
      <c r="G95" s="244">
        <v>7734.5</v>
      </c>
    </row>
    <row r="96" spans="1:7">
      <c r="C96" s="481"/>
      <c r="D96" s="88" t="s">
        <v>319</v>
      </c>
      <c r="E96" s="216">
        <f>PL!G132</f>
        <v>2206.0500000000002</v>
      </c>
      <c r="G96" s="244">
        <v>1363.5</v>
      </c>
    </row>
    <row r="97" spans="3:7">
      <c r="C97" s="481"/>
      <c r="D97" s="88"/>
      <c r="E97" s="150"/>
      <c r="G97" s="244">
        <v>0</v>
      </c>
    </row>
    <row r="98" spans="3:7">
      <c r="C98" s="481"/>
      <c r="D98" s="88"/>
      <c r="E98" s="150"/>
      <c r="G98" s="244"/>
    </row>
    <row r="99" spans="3:7">
      <c r="C99" s="481"/>
      <c r="D99" s="88"/>
      <c r="E99" s="150"/>
      <c r="G99" s="244"/>
    </row>
    <row r="100" spans="3:7">
      <c r="C100" s="481"/>
      <c r="D100" s="88"/>
      <c r="E100" s="150"/>
      <c r="G100" s="244"/>
    </row>
    <row r="101" spans="3:7" ht="15" customHeight="1">
      <c r="C101" s="485"/>
      <c r="D101" s="88"/>
      <c r="E101" s="150"/>
      <c r="G101" s="244"/>
    </row>
    <row r="102" spans="3:7" ht="36.6" customHeight="1">
      <c r="D102" s="136" t="s">
        <v>184</v>
      </c>
      <c r="E102" s="217">
        <f>SUM(E94:E101)</f>
        <v>20824.309799999999</v>
      </c>
      <c r="F102" s="145"/>
      <c r="G102" s="247">
        <f>SUM(G94:G101)</f>
        <v>18193</v>
      </c>
    </row>
  </sheetData>
  <sheetProtection algorithmName="SHA-512" hashValue="qvS9K1cU9E91kzPmmtNhMt4pBuPv1zfD4U3omd6PX3GPr4DYHC1e6j3V5tEAGzFTYQDPnr+ZnLswCLndx9Qr1g==" saltValue="/o7D5ITtTISghCZvWHr+2g==" spinCount="100000" sheet="1" objects="1" scenarios="1" formatCells="0" formatColumns="0" formatRows="0" insertColumns="0" insertRows="0" insertHyperlinks="0" deleteColumns="0" deleteRows="0"/>
  <customSheetViews>
    <customSheetView guid="{6251A8F5-D3CE-4831-84E8-91BE170A0047}" showGridLines="0">
      <selection activeCell="K21" sqref="K21"/>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1"/>
      <headerFooter>
        <oddFooter>Page &amp;P</oddFooter>
      </headerFooter>
    </customSheetView>
    <customSheetView guid="{32F1AAA9-0395-084B-9111-148BB14E0FC1}" showGridLines="0">
      <selection activeCell="G2" sqref="E2:I9"/>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2"/>
      <headerFooter>
        <oddFooter>Page &amp;P</oddFooter>
      </headerFooter>
    </customSheetView>
    <customSheetView guid="{C38B66D8-6DE9-4345-95A4-7BF2FE9DD3E3}" showGridLines="0">
      <selection activeCell="J17" sqref="J17"/>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3"/>
      <headerFooter>
        <oddFooter>Page &amp;P</oddFooter>
      </headerFooter>
    </customSheetView>
  </customSheetViews>
  <mergeCells count="7">
    <mergeCell ref="A3:G3"/>
    <mergeCell ref="C67:C90"/>
    <mergeCell ref="C94:C101"/>
    <mergeCell ref="C7:C14"/>
    <mergeCell ref="C18:C25"/>
    <mergeCell ref="C30:C52"/>
    <mergeCell ref="C56:C63"/>
  </mergeCells>
  <printOptions horizontalCentered="1"/>
  <pageMargins left="0.23622047244094499" right="0.23622047244094499" top="0.74803149606299202" bottom="0.74803149606299202" header="0.31496062992126" footer="0.31496062992126"/>
  <pageSetup paperSize="9" scale="71" firstPageNumber="11" fitToHeight="2" orientation="portrait" cellComments="asDisplayed" useFirstPageNumber="1" r:id="rId4"/>
  <headerFooter>
    <oddFooter>Page &amp;P</oddFooter>
  </headerFooter>
  <legacyDrawingHF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53"/>
  <sheetViews>
    <sheetView showGridLines="0" showZeros="0" view="pageBreakPreview" zoomScaleNormal="85" zoomScaleSheetLayoutView="100" zoomScalePageLayoutView="55" workbookViewId="0">
      <selection activeCell="I7" sqref="I7"/>
    </sheetView>
  </sheetViews>
  <sheetFormatPr defaultColWidth="8.88671875" defaultRowHeight="14.4"/>
  <cols>
    <col min="1" max="1" width="9.6640625" style="4" customWidth="1"/>
    <col min="2" max="2" width="1.6640625" customWidth="1"/>
    <col min="3" max="3" width="43.109375" customWidth="1"/>
    <col min="4" max="4" width="15.6640625" customWidth="1"/>
    <col min="5" max="5" width="16.6640625" customWidth="1"/>
    <col min="6" max="6" width="3.6640625" customWidth="1"/>
    <col min="7" max="9" width="15.6640625" customWidth="1"/>
    <col min="10" max="10" width="16.33203125" customWidth="1"/>
    <col min="11" max="11" width="3.44140625" customWidth="1"/>
  </cols>
  <sheetData>
    <row r="1" spans="1:11" s="1" customFormat="1" ht="13.8">
      <c r="A1" s="2"/>
    </row>
    <row r="2" spans="1:11" s="1" customFormat="1" ht="42.6" customHeight="1">
      <c r="A2" s="484" t="s">
        <v>283</v>
      </c>
      <c r="B2" s="484"/>
      <c r="C2" s="484"/>
      <c r="D2" s="484"/>
      <c r="E2" s="484"/>
      <c r="F2" s="484"/>
      <c r="G2" s="484"/>
      <c r="H2" s="484"/>
      <c r="I2" s="484"/>
      <c r="J2" s="484"/>
      <c r="K2" s="484"/>
    </row>
    <row r="3" spans="1:11" s="1" customFormat="1">
      <c r="A3" s="2"/>
      <c r="C3" s="135"/>
    </row>
    <row r="4" spans="1:11" s="1" customFormat="1">
      <c r="A4" s="2"/>
      <c r="C4" s="135"/>
      <c r="I4" s="142" t="s">
        <v>183</v>
      </c>
      <c r="J4" s="142" t="s">
        <v>183</v>
      </c>
    </row>
    <row r="5" spans="1:11" s="1" customFormat="1">
      <c r="A5" s="2"/>
      <c r="C5" s="135"/>
      <c r="I5" s="4" t="s">
        <v>66</v>
      </c>
      <c r="J5" s="4" t="s">
        <v>66</v>
      </c>
    </row>
    <row r="6" spans="1:11" s="1" customFormat="1" ht="36.6" customHeight="1">
      <c r="C6" s="136" t="s">
        <v>188</v>
      </c>
      <c r="D6" s="492" t="s">
        <v>189</v>
      </c>
      <c r="E6" s="493"/>
      <c r="F6" s="493"/>
      <c r="G6" s="493"/>
      <c r="H6" s="494"/>
      <c r="I6" s="89" t="s">
        <v>190</v>
      </c>
      <c r="J6" s="90" t="s">
        <v>191</v>
      </c>
    </row>
    <row r="7" spans="1:11" s="1" customFormat="1" ht="42" customHeight="1">
      <c r="C7" s="84" t="s">
        <v>192</v>
      </c>
      <c r="D7" s="495" t="s">
        <v>295</v>
      </c>
      <c r="E7" s="495"/>
      <c r="F7" s="495"/>
      <c r="G7" s="495"/>
      <c r="H7" s="495"/>
      <c r="I7" s="218">
        <f>VAT!$C$15</f>
        <v>102071.84777999998</v>
      </c>
      <c r="J7" s="218">
        <f>VAT!$F$15</f>
        <v>97615.065240000011</v>
      </c>
    </row>
    <row r="8" spans="1:11" s="1" customFormat="1" ht="42" customHeight="1">
      <c r="C8" s="93" t="s">
        <v>193</v>
      </c>
      <c r="D8" s="495" t="s">
        <v>288</v>
      </c>
      <c r="E8" s="495"/>
      <c r="F8" s="495"/>
      <c r="G8" s="495"/>
      <c r="H8" s="495"/>
      <c r="I8" s="219">
        <v>0</v>
      </c>
      <c r="J8" s="219">
        <v>0</v>
      </c>
    </row>
    <row r="9" spans="1:11" s="1" customFormat="1" ht="15" customHeight="1">
      <c r="C9"/>
      <c r="D9"/>
      <c r="E9"/>
      <c r="F9"/>
      <c r="G9"/>
      <c r="H9"/>
      <c r="I9"/>
      <c r="J9"/>
    </row>
    <row r="10" spans="1:11" s="1" customFormat="1" ht="43.95" customHeight="1">
      <c r="A10" s="484" t="s">
        <v>196</v>
      </c>
      <c r="B10" s="484"/>
      <c r="C10" s="484"/>
      <c r="D10" s="484"/>
      <c r="E10" s="484"/>
      <c r="F10" s="484"/>
      <c r="G10" s="484"/>
      <c r="H10" s="484"/>
      <c r="I10" s="484"/>
      <c r="J10" s="484"/>
      <c r="K10" s="484"/>
    </row>
    <row r="11" spans="1:11" s="1" customFormat="1" ht="15" customHeight="1">
      <c r="C11" s="91"/>
      <c r="D11" s="91"/>
      <c r="E11" s="91"/>
      <c r="F11" s="91"/>
      <c r="G11" s="91"/>
      <c r="H11" s="91"/>
      <c r="I11" s="91"/>
      <c r="J11" s="91"/>
    </row>
    <row r="12" spans="1:11" s="1" customFormat="1" ht="18.600000000000001" customHeight="1">
      <c r="C12"/>
      <c r="D12"/>
      <c r="E12"/>
      <c r="F12"/>
      <c r="G12"/>
      <c r="H12"/>
      <c r="I12" s="142" t="s">
        <v>183</v>
      </c>
      <c r="J12" s="142" t="s">
        <v>183</v>
      </c>
    </row>
    <row r="13" spans="1:11" s="1" customFormat="1" ht="18.600000000000001" customHeight="1">
      <c r="C13"/>
      <c r="D13"/>
      <c r="E13"/>
      <c r="F13"/>
      <c r="G13"/>
      <c r="H13"/>
      <c r="I13" s="4" t="s">
        <v>66</v>
      </c>
      <c r="J13" s="4" t="s">
        <v>66</v>
      </c>
    </row>
    <row r="14" spans="1:11" s="1" customFormat="1" ht="20.399999999999999">
      <c r="A14" s="141" t="s">
        <v>194</v>
      </c>
      <c r="C14" s="136" t="s">
        <v>195</v>
      </c>
      <c r="D14" s="492" t="s">
        <v>189</v>
      </c>
      <c r="E14" s="493"/>
      <c r="F14" s="493"/>
      <c r="G14" s="493"/>
      <c r="H14" s="494"/>
      <c r="I14" s="89" t="s">
        <v>190</v>
      </c>
      <c r="J14" s="90" t="s">
        <v>191</v>
      </c>
    </row>
    <row r="15" spans="1:11" s="1" customFormat="1" ht="20.25" customHeight="1">
      <c r="C15" s="88" t="s">
        <v>288</v>
      </c>
      <c r="D15" s="486" t="s">
        <v>288</v>
      </c>
      <c r="E15" s="487"/>
      <c r="F15" s="487"/>
      <c r="G15" s="487"/>
      <c r="H15" s="488"/>
      <c r="I15" s="150">
        <v>0</v>
      </c>
      <c r="J15" s="150">
        <v>0</v>
      </c>
    </row>
    <row r="16" spans="1:11" s="1" customFormat="1" ht="20.25" customHeight="1">
      <c r="A16" s="4"/>
      <c r="C16" s="88"/>
      <c r="D16" s="486"/>
      <c r="E16" s="487"/>
      <c r="F16" s="487"/>
      <c r="G16" s="487"/>
      <c r="H16" s="488"/>
      <c r="I16" s="150"/>
      <c r="J16" s="150"/>
    </row>
    <row r="17" spans="1:11" s="1" customFormat="1" ht="20.25" customHeight="1">
      <c r="A17" s="4"/>
      <c r="C17" s="88"/>
      <c r="D17" s="486"/>
      <c r="E17" s="487"/>
      <c r="F17" s="487"/>
      <c r="G17" s="487"/>
      <c r="H17" s="488"/>
      <c r="I17" s="150"/>
      <c r="J17" s="150"/>
    </row>
    <row r="18" spans="1:11" s="1" customFormat="1" ht="20.25" customHeight="1">
      <c r="A18" s="4"/>
      <c r="C18" s="88"/>
      <c r="D18" s="486"/>
      <c r="E18" s="487"/>
      <c r="F18" s="487"/>
      <c r="G18" s="487"/>
      <c r="H18" s="488"/>
      <c r="I18" s="150"/>
      <c r="J18" s="150"/>
    </row>
    <row r="19" spans="1:11" s="1" customFormat="1" ht="20.25" customHeight="1">
      <c r="A19" s="4"/>
      <c r="C19" s="88"/>
      <c r="D19" s="486"/>
      <c r="E19" s="487"/>
      <c r="F19" s="487"/>
      <c r="G19" s="487"/>
      <c r="H19" s="488"/>
      <c r="I19" s="150"/>
      <c r="J19" s="150"/>
    </row>
    <row r="20" spans="1:11" s="1" customFormat="1" ht="20.25" customHeight="1">
      <c r="A20" s="4"/>
      <c r="C20" s="88"/>
      <c r="D20" s="486"/>
      <c r="E20" s="487"/>
      <c r="F20" s="487"/>
      <c r="G20" s="487"/>
      <c r="H20" s="488"/>
      <c r="I20" s="150"/>
      <c r="J20" s="150"/>
    </row>
    <row r="21" spans="1:11" s="1" customFormat="1" ht="20.25" customHeight="1">
      <c r="A21" s="4"/>
      <c r="C21" s="88"/>
      <c r="D21" s="486"/>
      <c r="E21" s="487"/>
      <c r="F21" s="487"/>
      <c r="G21" s="487"/>
      <c r="H21" s="488"/>
      <c r="I21" s="150"/>
      <c r="J21" s="150"/>
    </row>
    <row r="22" spans="1:11" s="1" customFormat="1" ht="18.600000000000001" customHeight="1">
      <c r="A22"/>
      <c r="B22"/>
      <c r="C22"/>
      <c r="D22"/>
      <c r="E22"/>
      <c r="F22"/>
      <c r="G22"/>
      <c r="H22"/>
      <c r="I22"/>
      <c r="J22"/>
      <c r="K22"/>
    </row>
    <row r="23" spans="1:11" s="1" customFormat="1" ht="43.95" customHeight="1">
      <c r="A23" s="484" t="s">
        <v>197</v>
      </c>
      <c r="B23" s="484"/>
      <c r="C23" s="484"/>
      <c r="D23" s="484"/>
      <c r="E23" s="484"/>
      <c r="F23" s="484"/>
      <c r="G23" s="484"/>
      <c r="H23" s="484"/>
      <c r="I23" s="484"/>
      <c r="J23" s="484"/>
      <c r="K23" s="484"/>
    </row>
    <row r="24" spans="1:11" s="1" customFormat="1" ht="18.600000000000001" customHeight="1">
      <c r="A24"/>
      <c r="B24"/>
      <c r="C24"/>
      <c r="D24"/>
      <c r="E24"/>
      <c r="F24"/>
      <c r="G24"/>
      <c r="H24"/>
      <c r="I24"/>
      <c r="J24"/>
      <c r="K24"/>
    </row>
    <row r="25" spans="1:11" s="1" customFormat="1" ht="18.600000000000001" customHeight="1">
      <c r="A25"/>
      <c r="B25"/>
      <c r="C25"/>
      <c r="D25"/>
      <c r="E25"/>
      <c r="F25"/>
      <c r="G25" s="142" t="s">
        <v>183</v>
      </c>
      <c r="H25" s="142" t="s">
        <v>183</v>
      </c>
      <c r="I25" s="142" t="s">
        <v>183</v>
      </c>
      <c r="J25" s="142" t="s">
        <v>183</v>
      </c>
    </row>
    <row r="26" spans="1:11">
      <c r="A26"/>
      <c r="G26" s="4" t="s">
        <v>66</v>
      </c>
      <c r="H26" s="4" t="s">
        <v>66</v>
      </c>
      <c r="I26" s="4" t="s">
        <v>66</v>
      </c>
      <c r="J26" s="4" t="s">
        <v>66</v>
      </c>
    </row>
    <row r="27" spans="1:11" ht="39.6" customHeight="1">
      <c r="A27"/>
      <c r="G27" s="89" t="s">
        <v>190</v>
      </c>
      <c r="H27" s="90" t="s">
        <v>191</v>
      </c>
      <c r="I27" s="89" t="s">
        <v>190</v>
      </c>
      <c r="J27" s="90" t="s">
        <v>191</v>
      </c>
    </row>
    <row r="28" spans="1:11" ht="81" customHeight="1">
      <c r="A28" s="508" t="s">
        <v>198</v>
      </c>
      <c r="C28" s="89" t="s">
        <v>199</v>
      </c>
      <c r="D28" s="415" t="s">
        <v>200</v>
      </c>
      <c r="E28" s="415"/>
      <c r="F28" s="415"/>
      <c r="G28" s="136" t="s">
        <v>201</v>
      </c>
      <c r="H28" s="136" t="s">
        <v>201</v>
      </c>
      <c r="I28" s="136" t="s">
        <v>202</v>
      </c>
      <c r="J28" s="136" t="s">
        <v>202</v>
      </c>
    </row>
    <row r="29" spans="1:11" ht="20.25" customHeight="1">
      <c r="A29" s="509"/>
      <c r="C29" s="88" t="s">
        <v>288</v>
      </c>
      <c r="D29" s="486" t="s">
        <v>288</v>
      </c>
      <c r="E29" s="487"/>
      <c r="F29" s="488"/>
      <c r="G29" s="150">
        <v>0</v>
      </c>
      <c r="H29" s="150">
        <v>0</v>
      </c>
      <c r="I29" s="150">
        <v>0</v>
      </c>
      <c r="J29" s="150">
        <v>0</v>
      </c>
    </row>
    <row r="30" spans="1:11" ht="20.25" customHeight="1">
      <c r="A30" s="509"/>
      <c r="C30" s="88"/>
      <c r="D30" s="486"/>
      <c r="E30" s="487"/>
      <c r="F30" s="488"/>
      <c r="G30" s="150"/>
      <c r="H30" s="150"/>
      <c r="I30" s="150"/>
      <c r="J30" s="150"/>
    </row>
    <row r="31" spans="1:11" ht="20.25" customHeight="1">
      <c r="A31" s="510"/>
      <c r="C31" s="88"/>
      <c r="D31" s="486"/>
      <c r="E31" s="487"/>
      <c r="F31" s="488"/>
      <c r="G31" s="150"/>
      <c r="H31" s="150"/>
      <c r="I31" s="150"/>
      <c r="J31" s="150"/>
    </row>
    <row r="32" spans="1:11" ht="20.25" customHeight="1">
      <c r="A32" s="131"/>
      <c r="C32" s="88"/>
      <c r="D32" s="486"/>
      <c r="E32" s="487"/>
      <c r="F32" s="488"/>
      <c r="G32" s="150"/>
      <c r="H32" s="150"/>
      <c r="I32" s="150"/>
      <c r="J32" s="150"/>
    </row>
    <row r="33" spans="1:11" ht="20.25" customHeight="1">
      <c r="C33" s="88"/>
      <c r="D33" s="486"/>
      <c r="E33" s="487"/>
      <c r="F33" s="488"/>
      <c r="G33" s="150"/>
      <c r="H33" s="150"/>
      <c r="I33" s="150"/>
      <c r="J33" s="150"/>
    </row>
    <row r="34" spans="1:11" ht="35.4" customHeight="1">
      <c r="D34" s="504" t="s">
        <v>184</v>
      </c>
      <c r="E34" s="505"/>
      <c r="F34" s="505"/>
      <c r="G34" s="159">
        <f>SUM(G29:G33)</f>
        <v>0</v>
      </c>
      <c r="H34" s="159">
        <f>SUM(H29:H33)</f>
        <v>0</v>
      </c>
      <c r="I34" s="159">
        <f>SUM(I29:I33)</f>
        <v>0</v>
      </c>
      <c r="J34" s="159">
        <f>SUM(J29:J33)</f>
        <v>0</v>
      </c>
    </row>
    <row r="35" spans="1:11">
      <c r="D35" s="4"/>
      <c r="E35" s="4"/>
      <c r="F35" s="4"/>
    </row>
    <row r="36" spans="1:11" ht="41.25" customHeight="1">
      <c r="C36" s="143" t="s">
        <v>203</v>
      </c>
    </row>
    <row r="37" spans="1:11" ht="12.6" customHeight="1">
      <c r="A37"/>
      <c r="C37" s="134"/>
      <c r="D37" s="133"/>
      <c r="E37" s="132"/>
      <c r="F37" s="133"/>
      <c r="G37" s="133"/>
    </row>
    <row r="38" spans="1:11" ht="41.25" customHeight="1">
      <c r="A38"/>
      <c r="C38" s="502" t="s">
        <v>281</v>
      </c>
      <c r="D38" s="503"/>
      <c r="E38" s="503"/>
      <c r="F38" s="503"/>
      <c r="G38" s="503"/>
      <c r="H38" s="503"/>
      <c r="I38" s="503"/>
      <c r="J38" s="503"/>
    </row>
    <row r="39" spans="1:11">
      <c r="A39"/>
      <c r="C39" s="134"/>
      <c r="D39" s="133"/>
      <c r="E39" s="133"/>
      <c r="F39" s="133"/>
    </row>
    <row r="40" spans="1:11" ht="36.6" customHeight="1">
      <c r="A40" s="506" t="s">
        <v>204</v>
      </c>
      <c r="B40" s="507"/>
      <c r="C40" s="507"/>
      <c r="D40" s="507"/>
      <c r="E40" s="507"/>
      <c r="F40" s="507"/>
      <c r="G40" s="507"/>
      <c r="H40" s="507"/>
      <c r="I40" s="507"/>
      <c r="J40" s="507"/>
      <c r="K40" s="507"/>
    </row>
    <row r="41" spans="1:11">
      <c r="A41"/>
    </row>
    <row r="42" spans="1:11" ht="14.4" customHeight="1">
      <c r="A42"/>
    </row>
    <row r="43" spans="1:11" ht="9" customHeight="1">
      <c r="A43"/>
    </row>
    <row r="44" spans="1:11" ht="39.6" customHeight="1">
      <c r="A44" s="508" t="s">
        <v>208</v>
      </c>
      <c r="C44" s="415" t="s">
        <v>205</v>
      </c>
      <c r="D44" s="415"/>
      <c r="E44" s="136" t="s">
        <v>206</v>
      </c>
      <c r="F44" s="501" t="s">
        <v>207</v>
      </c>
      <c r="G44" s="501"/>
      <c r="H44" s="501"/>
      <c r="I44" s="501"/>
      <c r="J44" s="501"/>
    </row>
    <row r="45" spans="1:11">
      <c r="A45" s="509"/>
      <c r="C45" s="496"/>
      <c r="D45" s="488"/>
      <c r="E45" s="169"/>
      <c r="F45" s="496"/>
      <c r="G45" s="499"/>
      <c r="H45" s="499"/>
      <c r="I45" s="499"/>
      <c r="J45" s="500"/>
    </row>
    <row r="46" spans="1:11">
      <c r="A46" s="509"/>
      <c r="C46" s="489"/>
      <c r="D46" s="490"/>
      <c r="E46" s="88"/>
      <c r="F46" s="489"/>
      <c r="G46" s="491"/>
      <c r="H46" s="491"/>
      <c r="I46" s="491"/>
      <c r="J46" s="490"/>
    </row>
    <row r="47" spans="1:11" ht="20.25" customHeight="1">
      <c r="A47" s="510"/>
      <c r="C47" s="489"/>
      <c r="D47" s="490"/>
      <c r="E47" s="88"/>
      <c r="F47" s="489"/>
      <c r="G47" s="491"/>
      <c r="H47" s="491"/>
      <c r="I47" s="491"/>
      <c r="J47" s="490"/>
    </row>
    <row r="48" spans="1:11" ht="20.25" customHeight="1">
      <c r="A48"/>
      <c r="C48" s="489"/>
      <c r="D48" s="490"/>
      <c r="E48" s="88"/>
      <c r="F48" s="489"/>
      <c r="G48" s="491"/>
      <c r="H48" s="491"/>
      <c r="I48" s="491"/>
      <c r="J48" s="490"/>
    </row>
    <row r="50" spans="3:10" ht="41.25" customHeight="1">
      <c r="C50" s="143" t="s">
        <v>203</v>
      </c>
    </row>
    <row r="51" spans="3:10" ht="12.6" customHeight="1">
      <c r="C51" s="123"/>
      <c r="D51" s="123"/>
      <c r="E51" s="123"/>
      <c r="F51" s="123"/>
      <c r="G51" s="123"/>
      <c r="H51" s="123"/>
    </row>
    <row r="52" spans="3:10" ht="41.25" customHeight="1">
      <c r="C52" s="497" t="s">
        <v>281</v>
      </c>
      <c r="D52" s="498"/>
      <c r="E52" s="498"/>
      <c r="F52" s="498"/>
      <c r="G52" s="498"/>
      <c r="H52" s="498"/>
      <c r="I52" s="498"/>
      <c r="J52" s="498"/>
    </row>
    <row r="53" spans="3:10">
      <c r="C53" s="123"/>
      <c r="D53" s="123"/>
      <c r="E53" s="123"/>
      <c r="F53" s="123"/>
      <c r="G53" s="123"/>
      <c r="H53" s="123"/>
    </row>
  </sheetData>
  <sheetProtection algorithmName="SHA-512" hashValue="LHFZvXcuWZ0TSDc5sBddYMZirZQ3bUHAdAxZgxKArNle/1Vfr1PNRyhz5Pz3iRdvytsj6XtOQ4NNqDEjp4Ce+g==" saltValue="lf+LDKLuAnmKfwVtndPOzA==" spinCount="100000" sheet="1" objects="1" formatCells="0" formatColumns="0" formatRows="0" insertColumns="0" insertRows="0" insertHyperlinks="0" deleteColumns="0" deleteRows="0"/>
  <customSheetViews>
    <customSheetView guid="{6251A8F5-D3CE-4831-84E8-91BE170A0047}" showGridLines="0" topLeftCell="A31">
      <selection activeCell="M21" sqref="M21"/>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1"/>
      <headerFooter>
        <oddFooter>Page &amp;P</oddFooter>
      </headerFooter>
    </customSheetView>
    <customSheetView guid="{32F1AAA9-0395-084B-9111-148BB14E0FC1}" scale="90" showGridLines="0">
      <selection activeCell="G2" sqref="E2:L9"/>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2"/>
      <headerFooter>
        <oddFooter>Page &amp;P</oddFooter>
      </headerFooter>
    </customSheetView>
    <customSheetView guid="{C38B66D8-6DE9-4345-95A4-7BF2FE9DD3E3}" scale="90" showGridLines="0" topLeftCell="A97">
      <selection activeCell="E49" sqref="E49"/>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3"/>
      <headerFooter>
        <oddFooter>Page &amp;P</oddFooter>
      </headerFooter>
    </customSheetView>
  </customSheetViews>
  <mergeCells count="36">
    <mergeCell ref="C52:J52"/>
    <mergeCell ref="F46:J46"/>
    <mergeCell ref="F45:J45"/>
    <mergeCell ref="D31:F31"/>
    <mergeCell ref="D29:F29"/>
    <mergeCell ref="F44:J44"/>
    <mergeCell ref="C38:J38"/>
    <mergeCell ref="D33:F33"/>
    <mergeCell ref="D32:F32"/>
    <mergeCell ref="D30:F30"/>
    <mergeCell ref="D34:F34"/>
    <mergeCell ref="A40:K40"/>
    <mergeCell ref="A28:A31"/>
    <mergeCell ref="A44:A47"/>
    <mergeCell ref="A2:K2"/>
    <mergeCell ref="D6:H6"/>
    <mergeCell ref="D7:H7"/>
    <mergeCell ref="C46:D46"/>
    <mergeCell ref="C44:D44"/>
    <mergeCell ref="C45:D45"/>
    <mergeCell ref="D28:F28"/>
    <mergeCell ref="D17:H17"/>
    <mergeCell ref="D21:H21"/>
    <mergeCell ref="A23:K23"/>
    <mergeCell ref="D8:H8"/>
    <mergeCell ref="A10:K10"/>
    <mergeCell ref="D19:H19"/>
    <mergeCell ref="D20:H20"/>
    <mergeCell ref="D14:H14"/>
    <mergeCell ref="D15:H15"/>
    <mergeCell ref="D16:H16"/>
    <mergeCell ref="D18:H18"/>
    <mergeCell ref="C48:D48"/>
    <mergeCell ref="F48:J48"/>
    <mergeCell ref="C47:D47"/>
    <mergeCell ref="F47:J47"/>
  </mergeCells>
  <printOptions horizontalCentered="1"/>
  <pageMargins left="0.23622047244094491" right="0.23622047244094491" top="0.74803149606299213" bottom="0.74803149606299213" header="0.31496062992125984" footer="0.31496062992125984"/>
  <pageSetup paperSize="9" scale="53" firstPageNumber="13" fitToHeight="2" orientation="portrait" cellComments="asDisplayed" useFirstPageNumber="1" r:id="rId4"/>
  <headerFooter>
    <oddFooter>Page &amp;P</oddFooter>
  </headerFooter>
  <legacyDrawingHF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70"/>
  <sheetViews>
    <sheetView view="pageBreakPreview" zoomScaleNormal="100" zoomScaleSheetLayoutView="100" workbookViewId="0">
      <selection activeCell="A117" sqref="A117"/>
    </sheetView>
  </sheetViews>
  <sheetFormatPr defaultColWidth="8.88671875" defaultRowHeight="14.4"/>
  <cols>
    <col min="1" max="1" width="9.6640625" style="188" customWidth="1"/>
    <col min="2" max="2" width="1.5546875" style="179" customWidth="1"/>
    <col min="3" max="3" width="36.88671875" style="180" customWidth="1"/>
    <col min="4" max="4" width="49.44140625" style="179" customWidth="1"/>
    <col min="5" max="5" width="15.33203125" style="179" customWidth="1"/>
    <col min="6" max="6" width="1.33203125" style="179" customWidth="1"/>
    <col min="7" max="7" width="14.109375" style="179" customWidth="1"/>
    <col min="8" max="8" width="3.5546875" style="179" customWidth="1"/>
    <col min="9" max="16384" width="8.88671875" style="179"/>
  </cols>
  <sheetData>
    <row r="1" spans="1:8">
      <c r="A1" s="178" t="s">
        <v>209</v>
      </c>
    </row>
    <row r="2" spans="1:8">
      <c r="A2" s="181" t="s">
        <v>69</v>
      </c>
      <c r="C2" s="182"/>
      <c r="D2" s="183"/>
      <c r="E2" s="183"/>
      <c r="F2" s="183"/>
      <c r="G2" s="183"/>
    </row>
    <row r="3" spans="1:8" s="184" customFormat="1" ht="49.5" customHeight="1">
      <c r="A3" s="506" t="s">
        <v>210</v>
      </c>
      <c r="B3" s="507"/>
      <c r="C3" s="507"/>
      <c r="D3" s="507"/>
      <c r="E3" s="507"/>
      <c r="F3" s="507"/>
      <c r="G3" s="507"/>
      <c r="H3" s="507"/>
    </row>
    <row r="4" spans="1:8" s="184" customFormat="1">
      <c r="A4" s="185"/>
      <c r="C4" s="186"/>
    </row>
    <row r="5" spans="1:8" ht="49.5" customHeight="1">
      <c r="A5" s="187" t="s">
        <v>212</v>
      </c>
      <c r="C5" s="511" t="s">
        <v>211</v>
      </c>
      <c r="D5" s="512"/>
      <c r="E5" s="512"/>
      <c r="F5" s="512"/>
      <c r="G5" s="513"/>
    </row>
    <row r="6" spans="1:8">
      <c r="C6" s="514" t="s">
        <v>666</v>
      </c>
      <c r="D6" s="514"/>
      <c r="E6" s="514"/>
      <c r="F6" s="514"/>
      <c r="G6" s="514"/>
    </row>
    <row r="7" spans="1:8">
      <c r="C7" s="514"/>
      <c r="D7" s="514"/>
      <c r="E7" s="514"/>
      <c r="F7" s="514"/>
      <c r="G7" s="514"/>
    </row>
    <row r="8" spans="1:8">
      <c r="C8" s="514"/>
      <c r="D8" s="514"/>
      <c r="E8" s="514"/>
      <c r="F8" s="514"/>
      <c r="G8" s="514"/>
    </row>
    <row r="9" spans="1:8">
      <c r="C9" s="514"/>
      <c r="D9" s="514"/>
      <c r="E9" s="514"/>
      <c r="F9" s="514"/>
      <c r="G9" s="514"/>
    </row>
    <row r="10" spans="1:8">
      <c r="C10" s="514"/>
      <c r="D10" s="514"/>
      <c r="E10" s="514"/>
      <c r="F10" s="514"/>
      <c r="G10" s="514"/>
    </row>
    <row r="11" spans="1:8">
      <c r="C11" s="514"/>
      <c r="D11" s="514"/>
      <c r="E11" s="514"/>
      <c r="F11" s="514"/>
      <c r="G11" s="514"/>
    </row>
    <row r="12" spans="1:8">
      <c r="C12" s="514"/>
      <c r="D12" s="514"/>
      <c r="E12" s="514"/>
      <c r="F12" s="514"/>
      <c r="G12" s="514"/>
    </row>
    <row r="13" spans="1:8">
      <c r="C13" s="514"/>
      <c r="D13" s="514"/>
      <c r="E13" s="514"/>
      <c r="F13" s="514"/>
      <c r="G13" s="514"/>
    </row>
    <row r="14" spans="1:8">
      <c r="C14" s="514"/>
      <c r="D14" s="514"/>
      <c r="E14" s="514"/>
      <c r="F14" s="514"/>
      <c r="G14" s="514"/>
    </row>
    <row r="15" spans="1:8">
      <c r="C15" s="514"/>
      <c r="D15" s="514"/>
      <c r="E15" s="514"/>
      <c r="F15" s="514"/>
      <c r="G15" s="514"/>
    </row>
    <row r="16" spans="1:8">
      <c r="C16" s="514"/>
      <c r="D16" s="514"/>
      <c r="E16" s="514"/>
      <c r="F16" s="514"/>
      <c r="G16" s="514"/>
    </row>
    <row r="17" spans="1:8">
      <c r="C17" s="514"/>
      <c r="D17" s="514"/>
      <c r="E17" s="514"/>
      <c r="F17" s="514"/>
      <c r="G17" s="514"/>
    </row>
    <row r="18" spans="1:8">
      <c r="C18" s="514"/>
      <c r="D18" s="514"/>
      <c r="E18" s="514"/>
      <c r="F18" s="514"/>
      <c r="G18" s="514"/>
    </row>
    <row r="19" spans="1:8" ht="13.5" customHeight="1">
      <c r="C19" s="514"/>
      <c r="D19" s="514"/>
      <c r="E19" s="514"/>
      <c r="F19" s="514"/>
      <c r="G19" s="514"/>
    </row>
    <row r="20" spans="1:8" ht="50.25" customHeight="1">
      <c r="C20" s="514"/>
      <c r="D20" s="514"/>
      <c r="E20" s="514"/>
      <c r="F20" s="514"/>
      <c r="G20" s="514"/>
    </row>
    <row r="21" spans="1:8" ht="22.95" customHeight="1">
      <c r="A21" s="179"/>
      <c r="C21" s="179"/>
    </row>
    <row r="22" spans="1:8" s="190" customFormat="1" ht="42.75" customHeight="1">
      <c r="A22" s="179"/>
      <c r="B22" s="179"/>
      <c r="C22" s="179"/>
      <c r="D22" s="143" t="s">
        <v>133</v>
      </c>
      <c r="E22" s="146" t="s">
        <v>251</v>
      </c>
      <c r="F22" s="515" t="s">
        <v>133</v>
      </c>
      <c r="G22" s="516"/>
    </row>
    <row r="23" spans="1:8" s="190" customFormat="1" ht="42.75" customHeight="1">
      <c r="A23" s="179"/>
      <c r="B23" s="179"/>
      <c r="C23" s="179"/>
      <c r="D23" s="143" t="s">
        <v>134</v>
      </c>
      <c r="E23" s="143" t="s">
        <v>134</v>
      </c>
      <c r="F23" s="515" t="s">
        <v>135</v>
      </c>
      <c r="G23" s="516"/>
    </row>
    <row r="24" spans="1:8" s="190" customFormat="1" ht="9.6" customHeight="1">
      <c r="A24" s="179"/>
      <c r="B24" s="179"/>
      <c r="C24" s="179"/>
      <c r="D24" s="179"/>
      <c r="E24" s="179"/>
      <c r="F24" s="179"/>
      <c r="G24" s="179"/>
      <c r="H24" s="179"/>
    </row>
    <row r="25" spans="1:8" s="190" customFormat="1" ht="82.5" customHeight="1">
      <c r="A25" s="191" t="s">
        <v>214</v>
      </c>
      <c r="C25" s="192" t="s">
        <v>213</v>
      </c>
      <c r="D25" s="270"/>
      <c r="E25" s="270"/>
      <c r="F25" s="520"/>
      <c r="G25" s="521"/>
    </row>
    <row r="26" spans="1:8">
      <c r="C26" s="88"/>
      <c r="D26" s="88"/>
      <c r="E26" s="88"/>
      <c r="F26" s="522"/>
      <c r="G26" s="522"/>
    </row>
    <row r="27" spans="1:8">
      <c r="C27" s="88"/>
      <c r="D27" s="88"/>
      <c r="E27" s="88"/>
      <c r="F27" s="522"/>
      <c r="G27" s="522"/>
    </row>
    <row r="28" spans="1:8">
      <c r="C28" s="88"/>
      <c r="D28" s="88"/>
      <c r="E28" s="88"/>
      <c r="F28" s="522"/>
      <c r="G28" s="522"/>
    </row>
    <row r="29" spans="1:8">
      <c r="C29" s="193"/>
      <c r="D29" s="193"/>
      <c r="E29" s="193"/>
      <c r="F29" s="517"/>
      <c r="G29" s="518"/>
    </row>
    <row r="30" spans="1:8">
      <c r="C30" s="193"/>
      <c r="D30" s="193"/>
      <c r="E30" s="193"/>
      <c r="F30" s="268"/>
      <c r="G30" s="269"/>
    </row>
    <row r="31" spans="1:8">
      <c r="C31" s="193"/>
      <c r="D31" s="193"/>
      <c r="E31" s="193"/>
      <c r="F31" s="517"/>
      <c r="G31" s="518"/>
    </row>
    <row r="32" spans="1:8">
      <c r="A32" s="179"/>
      <c r="C32" s="193"/>
      <c r="D32" s="193"/>
      <c r="E32" s="193"/>
      <c r="F32" s="517"/>
      <c r="G32" s="518"/>
    </row>
    <row r="33" spans="1:8" ht="22.2" customHeight="1">
      <c r="A33" s="179"/>
      <c r="C33" s="194"/>
      <c r="D33" s="195"/>
      <c r="E33" s="195"/>
      <c r="F33" s="195"/>
      <c r="G33" s="195"/>
    </row>
    <row r="34" spans="1:8" ht="49.5" customHeight="1">
      <c r="A34" s="506" t="s">
        <v>215</v>
      </c>
      <c r="B34" s="507"/>
      <c r="C34" s="507"/>
      <c r="D34" s="507"/>
      <c r="E34" s="507"/>
      <c r="F34" s="507"/>
      <c r="G34" s="507"/>
      <c r="H34" s="507"/>
    </row>
    <row r="36" spans="1:8" ht="39" customHeight="1">
      <c r="A36" s="506" t="s">
        <v>216</v>
      </c>
      <c r="B36" s="506"/>
      <c r="C36" s="506"/>
      <c r="D36" s="506"/>
      <c r="E36" s="506"/>
      <c r="F36" s="506"/>
      <c r="G36" s="506"/>
      <c r="H36" s="506"/>
    </row>
    <row r="37" spans="1:8">
      <c r="E37" s="196" t="s">
        <v>183</v>
      </c>
      <c r="G37" s="196" t="s">
        <v>183</v>
      </c>
    </row>
    <row r="38" spans="1:8" s="188" customFormat="1">
      <c r="C38" s="197"/>
      <c r="E38" s="188" t="s">
        <v>66</v>
      </c>
      <c r="G38" s="188" t="s">
        <v>66</v>
      </c>
    </row>
    <row r="39" spans="1:8" s="188" customFormat="1" ht="49.5" customHeight="1">
      <c r="A39" s="191" t="s">
        <v>220</v>
      </c>
      <c r="C39" s="519" t="s">
        <v>217</v>
      </c>
      <c r="D39" s="198" t="s">
        <v>218</v>
      </c>
      <c r="E39" s="189" t="s">
        <v>190</v>
      </c>
      <c r="G39" s="189" t="s">
        <v>191</v>
      </c>
    </row>
    <row r="40" spans="1:8" ht="15" customHeight="1">
      <c r="C40" s="519"/>
      <c r="D40" s="224" t="s">
        <v>325</v>
      </c>
      <c r="E40" s="220">
        <f>PL!I7</f>
        <v>1663368.8796900001</v>
      </c>
      <c r="F40" s="201"/>
      <c r="G40" s="220">
        <v>1541450</v>
      </c>
    </row>
    <row r="41" spans="1:8" ht="15" customHeight="1">
      <c r="C41" s="519"/>
      <c r="D41" s="224" t="s">
        <v>326</v>
      </c>
      <c r="E41" s="220">
        <f>PL!I16</f>
        <v>220770.65429999999</v>
      </c>
      <c r="F41" s="201"/>
      <c r="G41" s="220">
        <v>150198</v>
      </c>
    </row>
    <row r="42" spans="1:8" ht="15" customHeight="1">
      <c r="C42" s="519"/>
      <c r="D42" s="224" t="s">
        <v>327</v>
      </c>
      <c r="E42" s="220">
        <f>PL!I8</f>
        <v>126025.62</v>
      </c>
      <c r="F42" s="201"/>
      <c r="G42" s="220">
        <v>139212</v>
      </c>
    </row>
    <row r="43" spans="1:8" ht="15" customHeight="1">
      <c r="C43" s="519"/>
      <c r="D43" s="199" t="s">
        <v>664</v>
      </c>
      <c r="E43" s="220">
        <v>150026</v>
      </c>
      <c r="F43" s="201"/>
      <c r="G43" s="220">
        <v>0</v>
      </c>
    </row>
    <row r="44" spans="1:8" ht="15" customHeight="1">
      <c r="C44" s="519"/>
      <c r="D44" s="199" t="s">
        <v>554</v>
      </c>
      <c r="E44" s="200"/>
      <c r="F44" s="201"/>
      <c r="G44" s="220">
        <v>324193</v>
      </c>
    </row>
    <row r="45" spans="1:8" ht="15" customHeight="1">
      <c r="C45" s="519"/>
      <c r="D45" s="199" t="s">
        <v>555</v>
      </c>
      <c r="E45" s="220"/>
      <c r="F45" s="201"/>
      <c r="G45" s="220">
        <v>-1974909.5</v>
      </c>
    </row>
    <row r="46" spans="1:8" ht="15" customHeight="1">
      <c r="C46" s="519"/>
      <c r="D46" s="199" t="s">
        <v>668</v>
      </c>
      <c r="E46" s="220">
        <v>-451</v>
      </c>
      <c r="F46" s="201"/>
      <c r="G46" s="220">
        <v>-30117</v>
      </c>
    </row>
    <row r="47" spans="1:8" ht="15" customHeight="1">
      <c r="C47" s="519"/>
      <c r="D47" s="199" t="s">
        <v>665</v>
      </c>
      <c r="E47" s="220">
        <f>-PL!H135</f>
        <v>-2017506.8081699994</v>
      </c>
      <c r="F47" s="201"/>
      <c r="G47" s="220"/>
    </row>
    <row r="48" spans="1:8" ht="15" customHeight="1">
      <c r="C48" s="519"/>
      <c r="D48" s="199"/>
      <c r="E48" s="220"/>
      <c r="F48" s="201"/>
      <c r="G48" s="220"/>
    </row>
    <row r="49" spans="1:7" ht="15" customHeight="1">
      <c r="C49" s="519"/>
      <c r="D49" s="199"/>
      <c r="E49" s="220"/>
      <c r="F49" s="201"/>
      <c r="G49" s="220"/>
    </row>
    <row r="50" spans="1:7" ht="49.5" customHeight="1">
      <c r="C50" s="202"/>
      <c r="D50" s="189" t="s">
        <v>219</v>
      </c>
      <c r="E50" s="221">
        <f>SUM(E40:E49)</f>
        <v>142233.34582000063</v>
      </c>
      <c r="F50" s="203"/>
      <c r="G50" s="221">
        <f>SUM(G40:G49)</f>
        <v>150026.5</v>
      </c>
    </row>
    <row r="52" spans="1:7" s="188" customFormat="1" ht="49.5" customHeight="1">
      <c r="A52" s="191" t="s">
        <v>221</v>
      </c>
      <c r="C52" s="519" t="s">
        <v>222</v>
      </c>
      <c r="D52" s="198" t="s">
        <v>218</v>
      </c>
      <c r="E52" s="189" t="s">
        <v>190</v>
      </c>
      <c r="G52" s="189" t="s">
        <v>191</v>
      </c>
    </row>
    <row r="53" spans="1:7" ht="14.4" customHeight="1">
      <c r="C53" s="519"/>
      <c r="D53" s="199" t="s">
        <v>288</v>
      </c>
      <c r="E53" s="200">
        <v>0</v>
      </c>
      <c r="F53" s="201"/>
      <c r="G53" s="200">
        <v>0</v>
      </c>
    </row>
    <row r="54" spans="1:7" ht="14.4" customHeight="1">
      <c r="C54" s="519"/>
      <c r="D54" s="199"/>
      <c r="E54" s="200"/>
      <c r="F54" s="201"/>
      <c r="G54" s="200">
        <v>0</v>
      </c>
    </row>
    <row r="55" spans="1:7" ht="14.4" customHeight="1">
      <c r="C55" s="519"/>
      <c r="D55" s="199"/>
      <c r="E55" s="200"/>
      <c r="F55" s="201"/>
      <c r="G55" s="200"/>
    </row>
    <row r="56" spans="1:7" ht="14.4" customHeight="1">
      <c r="C56" s="519"/>
      <c r="D56" s="199"/>
      <c r="E56" s="200"/>
      <c r="F56" s="201"/>
      <c r="G56" s="200"/>
    </row>
    <row r="57" spans="1:7" ht="14.4" customHeight="1">
      <c r="C57" s="519"/>
      <c r="D57" s="199"/>
      <c r="E57" s="200"/>
      <c r="F57" s="201"/>
      <c r="G57" s="200"/>
    </row>
    <row r="58" spans="1:7" ht="14.4" customHeight="1">
      <c r="C58" s="519"/>
      <c r="D58" s="199"/>
      <c r="E58" s="200"/>
      <c r="F58" s="201"/>
      <c r="G58" s="200"/>
    </row>
    <row r="59" spans="1:7" ht="14.4" customHeight="1">
      <c r="C59" s="519"/>
      <c r="D59" s="199"/>
      <c r="E59" s="200"/>
      <c r="F59" s="201"/>
      <c r="G59" s="200"/>
    </row>
    <row r="60" spans="1:7" ht="14.4" customHeight="1">
      <c r="C60" s="519"/>
      <c r="D60" s="199"/>
      <c r="E60" s="200"/>
      <c r="F60" s="201"/>
      <c r="G60" s="200"/>
    </row>
    <row r="61" spans="1:7" ht="14.4" customHeight="1">
      <c r="C61" s="519"/>
      <c r="D61" s="199"/>
      <c r="E61" s="200"/>
      <c r="F61" s="201"/>
      <c r="G61" s="200"/>
    </row>
    <row r="62" spans="1:7" ht="49.5" customHeight="1">
      <c r="C62" s="202"/>
      <c r="D62" s="189" t="s">
        <v>219</v>
      </c>
      <c r="E62" s="208">
        <f>SUM(E53:E61)</f>
        <v>0</v>
      </c>
      <c r="F62" s="203"/>
      <c r="G62" s="208">
        <f>SUM(G53:G61)</f>
        <v>0</v>
      </c>
    </row>
    <row r="65" spans="1:7" s="188" customFormat="1" ht="49.5" customHeight="1">
      <c r="A65" s="191" t="s">
        <v>223</v>
      </c>
      <c r="C65" s="519" t="s">
        <v>224</v>
      </c>
      <c r="D65" s="198" t="s">
        <v>218</v>
      </c>
      <c r="E65" s="189" t="s">
        <v>190</v>
      </c>
      <c r="G65" s="189" t="s">
        <v>191</v>
      </c>
    </row>
    <row r="66" spans="1:7" ht="14.4" customHeight="1">
      <c r="C66" s="519"/>
      <c r="D66" s="199" t="s">
        <v>288</v>
      </c>
      <c r="E66" s="200">
        <v>0</v>
      </c>
      <c r="F66" s="201"/>
      <c r="G66" s="200">
        <v>0</v>
      </c>
    </row>
    <row r="67" spans="1:7" ht="14.4" customHeight="1">
      <c r="C67" s="519"/>
      <c r="D67" s="199"/>
      <c r="E67" s="200"/>
      <c r="F67" s="201"/>
      <c r="G67" s="200"/>
    </row>
    <row r="68" spans="1:7" ht="14.4" customHeight="1">
      <c r="C68" s="519"/>
      <c r="D68" s="199"/>
      <c r="E68" s="200"/>
      <c r="F68" s="201"/>
      <c r="G68" s="200"/>
    </row>
    <row r="69" spans="1:7" ht="14.4" customHeight="1">
      <c r="C69" s="519"/>
      <c r="D69" s="199"/>
      <c r="E69" s="200"/>
      <c r="F69" s="201"/>
      <c r="G69" s="200"/>
    </row>
    <row r="70" spans="1:7" ht="14.4" customHeight="1">
      <c r="C70" s="519"/>
      <c r="D70" s="199"/>
      <c r="E70" s="200"/>
      <c r="F70" s="201"/>
      <c r="G70" s="200"/>
    </row>
    <row r="71" spans="1:7" ht="14.4" customHeight="1">
      <c r="C71" s="519"/>
      <c r="D71" s="199"/>
      <c r="E71" s="200"/>
      <c r="F71" s="201"/>
      <c r="G71" s="200"/>
    </row>
    <row r="72" spans="1:7" ht="14.4" customHeight="1">
      <c r="C72" s="519"/>
      <c r="D72" s="199"/>
      <c r="E72" s="200"/>
      <c r="F72" s="201"/>
      <c r="G72" s="200"/>
    </row>
    <row r="73" spans="1:7" ht="14.4" customHeight="1">
      <c r="C73" s="519"/>
      <c r="D73" s="199"/>
      <c r="E73" s="200"/>
      <c r="F73" s="201"/>
      <c r="G73" s="200"/>
    </row>
    <row r="74" spans="1:7" ht="14.4" customHeight="1">
      <c r="C74" s="519"/>
      <c r="D74" s="199"/>
      <c r="E74" s="200"/>
      <c r="F74" s="201"/>
      <c r="G74" s="200"/>
    </row>
    <row r="75" spans="1:7" ht="20.399999999999999">
      <c r="C75" s="202"/>
      <c r="D75" s="189" t="s">
        <v>219</v>
      </c>
      <c r="E75" s="208">
        <f>SUM(E66:E74)</f>
        <v>0</v>
      </c>
      <c r="F75" s="203"/>
      <c r="G75" s="208">
        <f>SUM(G66:G74)</f>
        <v>0</v>
      </c>
    </row>
    <row r="77" spans="1:7" s="188" customFormat="1" ht="84" customHeight="1">
      <c r="A77" s="191" t="s">
        <v>227</v>
      </c>
      <c r="C77" s="519" t="s">
        <v>225</v>
      </c>
      <c r="D77" s="198" t="s">
        <v>226</v>
      </c>
      <c r="E77" s="189" t="s">
        <v>190</v>
      </c>
      <c r="G77" s="189" t="s">
        <v>191</v>
      </c>
    </row>
    <row r="78" spans="1:7">
      <c r="C78" s="519"/>
      <c r="D78" s="199" t="s">
        <v>288</v>
      </c>
      <c r="E78" s="200">
        <v>0</v>
      </c>
      <c r="F78" s="201"/>
      <c r="G78" s="200">
        <v>0</v>
      </c>
    </row>
    <row r="79" spans="1:7">
      <c r="C79" s="519"/>
      <c r="D79" s="199"/>
      <c r="E79" s="200"/>
      <c r="F79" s="201"/>
      <c r="G79" s="200"/>
    </row>
    <row r="80" spans="1:7">
      <c r="C80" s="519"/>
      <c r="D80" s="199"/>
      <c r="E80" s="200"/>
      <c r="F80" s="201"/>
      <c r="G80" s="200"/>
    </row>
    <row r="81" spans="1:8">
      <c r="C81" s="519"/>
      <c r="D81" s="199"/>
      <c r="E81" s="200"/>
      <c r="F81" s="201"/>
      <c r="G81" s="200"/>
    </row>
    <row r="82" spans="1:8">
      <c r="C82" s="519"/>
      <c r="D82" s="199"/>
      <c r="E82" s="200"/>
      <c r="F82" s="201"/>
      <c r="G82" s="200"/>
    </row>
    <row r="83" spans="1:8">
      <c r="C83" s="519"/>
      <c r="D83" s="199"/>
      <c r="E83" s="200"/>
      <c r="F83" s="201"/>
      <c r="G83" s="200"/>
    </row>
    <row r="84" spans="1:8">
      <c r="C84" s="519"/>
      <c r="D84" s="199"/>
      <c r="E84" s="200"/>
      <c r="F84" s="201"/>
      <c r="G84" s="200"/>
    </row>
    <row r="85" spans="1:8">
      <c r="C85" s="519"/>
      <c r="D85" s="199"/>
      <c r="E85" s="200"/>
      <c r="F85" s="201"/>
      <c r="G85" s="200"/>
    </row>
    <row r="86" spans="1:8">
      <c r="C86" s="519"/>
      <c r="D86" s="199"/>
      <c r="E86" s="200"/>
      <c r="F86" s="201"/>
      <c r="G86" s="200"/>
    </row>
    <row r="87" spans="1:8" ht="49.5" customHeight="1">
      <c r="C87" s="202"/>
      <c r="D87" s="189" t="s">
        <v>219</v>
      </c>
      <c r="E87" s="208">
        <f>SUM(E78:E86)</f>
        <v>0</v>
      </c>
      <c r="F87" s="203"/>
      <c r="G87" s="208">
        <f>SUM(G78:G86)</f>
        <v>0</v>
      </c>
    </row>
    <row r="90" spans="1:8" ht="49.5" customHeight="1">
      <c r="A90" s="506" t="s">
        <v>228</v>
      </c>
      <c r="B90" s="507"/>
      <c r="C90" s="507"/>
      <c r="D90" s="507"/>
      <c r="E90" s="507"/>
      <c r="F90" s="507"/>
      <c r="G90" s="507"/>
      <c r="H90" s="507"/>
    </row>
    <row r="92" spans="1:8" s="188" customFormat="1" ht="49.5" customHeight="1">
      <c r="A92" s="191" t="s">
        <v>229</v>
      </c>
      <c r="C92" s="519" t="s">
        <v>231</v>
      </c>
      <c r="D92" s="198" t="s">
        <v>230</v>
      </c>
      <c r="E92" s="189" t="s">
        <v>190</v>
      </c>
      <c r="F92" s="195"/>
      <c r="G92" s="189" t="s">
        <v>191</v>
      </c>
    </row>
    <row r="93" spans="1:8" ht="15" customHeight="1">
      <c r="C93" s="519"/>
      <c r="D93" s="199" t="s">
        <v>288</v>
      </c>
      <c r="E93" s="200">
        <v>0</v>
      </c>
      <c r="F93" s="201"/>
      <c r="G93" s="200">
        <v>0</v>
      </c>
    </row>
    <row r="94" spans="1:8">
      <c r="C94" s="519"/>
      <c r="D94" s="199"/>
      <c r="E94" s="200"/>
      <c r="F94" s="201"/>
      <c r="G94" s="200"/>
    </row>
    <row r="95" spans="1:8">
      <c r="C95" s="519"/>
      <c r="D95" s="199"/>
      <c r="E95" s="200"/>
      <c r="F95" s="201"/>
      <c r="G95" s="200"/>
    </row>
    <row r="96" spans="1:8">
      <c r="C96" s="519"/>
      <c r="D96" s="199"/>
      <c r="E96" s="200"/>
      <c r="F96" s="201"/>
      <c r="G96" s="200"/>
    </row>
    <row r="97" spans="1:7">
      <c r="C97" s="519"/>
      <c r="D97" s="199"/>
      <c r="E97" s="200"/>
      <c r="F97" s="201"/>
      <c r="G97" s="200"/>
    </row>
    <row r="98" spans="1:7">
      <c r="C98" s="519"/>
      <c r="D98" s="199"/>
      <c r="E98" s="200"/>
      <c r="F98" s="201"/>
      <c r="G98" s="200"/>
    </row>
    <row r="99" spans="1:7">
      <c r="C99" s="519"/>
      <c r="D99" s="199"/>
      <c r="E99" s="200"/>
      <c r="F99" s="201"/>
      <c r="G99" s="200"/>
    </row>
    <row r="100" spans="1:7">
      <c r="C100" s="519"/>
      <c r="D100" s="199"/>
      <c r="E100" s="200"/>
      <c r="F100" s="201"/>
      <c r="G100" s="200"/>
    </row>
    <row r="101" spans="1:7">
      <c r="C101" s="519"/>
      <c r="D101" s="199"/>
      <c r="E101" s="200"/>
      <c r="F101" s="201"/>
      <c r="G101" s="200"/>
    </row>
    <row r="102" spans="1:7" ht="49.5" customHeight="1">
      <c r="C102" s="202"/>
      <c r="D102" s="189" t="s">
        <v>219</v>
      </c>
      <c r="E102" s="208">
        <f>SUM(E93:E101)</f>
        <v>0</v>
      </c>
      <c r="F102" s="203"/>
      <c r="G102" s="208">
        <f>SUM(G93:G101)</f>
        <v>0</v>
      </c>
    </row>
    <row r="103" spans="1:7">
      <c r="C103" s="194"/>
      <c r="E103" s="204"/>
      <c r="F103" s="201"/>
      <c r="G103" s="204"/>
    </row>
    <row r="104" spans="1:7">
      <c r="C104" s="205"/>
    </row>
    <row r="105" spans="1:7" s="188" customFormat="1" ht="49.5" customHeight="1">
      <c r="A105" s="191" t="s">
        <v>232</v>
      </c>
      <c r="C105" s="519" t="s">
        <v>233</v>
      </c>
      <c r="D105" s="198" t="s">
        <v>230</v>
      </c>
      <c r="E105" s="267" t="s">
        <v>190</v>
      </c>
      <c r="F105" s="206"/>
      <c r="G105" s="267" t="s">
        <v>191</v>
      </c>
    </row>
    <row r="106" spans="1:7">
      <c r="C106" s="519"/>
      <c r="D106" s="199" t="s">
        <v>288</v>
      </c>
      <c r="E106" s="200">
        <v>0</v>
      </c>
      <c r="F106" s="201"/>
      <c r="G106" s="200">
        <v>0</v>
      </c>
    </row>
    <row r="107" spans="1:7">
      <c r="C107" s="519"/>
      <c r="D107" s="199"/>
      <c r="E107" s="200"/>
      <c r="F107" s="201"/>
      <c r="G107" s="200"/>
    </row>
    <row r="108" spans="1:7">
      <c r="C108" s="519"/>
      <c r="D108" s="199"/>
      <c r="E108" s="200"/>
      <c r="F108" s="201"/>
      <c r="G108" s="200"/>
    </row>
    <row r="109" spans="1:7">
      <c r="C109" s="519"/>
      <c r="D109" s="199"/>
      <c r="E109" s="200"/>
      <c r="F109" s="201"/>
      <c r="G109" s="200"/>
    </row>
    <row r="110" spans="1:7">
      <c r="C110" s="519"/>
      <c r="D110" s="199"/>
      <c r="E110" s="200"/>
      <c r="F110" s="201"/>
      <c r="G110" s="200"/>
    </row>
    <row r="111" spans="1:7">
      <c r="C111" s="519"/>
      <c r="D111" s="199"/>
      <c r="E111" s="200"/>
      <c r="F111" s="201"/>
      <c r="G111" s="200"/>
    </row>
    <row r="112" spans="1:7">
      <c r="C112" s="519"/>
      <c r="D112" s="199"/>
      <c r="E112" s="200"/>
      <c r="F112" s="201"/>
      <c r="G112" s="200"/>
    </row>
    <row r="113" spans="1:7">
      <c r="C113" s="519"/>
      <c r="D113" s="199"/>
      <c r="E113" s="200"/>
      <c r="F113" s="201"/>
      <c r="G113" s="200"/>
    </row>
    <row r="114" spans="1:7">
      <c r="C114" s="519"/>
      <c r="D114" s="199"/>
      <c r="E114" s="200"/>
      <c r="F114" s="201"/>
      <c r="G114" s="200"/>
    </row>
    <row r="115" spans="1:7" ht="49.5" customHeight="1">
      <c r="C115" s="202"/>
      <c r="D115" s="189" t="s">
        <v>219</v>
      </c>
      <c r="E115" s="208">
        <f>SUM(E106:E114)</f>
        <v>0</v>
      </c>
      <c r="F115" s="203"/>
      <c r="G115" s="208">
        <f>SUM(G106:G114)</f>
        <v>0</v>
      </c>
    </row>
    <row r="117" spans="1:7" s="188" customFormat="1" ht="49.5" customHeight="1">
      <c r="A117" s="191" t="s">
        <v>234</v>
      </c>
      <c r="C117" s="519" t="s">
        <v>235</v>
      </c>
      <c r="D117" s="198" t="s">
        <v>230</v>
      </c>
      <c r="E117" s="267" t="s">
        <v>190</v>
      </c>
      <c r="F117" s="206"/>
      <c r="G117" s="267" t="s">
        <v>191</v>
      </c>
    </row>
    <row r="118" spans="1:7">
      <c r="C118" s="519"/>
      <c r="D118" s="199" t="s">
        <v>288</v>
      </c>
      <c r="E118" s="200">
        <v>0</v>
      </c>
      <c r="F118" s="201"/>
      <c r="G118" s="200">
        <v>0</v>
      </c>
    </row>
    <row r="119" spans="1:7">
      <c r="C119" s="519"/>
      <c r="D119" s="199"/>
      <c r="E119" s="200"/>
      <c r="F119" s="201"/>
      <c r="G119" s="200"/>
    </row>
    <row r="120" spans="1:7">
      <c r="C120" s="519"/>
      <c r="D120" s="199"/>
      <c r="E120" s="200"/>
      <c r="F120" s="201"/>
      <c r="G120" s="200"/>
    </row>
    <row r="121" spans="1:7">
      <c r="C121" s="519"/>
      <c r="D121" s="199"/>
      <c r="E121" s="200"/>
      <c r="F121" s="201"/>
      <c r="G121" s="200"/>
    </row>
    <row r="122" spans="1:7">
      <c r="C122" s="519"/>
      <c r="D122" s="199"/>
      <c r="E122" s="200"/>
      <c r="F122" s="201"/>
      <c r="G122" s="200"/>
    </row>
    <row r="123" spans="1:7">
      <c r="C123" s="519"/>
      <c r="D123" s="199"/>
      <c r="E123" s="200"/>
      <c r="F123" s="201"/>
      <c r="G123" s="200"/>
    </row>
    <row r="124" spans="1:7">
      <c r="C124" s="519"/>
      <c r="D124" s="199"/>
      <c r="E124" s="200"/>
      <c r="F124" s="201"/>
      <c r="G124" s="200"/>
    </row>
    <row r="125" spans="1:7">
      <c r="C125" s="519"/>
      <c r="D125" s="199"/>
      <c r="E125" s="200"/>
      <c r="F125" s="201"/>
      <c r="G125" s="200"/>
    </row>
    <row r="126" spans="1:7">
      <c r="C126" s="519"/>
      <c r="D126" s="199"/>
      <c r="E126" s="200"/>
      <c r="F126" s="201"/>
      <c r="G126" s="200"/>
    </row>
    <row r="127" spans="1:7" ht="49.5" customHeight="1">
      <c r="C127" s="202"/>
      <c r="D127" s="189" t="s">
        <v>219</v>
      </c>
      <c r="E127" s="208">
        <f>SUM(E118:E126)</f>
        <v>0</v>
      </c>
      <c r="F127" s="203"/>
      <c r="G127" s="208">
        <f>SUM(G118:G126)</f>
        <v>0</v>
      </c>
    </row>
    <row r="128" spans="1:7" ht="16.5" customHeight="1"/>
    <row r="130" spans="1:8" ht="49.5" customHeight="1">
      <c r="A130" s="506" t="s">
        <v>236</v>
      </c>
      <c r="B130" s="507"/>
      <c r="C130" s="507"/>
      <c r="D130" s="507"/>
      <c r="E130" s="507"/>
      <c r="F130" s="507"/>
      <c r="G130" s="507"/>
      <c r="H130" s="507"/>
    </row>
    <row r="132" spans="1:8" ht="49.5" customHeight="1">
      <c r="A132" s="191" t="s">
        <v>237</v>
      </c>
      <c r="C132" s="519" t="s">
        <v>238</v>
      </c>
      <c r="D132" s="198" t="s">
        <v>230</v>
      </c>
      <c r="E132" s="267" t="s">
        <v>190</v>
      </c>
      <c r="F132" s="206"/>
      <c r="G132" s="267" t="s">
        <v>191</v>
      </c>
    </row>
    <row r="133" spans="1:8" ht="15" customHeight="1">
      <c r="C133" s="519"/>
      <c r="D133" s="199" t="s">
        <v>288</v>
      </c>
      <c r="E133" s="200">
        <v>0</v>
      </c>
      <c r="F133" s="201"/>
      <c r="G133" s="200">
        <v>0</v>
      </c>
    </row>
    <row r="134" spans="1:8" ht="14.4" customHeight="1">
      <c r="C134" s="519"/>
      <c r="D134" s="199"/>
      <c r="E134" s="200"/>
      <c r="F134" s="201"/>
      <c r="G134" s="200"/>
    </row>
    <row r="135" spans="1:8" ht="14.4" customHeight="1">
      <c r="C135" s="519"/>
      <c r="D135" s="199"/>
      <c r="E135" s="200"/>
      <c r="F135" s="201"/>
      <c r="G135" s="200"/>
    </row>
    <row r="136" spans="1:8" ht="14.4" customHeight="1">
      <c r="C136" s="519"/>
      <c r="D136" s="199"/>
      <c r="E136" s="200"/>
      <c r="F136" s="201"/>
      <c r="G136" s="200"/>
    </row>
    <row r="137" spans="1:8" ht="14.4" customHeight="1">
      <c r="C137" s="519"/>
      <c r="D137" s="199"/>
      <c r="E137" s="200"/>
      <c r="F137" s="201"/>
      <c r="G137" s="200"/>
    </row>
    <row r="138" spans="1:8" ht="14.4" customHeight="1">
      <c r="C138" s="519"/>
      <c r="D138" s="199"/>
      <c r="E138" s="200"/>
      <c r="F138" s="201"/>
      <c r="G138" s="200"/>
    </row>
    <row r="139" spans="1:8" ht="14.4" customHeight="1">
      <c r="C139" s="519"/>
      <c r="D139" s="199"/>
      <c r="E139" s="200"/>
      <c r="F139" s="201"/>
      <c r="G139" s="200"/>
    </row>
    <row r="140" spans="1:8" ht="14.4" customHeight="1">
      <c r="C140" s="519"/>
      <c r="D140" s="199"/>
      <c r="E140" s="200"/>
      <c r="F140" s="201"/>
      <c r="G140" s="200"/>
    </row>
    <row r="141" spans="1:8" ht="14.4" customHeight="1">
      <c r="C141" s="519"/>
      <c r="D141" s="199"/>
      <c r="E141" s="200"/>
      <c r="F141" s="201"/>
      <c r="G141" s="200"/>
    </row>
    <row r="142" spans="1:8" ht="49.5" customHeight="1">
      <c r="C142" s="202"/>
      <c r="D142" s="189" t="s">
        <v>219</v>
      </c>
      <c r="E142" s="208">
        <f>SUM(E133:E141)</f>
        <v>0</v>
      </c>
      <c r="F142" s="203"/>
      <c r="G142" s="208">
        <f>SUM(G133:G141)</f>
        <v>0</v>
      </c>
    </row>
    <row r="145" spans="1:8" ht="49.5" customHeight="1">
      <c r="A145" s="191" t="s">
        <v>239</v>
      </c>
      <c r="C145" s="519" t="s">
        <v>240</v>
      </c>
      <c r="D145" s="198" t="s">
        <v>230</v>
      </c>
      <c r="E145" s="267" t="s">
        <v>190</v>
      </c>
      <c r="F145" s="206"/>
      <c r="G145" s="267" t="s">
        <v>191</v>
      </c>
    </row>
    <row r="146" spans="1:8">
      <c r="C146" s="519"/>
      <c r="D146" s="199" t="s">
        <v>288</v>
      </c>
      <c r="E146" s="200">
        <v>0</v>
      </c>
      <c r="F146" s="201"/>
      <c r="G146" s="200">
        <v>0</v>
      </c>
    </row>
    <row r="147" spans="1:8">
      <c r="C147" s="519"/>
      <c r="D147" s="199"/>
      <c r="E147" s="200"/>
      <c r="F147" s="201"/>
      <c r="G147" s="200"/>
    </row>
    <row r="148" spans="1:8">
      <c r="C148" s="519"/>
      <c r="D148" s="199"/>
      <c r="E148" s="200"/>
      <c r="F148" s="201"/>
      <c r="G148" s="200"/>
    </row>
    <row r="149" spans="1:8">
      <c r="C149" s="519"/>
      <c r="D149" s="199"/>
      <c r="E149" s="200"/>
      <c r="F149" s="201"/>
      <c r="G149" s="200"/>
    </row>
    <row r="150" spans="1:8">
      <c r="C150" s="519"/>
      <c r="D150" s="199"/>
      <c r="E150" s="200"/>
      <c r="F150" s="201"/>
      <c r="G150" s="200"/>
    </row>
    <row r="151" spans="1:8">
      <c r="C151" s="519"/>
      <c r="D151" s="199"/>
      <c r="E151" s="200"/>
      <c r="F151" s="201"/>
      <c r="G151" s="200"/>
    </row>
    <row r="152" spans="1:8">
      <c r="C152" s="519"/>
      <c r="D152" s="199"/>
      <c r="E152" s="200"/>
      <c r="F152" s="201"/>
      <c r="G152" s="200"/>
    </row>
    <row r="153" spans="1:8">
      <c r="C153" s="519"/>
      <c r="D153" s="199"/>
      <c r="E153" s="200"/>
      <c r="F153" s="201"/>
      <c r="G153" s="200"/>
    </row>
    <row r="154" spans="1:8">
      <c r="C154" s="519"/>
      <c r="D154" s="199"/>
      <c r="E154" s="200"/>
      <c r="F154" s="201"/>
      <c r="G154" s="200"/>
    </row>
    <row r="155" spans="1:8" ht="35.4" customHeight="1">
      <c r="C155" s="202"/>
      <c r="D155" s="189" t="s">
        <v>219</v>
      </c>
      <c r="E155" s="208">
        <f>SUM(E146:E154)</f>
        <v>0</v>
      </c>
      <c r="F155" s="203"/>
      <c r="G155" s="208">
        <f>SUM(G146:G154)</f>
        <v>0</v>
      </c>
    </row>
    <row r="157" spans="1:8" ht="49.5" customHeight="1">
      <c r="A157" s="506" t="s">
        <v>241</v>
      </c>
      <c r="B157" s="507"/>
      <c r="C157" s="507"/>
      <c r="D157" s="507"/>
      <c r="E157" s="507"/>
      <c r="F157" s="507"/>
      <c r="G157" s="507"/>
      <c r="H157" s="507"/>
    </row>
    <row r="158" spans="1:8">
      <c r="C158" s="207"/>
    </row>
    <row r="159" spans="1:8" ht="42" customHeight="1">
      <c r="A159" s="191" t="s">
        <v>242</v>
      </c>
      <c r="C159" s="523" t="s">
        <v>288</v>
      </c>
      <c r="D159" s="524"/>
      <c r="E159" s="524"/>
      <c r="F159" s="524"/>
      <c r="G159" s="525"/>
    </row>
    <row r="160" spans="1:8" ht="15" customHeight="1">
      <c r="C160" s="526"/>
      <c r="D160" s="527"/>
      <c r="E160" s="527"/>
      <c r="F160" s="527"/>
      <c r="G160" s="528"/>
    </row>
    <row r="161" spans="3:7" ht="15" customHeight="1">
      <c r="C161" s="526"/>
      <c r="D161" s="527"/>
      <c r="E161" s="527"/>
      <c r="F161" s="527"/>
      <c r="G161" s="528"/>
    </row>
    <row r="162" spans="3:7" ht="15" customHeight="1">
      <c r="C162" s="526"/>
      <c r="D162" s="527"/>
      <c r="E162" s="527"/>
      <c r="F162" s="527"/>
      <c r="G162" s="528"/>
    </row>
    <row r="163" spans="3:7" ht="15" customHeight="1">
      <c r="C163" s="526"/>
      <c r="D163" s="527"/>
      <c r="E163" s="527"/>
      <c r="F163" s="527"/>
      <c r="G163" s="528"/>
    </row>
    <row r="164" spans="3:7" ht="15" customHeight="1">
      <c r="C164" s="526"/>
      <c r="D164" s="527"/>
      <c r="E164" s="527"/>
      <c r="F164" s="527"/>
      <c r="G164" s="528"/>
    </row>
    <row r="165" spans="3:7" ht="15" customHeight="1">
      <c r="C165" s="526"/>
      <c r="D165" s="527"/>
      <c r="E165" s="527"/>
      <c r="F165" s="527"/>
      <c r="G165" s="528"/>
    </row>
    <row r="166" spans="3:7" ht="15" customHeight="1">
      <c r="C166" s="526"/>
      <c r="D166" s="527"/>
      <c r="E166" s="527"/>
      <c r="F166" s="527"/>
      <c r="G166" s="528"/>
    </row>
    <row r="167" spans="3:7" ht="15" customHeight="1">
      <c r="C167" s="526"/>
      <c r="D167" s="527"/>
      <c r="E167" s="527"/>
      <c r="F167" s="527"/>
      <c r="G167" s="528"/>
    </row>
    <row r="168" spans="3:7" ht="15" customHeight="1">
      <c r="C168" s="526"/>
      <c r="D168" s="527"/>
      <c r="E168" s="527"/>
      <c r="F168" s="527"/>
      <c r="G168" s="528"/>
    </row>
    <row r="169" spans="3:7" ht="15" customHeight="1">
      <c r="C169" s="526"/>
      <c r="D169" s="527"/>
      <c r="E169" s="527"/>
      <c r="F169" s="527"/>
      <c r="G169" s="528"/>
    </row>
    <row r="170" spans="3:7" ht="44.25" customHeight="1">
      <c r="C170" s="529"/>
      <c r="D170" s="530"/>
      <c r="E170" s="530"/>
      <c r="F170" s="530"/>
      <c r="G170" s="531"/>
    </row>
  </sheetData>
  <sheetProtection algorithmName="SHA-512" hashValue="DIQ8u8KOR8t5cGoJFlx9f1v6pNuLNa9lobBRXIElvJWrmm/j9vELBj1SzhQxKRL3l2b346O3DFGm135iq5XL5Q==" saltValue="cNiVVMLVbHLNo80LtczRcg==" spinCount="100000" sheet="1" objects="1" scenarios="1" formatCells="0" formatColumns="0" formatRows="0" insertColumns="0" insertRows="0" insertHyperlinks="0" deleteColumns="0" deleteRows="0" sort="0"/>
  <mergeCells count="27">
    <mergeCell ref="C159:G170"/>
    <mergeCell ref="A90:H90"/>
    <mergeCell ref="C92:C101"/>
    <mergeCell ref="C105:C114"/>
    <mergeCell ref="C117:C126"/>
    <mergeCell ref="C132:C141"/>
    <mergeCell ref="C52:C61"/>
    <mergeCell ref="C65:C74"/>
    <mergeCell ref="C145:C154"/>
    <mergeCell ref="A157:H157"/>
    <mergeCell ref="A130:H130"/>
    <mergeCell ref="C77:C86"/>
    <mergeCell ref="F32:G32"/>
    <mergeCell ref="A34:H34"/>
    <mergeCell ref="A36:H36"/>
    <mergeCell ref="C39:C49"/>
    <mergeCell ref="F25:G25"/>
    <mergeCell ref="F26:G26"/>
    <mergeCell ref="F27:G27"/>
    <mergeCell ref="F28:G28"/>
    <mergeCell ref="F29:G29"/>
    <mergeCell ref="F31:G31"/>
    <mergeCell ref="A3:H3"/>
    <mergeCell ref="C5:G5"/>
    <mergeCell ref="C6:G20"/>
    <mergeCell ref="F22:G22"/>
    <mergeCell ref="F23:G23"/>
  </mergeCells>
  <pageMargins left="0.7" right="0.7" top="0.75" bottom="0.75" header="0.3" footer="0.3"/>
  <pageSetup paperSize="9" scale="6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141"/>
  <sheetViews>
    <sheetView workbookViewId="0">
      <selection sqref="A1:XFD4"/>
    </sheetView>
  </sheetViews>
  <sheetFormatPr defaultColWidth="8.88671875" defaultRowHeight="14.4"/>
  <cols>
    <col min="1" max="1" width="5.33203125" style="271" customWidth="1"/>
    <col min="2" max="2" width="30.5546875" style="271" customWidth="1"/>
    <col min="3" max="3" width="9.5546875" style="271" bestFit="1" customWidth="1"/>
    <col min="4" max="4" width="11.5546875" style="271" bestFit="1" customWidth="1"/>
    <col min="5" max="5" width="10.44140625" style="271" bestFit="1" customWidth="1"/>
    <col min="6" max="6" width="1.88671875" style="271" customWidth="1"/>
    <col min="7" max="7" width="13" style="271" customWidth="1"/>
    <col min="8" max="8" width="10.5546875" style="271" bestFit="1" customWidth="1"/>
    <col min="9" max="10" width="10.5546875" style="271" hidden="1" customWidth="1"/>
    <col min="11" max="11" width="7.109375" style="271" hidden="1" customWidth="1"/>
    <col min="12" max="12" width="0" style="271" hidden="1" customWidth="1"/>
    <col min="13" max="16384" width="8.88671875" style="271"/>
  </cols>
  <sheetData>
    <row r="1" spans="1:9">
      <c r="A1" s="273"/>
      <c r="B1" s="285"/>
      <c r="C1" s="536" t="s">
        <v>293</v>
      </c>
      <c r="D1" s="536"/>
      <c r="E1" s="536"/>
      <c r="F1" s="340"/>
      <c r="G1" s="535" t="s">
        <v>617</v>
      </c>
      <c r="H1" s="535"/>
      <c r="I1" s="535"/>
    </row>
    <row r="2" spans="1:9" ht="15" customHeight="1">
      <c r="A2" s="532" t="s">
        <v>458</v>
      </c>
      <c r="B2" s="532"/>
      <c r="C2" s="307" t="s">
        <v>291</v>
      </c>
      <c r="D2" s="213" t="s">
        <v>291</v>
      </c>
      <c r="E2" s="306"/>
      <c r="F2" s="340"/>
      <c r="G2" s="323" t="s">
        <v>669</v>
      </c>
      <c r="H2" s="324"/>
      <c r="I2" s="325">
        <v>4011</v>
      </c>
    </row>
    <row r="3" spans="1:9">
      <c r="A3" s="252" t="s">
        <v>343</v>
      </c>
      <c r="B3" s="278" t="str">
        <f>VLOOKUP($A3,' TB'!$A$2:$D$128,2,FALSE)</f>
        <v>TFUK</v>
      </c>
      <c r="C3" s="277">
        <f>VLOOKUP($A3,' TB'!$A$2:$D$128,4,FALSE)</f>
        <v>47279.94</v>
      </c>
      <c r="D3" s="273"/>
      <c r="E3" s="273"/>
      <c r="F3" s="340"/>
      <c r="G3" s="326">
        <f t="shared" ref="G3:G16" si="0">C3*$I$2/1000</f>
        <v>189639.83934000001</v>
      </c>
      <c r="H3" s="324"/>
      <c r="I3" s="324"/>
    </row>
    <row r="4" spans="1:9">
      <c r="A4" s="252" t="s">
        <v>344</v>
      </c>
      <c r="B4" s="278" t="str">
        <f>VLOOKUP($A4,' TB'!$A$2:$D$128,2,FALSE)</f>
        <v>Mission Alliance</v>
      </c>
      <c r="C4" s="277">
        <f>VLOOKUP($A4,' TB'!$A$2:$D$128,4,FALSE)</f>
        <v>118982</v>
      </c>
      <c r="D4" s="273"/>
      <c r="E4" s="273"/>
      <c r="F4" s="340"/>
      <c r="G4" s="326">
        <f t="shared" si="0"/>
        <v>477236.80200000003</v>
      </c>
      <c r="H4" s="324"/>
      <c r="I4" s="324"/>
    </row>
    <row r="5" spans="1:9">
      <c r="A5" s="252" t="s">
        <v>345</v>
      </c>
      <c r="B5" s="278" t="str">
        <f>VLOOKUP($A5,' TB'!$A$2:$D$128,2,FALSE)</f>
        <v>ERIKS</v>
      </c>
      <c r="C5" s="277">
        <f>VLOOKUP($A5,' TB'!$A$2:$D$128,4,FALSE)</f>
        <v>103500</v>
      </c>
      <c r="D5" s="273"/>
      <c r="E5" s="273"/>
      <c r="F5" s="340"/>
      <c r="G5" s="326">
        <f t="shared" si="0"/>
        <v>415138.5</v>
      </c>
      <c r="H5" s="324"/>
      <c r="I5" s="324"/>
    </row>
    <row r="6" spans="1:9">
      <c r="A6" s="252" t="s">
        <v>346</v>
      </c>
      <c r="B6" s="278" t="str">
        <f>VLOOKUP($A6,' TB'!$A$2:$D$128,2,FALSE)</f>
        <v>Sun Focus Foundation Ltd.</v>
      </c>
      <c r="C6" s="277">
        <f>VLOOKUP($A6,' TB'!$A$2:$D$128,4,FALSE)</f>
        <v>18000</v>
      </c>
      <c r="D6" s="273"/>
      <c r="E6" s="273"/>
      <c r="F6" s="340"/>
      <c r="G6" s="326">
        <f t="shared" si="0"/>
        <v>72198</v>
      </c>
      <c r="H6" s="324"/>
      <c r="I6" s="324"/>
    </row>
    <row r="7" spans="1:9">
      <c r="A7" s="252" t="s">
        <v>347</v>
      </c>
      <c r="B7" s="278" t="str">
        <f>VLOOKUP($A7,' TB'!$A$2:$D$128,2,FALSE)</f>
        <v>Multiplication Network Ministry</v>
      </c>
      <c r="C7" s="277">
        <f>VLOOKUP($A7,' TB'!$A$2:$D$128,4,FALSE)</f>
        <v>126939.85</v>
      </c>
      <c r="D7" s="273"/>
      <c r="E7" s="273"/>
      <c r="F7" s="340"/>
      <c r="G7" s="326">
        <f t="shared" si="0"/>
        <v>509155.73835</v>
      </c>
      <c r="H7" s="324"/>
      <c r="I7" s="326">
        <f>SUM(G3:G7)</f>
        <v>1663368.8796900001</v>
      </c>
    </row>
    <row r="8" spans="1:9">
      <c r="A8" s="252" t="s">
        <v>348</v>
      </c>
      <c r="B8" s="278" t="str">
        <f>VLOOKUP($A8,' TB'!$A$2:$D$128,2,FALSE)</f>
        <v>Membership fee</v>
      </c>
      <c r="C8" s="277">
        <f>VLOOKUP($A8,' TB'!$A$2:$D$128,4,FALSE)</f>
        <v>31420</v>
      </c>
      <c r="D8" s="273"/>
      <c r="E8" s="273"/>
      <c r="F8" s="340"/>
      <c r="G8" s="326">
        <f t="shared" si="0"/>
        <v>126025.62</v>
      </c>
      <c r="H8" s="324"/>
      <c r="I8" s="326">
        <f>G8</f>
        <v>126025.62</v>
      </c>
    </row>
    <row r="9" spans="1:9">
      <c r="A9" s="252" t="s">
        <v>616</v>
      </c>
      <c r="B9" s="278" t="str">
        <f>VLOOKUP($A9,' TB'!$A$2:$D$128,2,FALSE)</f>
        <v>Donation Income</v>
      </c>
      <c r="C9" s="277">
        <f>VLOOKUP($A9,' TB'!$A$2:$D$128,4,FALSE)</f>
        <v>5100</v>
      </c>
      <c r="D9" s="273"/>
      <c r="E9" s="273"/>
      <c r="F9" s="340"/>
      <c r="G9" s="326">
        <f t="shared" si="0"/>
        <v>20456.099999999999</v>
      </c>
      <c r="H9" s="324"/>
      <c r="I9" s="324"/>
    </row>
    <row r="10" spans="1:9">
      <c r="A10" s="252" t="s">
        <v>457</v>
      </c>
      <c r="B10" s="278" t="str">
        <f>VLOOKUP($A10,' TB'!$A$2:$D$128,2,FALSE)</f>
        <v>Office Contribution</v>
      </c>
      <c r="C10" s="277">
        <f>VLOOKUP($A10,' TB'!$A$2:$D$128,4,FALSE)</f>
        <v>8799.9599999999991</v>
      </c>
      <c r="D10" s="273"/>
      <c r="E10" s="273"/>
      <c r="F10" s="340"/>
      <c r="G10" s="326">
        <f t="shared" si="0"/>
        <v>35296.639559999996</v>
      </c>
      <c r="H10" s="324"/>
      <c r="I10" s="324"/>
    </row>
    <row r="11" spans="1:9">
      <c r="A11" s="252" t="s">
        <v>456</v>
      </c>
      <c r="B11" s="278" t="str">
        <f>VLOOKUP($A11,' TB'!$A$2:$D$128,2,FALSE)</f>
        <v>Contribution for BP</v>
      </c>
      <c r="C11" s="277">
        <f>VLOOKUP($A11,' TB'!$A$2:$D$128,4,FALSE)</f>
        <v>10018.5</v>
      </c>
      <c r="D11" s="273"/>
      <c r="E11" s="273"/>
      <c r="F11" s="340"/>
      <c r="G11" s="326">
        <f t="shared" si="0"/>
        <v>40184.203500000003</v>
      </c>
      <c r="H11" s="324"/>
      <c r="I11" s="324"/>
    </row>
    <row r="12" spans="1:9">
      <c r="A12" s="252" t="s">
        <v>349</v>
      </c>
      <c r="B12" s="278" t="str">
        <f>VLOOKUP($A12,' TB'!$A$2:$D$128,2,FALSE)</f>
        <v>Program charge</v>
      </c>
      <c r="C12" s="277">
        <f>VLOOKUP($A12,' TB'!$A$2:$D$128,4,FALSE)</f>
        <v>8591.99</v>
      </c>
      <c r="D12" s="273"/>
      <c r="E12" s="273"/>
      <c r="F12" s="340"/>
      <c r="G12" s="326">
        <f t="shared" si="0"/>
        <v>34462.471890000001</v>
      </c>
      <c r="H12" s="324"/>
      <c r="I12" s="324"/>
    </row>
    <row r="13" spans="1:9">
      <c r="A13" s="252" t="s">
        <v>455</v>
      </c>
      <c r="B13" s="278" t="str">
        <f>VLOOKUP($A13,' TB'!$A$2:$D$128,2,FALSE)</f>
        <v>Bank Interest</v>
      </c>
      <c r="C13" s="277">
        <f>VLOOKUP($A13,' TB'!$A$2:$D$128,4,FALSE)</f>
        <v>1695.04</v>
      </c>
      <c r="D13" s="273"/>
      <c r="E13" s="273"/>
      <c r="F13" s="340"/>
      <c r="G13" s="326">
        <f t="shared" si="0"/>
        <v>6798.8054399999992</v>
      </c>
      <c r="H13" s="324"/>
      <c r="I13" s="324"/>
    </row>
    <row r="14" spans="1:9">
      <c r="A14" s="252" t="s">
        <v>350</v>
      </c>
      <c r="B14" s="278" t="str">
        <f>VLOOKUP($A14,' TB'!$A$2:$D$128,2,FALSE)</f>
        <v>Miscellanceous Income</v>
      </c>
      <c r="C14" s="277">
        <f>VLOOKUP($A14,' TB'!$A$2:$D$128,4,FALSE)</f>
        <v>8031.75</v>
      </c>
      <c r="D14" s="273"/>
      <c r="E14" s="273"/>
      <c r="F14" s="340"/>
      <c r="G14" s="326">
        <f t="shared" si="0"/>
        <v>32215.349249999999</v>
      </c>
      <c r="H14" s="324"/>
      <c r="I14" s="324"/>
    </row>
    <row r="15" spans="1:9">
      <c r="A15" s="252" t="s">
        <v>351</v>
      </c>
      <c r="B15" s="278" t="str">
        <f>VLOOKUP($A15,' TB'!$A$2:$D$128,2,FALSE)</f>
        <v>Donation for CCUNS</v>
      </c>
      <c r="C15" s="277">
        <f>VLOOKUP($A15,' TB'!$A$2:$D$128,4,FALSE)</f>
        <v>500</v>
      </c>
      <c r="D15" s="273"/>
      <c r="E15" s="273"/>
      <c r="F15" s="340"/>
      <c r="G15" s="326">
        <f t="shared" si="0"/>
        <v>2005.5</v>
      </c>
      <c r="H15" s="324"/>
      <c r="I15" s="324"/>
    </row>
    <row r="16" spans="1:9">
      <c r="A16" s="252" t="s">
        <v>615</v>
      </c>
      <c r="B16" s="278" t="str">
        <f>VLOOKUP($A16,' TB'!$A$2:$D$128,2,FALSE)</f>
        <v>Foundation for Refugees</v>
      </c>
      <c r="C16" s="303">
        <f>VLOOKUP($A16,' TB'!$A$2:$D$128,4,FALSE)</f>
        <v>12304.06</v>
      </c>
      <c r="D16" s="273"/>
      <c r="E16" s="273"/>
      <c r="F16" s="340"/>
      <c r="G16" s="326">
        <f t="shared" si="0"/>
        <v>49351.584659999993</v>
      </c>
      <c r="H16" s="324"/>
      <c r="I16" s="326">
        <f>SUM(G9:G16)</f>
        <v>220770.65429999999</v>
      </c>
    </row>
    <row r="17" spans="1:11" ht="15" thickBot="1">
      <c r="A17" s="273"/>
      <c r="B17" s="532" t="s">
        <v>454</v>
      </c>
      <c r="C17" s="532"/>
      <c r="D17" s="275">
        <f>SUM(C3:C16)</f>
        <v>501163.09</v>
      </c>
      <c r="E17" s="273"/>
      <c r="F17" s="340"/>
      <c r="G17" s="327"/>
      <c r="H17" s="328">
        <f>SUM(G3:G16)</f>
        <v>2010165.15399</v>
      </c>
      <c r="K17" s="300"/>
    </row>
    <row r="18" spans="1:11" ht="15.6" thickTop="1" thickBot="1">
      <c r="A18" s="273"/>
      <c r="B18" s="534" t="s">
        <v>453</v>
      </c>
      <c r="C18" s="534"/>
      <c r="D18" s="534"/>
      <c r="E18" s="283">
        <f>D17</f>
        <v>501163.09</v>
      </c>
      <c r="F18" s="341"/>
      <c r="G18" s="326"/>
      <c r="H18" s="324"/>
      <c r="I18" s="324"/>
    </row>
    <row r="19" spans="1:11" ht="15.75" customHeight="1" thickTop="1">
      <c r="A19" s="533"/>
      <c r="B19" s="533"/>
      <c r="C19" s="533"/>
      <c r="D19" s="533"/>
      <c r="E19" s="533"/>
      <c r="F19" s="340"/>
      <c r="G19" s="326"/>
      <c r="H19" s="324"/>
      <c r="I19" s="324"/>
    </row>
    <row r="20" spans="1:11">
      <c r="A20" s="532" t="s">
        <v>442</v>
      </c>
      <c r="B20" s="532"/>
      <c r="C20" s="532"/>
      <c r="D20" s="273"/>
      <c r="E20" s="273"/>
      <c r="F20" s="340"/>
      <c r="G20" s="326"/>
      <c r="H20" s="324"/>
      <c r="I20" s="324"/>
    </row>
    <row r="21" spans="1:11">
      <c r="A21" s="252" t="s">
        <v>352</v>
      </c>
      <c r="B21" s="278" t="str">
        <f>VLOOKUP($A21,' TB'!$A$2:$D$128,2,FALSE)</f>
        <v>Board/EFC Senior Advisor Meetin</v>
      </c>
      <c r="C21" s="277">
        <f>VLOOKUP($A21,' TB'!$A$2:$D$128,3,FALSE)</f>
        <v>1644.28</v>
      </c>
      <c r="D21" s="273"/>
      <c r="E21" s="273"/>
      <c r="F21" s="340"/>
      <c r="G21" s="326">
        <f t="shared" ref="G21:G52" si="1">C21*$I$2/1000</f>
        <v>6595.2070800000001</v>
      </c>
      <c r="H21" s="324"/>
      <c r="I21" s="324"/>
    </row>
    <row r="22" spans="1:11">
      <c r="A22" s="252" t="s">
        <v>353</v>
      </c>
      <c r="B22" s="278" t="str">
        <f>VLOOKUP($A22,' TB'!$A$2:$D$128,2,FALSE)</f>
        <v>Board Fundrasing/ Local or In't</v>
      </c>
      <c r="C22" s="277">
        <f>VLOOKUP($A22,' TB'!$A$2:$D$128,3,FALSE)</f>
        <v>750</v>
      </c>
      <c r="D22" s="273"/>
      <c r="E22" s="273"/>
      <c r="F22" s="340"/>
      <c r="G22" s="326">
        <f t="shared" si="1"/>
        <v>3008.25</v>
      </c>
      <c r="H22" s="324"/>
      <c r="I22" s="324"/>
    </row>
    <row r="23" spans="1:11">
      <c r="A23" s="252" t="s">
        <v>614</v>
      </c>
      <c r="B23" s="278" t="str">
        <f>VLOOKUP($A23,' TB'!$A$2:$D$128,2,FALSE)</f>
        <v>Board Annual Strategic plan/Ret</v>
      </c>
      <c r="C23" s="303">
        <f>VLOOKUP($A23,' TB'!$A$2:$D$128,3,FALSE)</f>
        <v>2925.15</v>
      </c>
      <c r="D23" s="273"/>
      <c r="E23" s="273"/>
      <c r="F23" s="340"/>
      <c r="G23" s="326">
        <f t="shared" si="1"/>
        <v>11732.77665</v>
      </c>
      <c r="H23" s="324"/>
      <c r="I23" s="324"/>
    </row>
    <row r="24" spans="1:11">
      <c r="A24" s="252" t="s">
        <v>354</v>
      </c>
      <c r="B24" s="278" t="str">
        <f>VLOOKUP($A24,' TB'!$A$2:$D$128,2,FALSE)</f>
        <v>Staff Capacity Building</v>
      </c>
      <c r="C24" s="277">
        <f>VLOOKUP($A24,' TB'!$A$2:$D$128,3,FALSE)</f>
        <v>5135.5600000000004</v>
      </c>
      <c r="D24" s="273"/>
      <c r="E24" s="273"/>
      <c r="F24" s="340"/>
      <c r="G24" s="326">
        <f t="shared" si="1"/>
        <v>20598.731159999999</v>
      </c>
      <c r="H24" s="324"/>
      <c r="I24" s="324"/>
    </row>
    <row r="25" spans="1:11">
      <c r="A25" s="252" t="s">
        <v>355</v>
      </c>
      <c r="B25" s="278" t="str">
        <f>VLOOKUP($A25,' TB'!$A$2:$D$128,2,FALSE)</f>
        <v>Program Reflection Mid-year AR</v>
      </c>
      <c r="C25" s="277">
        <f>VLOOKUP($A25,' TB'!$A$2:$D$128,3,FALSE)</f>
        <v>726.53</v>
      </c>
      <c r="D25" s="273"/>
      <c r="E25" s="273"/>
      <c r="F25" s="340"/>
      <c r="G25" s="326">
        <f t="shared" si="1"/>
        <v>2914.1118300000003</v>
      </c>
      <c r="H25" s="324"/>
      <c r="I25" s="324"/>
    </row>
    <row r="26" spans="1:11">
      <c r="A26" s="252" t="s">
        <v>356</v>
      </c>
      <c r="B26" s="278" t="str">
        <f>VLOOKUP($A26,' TB'!$A$2:$D$128,2,FALSE)</f>
        <v>In-House staff Capacity/MTM</v>
      </c>
      <c r="C26" s="277">
        <f>VLOOKUP($A26,' TB'!$A$2:$D$128,3,FALSE)</f>
        <v>1060.21</v>
      </c>
      <c r="D26" s="273"/>
      <c r="E26" s="273"/>
      <c r="F26" s="340"/>
      <c r="G26" s="326">
        <f t="shared" si="1"/>
        <v>4252.5023100000008</v>
      </c>
      <c r="H26" s="324"/>
      <c r="I26" s="324"/>
    </row>
    <row r="27" spans="1:11">
      <c r="A27" s="252" t="s">
        <v>357</v>
      </c>
      <c r="B27" s="278" t="str">
        <f>VLOOKUP($A27,' TB'!$A$2:$D$128,2,FALSE)</f>
        <v>Staff Annual Retreat</v>
      </c>
      <c r="C27" s="277">
        <f>VLOOKUP($A27,' TB'!$A$2:$D$128,3,FALSE)</f>
        <v>2700</v>
      </c>
      <c r="D27" s="273"/>
      <c r="E27" s="273"/>
      <c r="F27" s="340"/>
      <c r="G27" s="326">
        <f t="shared" si="1"/>
        <v>10829.7</v>
      </c>
      <c r="H27" s="324"/>
      <c r="I27" s="324"/>
    </row>
    <row r="28" spans="1:11">
      <c r="A28" s="252" t="s">
        <v>613</v>
      </c>
      <c r="B28" s="278" t="str">
        <f>VLOOKUP($A28,' TB'!$A$2:$D$128,2,FALSE)</f>
        <v>Oraganizational Strategic Plan-</v>
      </c>
      <c r="C28" s="303">
        <f>VLOOKUP($A28,' TB'!$A$2:$D$128,3,FALSE)</f>
        <v>1207.5</v>
      </c>
      <c r="D28" s="273"/>
      <c r="E28" s="273"/>
      <c r="F28" s="340"/>
      <c r="G28" s="326">
        <f t="shared" si="1"/>
        <v>4843.2825000000003</v>
      </c>
      <c r="H28" s="324"/>
      <c r="I28" s="324"/>
    </row>
    <row r="29" spans="1:11">
      <c r="A29" s="252" t="s">
        <v>358</v>
      </c>
      <c r="B29" s="278" t="str">
        <f>VLOOKUP($A29,' TB'!$A$2:$D$128,2,FALSE)</f>
        <v>EFC Annual National Assembly</v>
      </c>
      <c r="C29" s="303">
        <f>VLOOKUP($A29,' TB'!$A$2:$D$128,3,FALSE)</f>
        <v>7793.56</v>
      </c>
      <c r="D29" s="305"/>
      <c r="E29" s="273"/>
      <c r="F29" s="340"/>
      <c r="G29" s="326">
        <f t="shared" si="1"/>
        <v>31259.969160000001</v>
      </c>
      <c r="H29" s="324"/>
      <c r="I29" s="324"/>
    </row>
    <row r="30" spans="1:11">
      <c r="A30" s="252" t="s">
        <v>359</v>
      </c>
      <c r="B30" s="278" t="str">
        <f>VLOOKUP($A30,' TB'!$A$2:$D$128,2,FALSE)</f>
        <v>Medias &amp; Website design/Update</v>
      </c>
      <c r="C30" s="303">
        <f>VLOOKUP($A30,' TB'!$A$2:$D$128,3,FALSE)</f>
        <v>1490.89</v>
      </c>
      <c r="D30" s="305"/>
      <c r="E30" s="273"/>
      <c r="F30" s="340"/>
      <c r="G30" s="326">
        <f t="shared" si="1"/>
        <v>5979.9597899999999</v>
      </c>
      <c r="H30" s="324"/>
      <c r="I30" s="324"/>
    </row>
    <row r="31" spans="1:11">
      <c r="A31" s="252" t="s">
        <v>612</v>
      </c>
      <c r="B31" s="278" t="str">
        <f>VLOOKUP($A31,' TB'!$A$2:$D$128,2,FALSE)</f>
        <v>Relief/Refugees</v>
      </c>
      <c r="C31" s="303">
        <f>VLOOKUP($A31,' TB'!$A$2:$D$128,3,FALSE)</f>
        <v>2996.81</v>
      </c>
      <c r="D31" s="305"/>
      <c r="E31" s="273"/>
      <c r="F31" s="340"/>
      <c r="G31" s="326">
        <f t="shared" si="1"/>
        <v>12020.20491</v>
      </c>
      <c r="H31" s="324"/>
      <c r="I31" s="324"/>
    </row>
    <row r="32" spans="1:11">
      <c r="A32" s="252" t="s">
        <v>360</v>
      </c>
      <c r="B32" s="278" t="str">
        <f>VLOOKUP($A32,' TB'!$A$2:$D$128,2,FALSE)</f>
        <v>Provincial Leadership F &amp; Gath</v>
      </c>
      <c r="C32" s="303">
        <f>VLOOKUP($A32,' TB'!$A$2:$D$128,3,FALSE)</f>
        <v>644.38</v>
      </c>
      <c r="D32" s="305"/>
      <c r="E32" s="273"/>
      <c r="F32" s="340"/>
      <c r="G32" s="326">
        <f t="shared" si="1"/>
        <v>2584.6081800000002</v>
      </c>
      <c r="H32" s="324"/>
      <c r="I32" s="324"/>
    </row>
    <row r="33" spans="1:9">
      <c r="A33" s="252" t="s">
        <v>441</v>
      </c>
      <c r="B33" s="278" t="str">
        <f>VLOOKUP($A33,' TB'!$A$2:$D$128,2,FALSE)</f>
        <v>CCCP</v>
      </c>
      <c r="C33" s="303">
        <f>VLOOKUP($A33,' TB'!$A$2:$D$128,3,FALSE)</f>
        <v>126.75</v>
      </c>
      <c r="D33" s="273"/>
      <c r="E33" s="273"/>
      <c r="F33" s="340"/>
      <c r="G33" s="326">
        <f t="shared" si="1"/>
        <v>508.39425</v>
      </c>
      <c r="H33" s="324"/>
      <c r="I33" s="324"/>
    </row>
    <row r="34" spans="1:9">
      <c r="A34" s="252" t="s">
        <v>361</v>
      </c>
      <c r="B34" s="278" t="str">
        <f>VLOOKUP($A34,' TB'!$A$2:$D$128,2,FALSE)</f>
        <v>SSTT</v>
      </c>
      <c r="C34" s="303">
        <f>VLOOKUP($A34,' TB'!$A$2:$D$128,3,FALSE)</f>
        <v>9864.35</v>
      </c>
      <c r="D34" s="273"/>
      <c r="E34" s="273"/>
      <c r="F34" s="340"/>
      <c r="G34" s="326">
        <f t="shared" si="1"/>
        <v>39565.907850000003</v>
      </c>
      <c r="H34" s="324"/>
      <c r="I34" s="324"/>
    </row>
    <row r="35" spans="1:9" ht="20.399999999999999">
      <c r="A35" s="252" t="s">
        <v>611</v>
      </c>
      <c r="B35" s="278" t="str">
        <f>VLOOKUP($A35,' TB'!$A$2:$D$128,2,FALSE)</f>
        <v>Sport Ministry:657-20 · Conduct CCT-MA PP Survey</v>
      </c>
      <c r="C35" s="303">
        <f>VLOOKUP($A35,' TB'!$A$2:$D$128,3,FALSE)</f>
        <v>922.59</v>
      </c>
      <c r="D35" s="273"/>
      <c r="E35" s="273"/>
      <c r="F35" s="340"/>
      <c r="G35" s="326">
        <f t="shared" si="1"/>
        <v>3700.5084900000002</v>
      </c>
      <c r="H35" s="324"/>
      <c r="I35" s="324"/>
    </row>
    <row r="36" spans="1:9">
      <c r="A36" s="252" t="s">
        <v>610</v>
      </c>
      <c r="B36" s="278" t="str">
        <f>VLOOKUP($A36,' TB'!$A$2:$D$128,2,FALSE)</f>
        <v>Coordinate with povincial comm-</v>
      </c>
      <c r="C36" s="303">
        <f>VLOOKUP($A36,' TB'!$A$2:$D$128,3,FALSE)</f>
        <v>1020.41</v>
      </c>
      <c r="D36" s="273"/>
      <c r="E36" s="273"/>
      <c r="F36" s="340"/>
      <c r="G36" s="326">
        <f t="shared" si="1"/>
        <v>4092.8645099999999</v>
      </c>
      <c r="H36" s="324"/>
      <c r="I36" s="324"/>
    </row>
    <row r="37" spans="1:9">
      <c r="A37" s="252" t="s">
        <v>609</v>
      </c>
      <c r="B37" s="278" t="str">
        <f>VLOOKUP($A37,' TB'!$A$2:$D$128,2,FALSE)</f>
        <v>Conduct Annual reflection</v>
      </c>
      <c r="C37" s="303">
        <f>VLOOKUP($A37,' TB'!$A$2:$D$128,3,FALSE)</f>
        <v>3326.56</v>
      </c>
      <c r="D37" s="273"/>
      <c r="E37" s="273"/>
      <c r="F37" s="340"/>
      <c r="G37" s="326">
        <f t="shared" si="1"/>
        <v>13342.83216</v>
      </c>
      <c r="H37" s="324"/>
      <c r="I37" s="324"/>
    </row>
    <row r="38" spans="1:9">
      <c r="A38" s="252" t="s">
        <v>608</v>
      </c>
      <c r="B38" s="278" t="str">
        <f>VLOOKUP($A38,' TB'!$A$2:$D$128,2,FALSE)</f>
        <v>Meeting with relavent Gov't</v>
      </c>
      <c r="C38" s="303">
        <f>VLOOKUP($A38,' TB'!$A$2:$D$128,3,FALSE)</f>
        <v>282.88</v>
      </c>
      <c r="D38" s="273"/>
      <c r="E38" s="273"/>
      <c r="F38" s="340"/>
      <c r="G38" s="326">
        <f t="shared" si="1"/>
        <v>1134.63168</v>
      </c>
      <c r="H38" s="324"/>
      <c r="I38" s="324"/>
    </row>
    <row r="39" spans="1:9">
      <c r="A39" s="252" t="s">
        <v>607</v>
      </c>
      <c r="B39" s="278" t="str">
        <f>VLOOKUP($A39,' TB'!$A$2:$D$128,2,FALSE)</f>
        <v>Contribution on capacity build</v>
      </c>
      <c r="C39" s="303">
        <f>VLOOKUP($A39,' TB'!$A$2:$D$128,3,FALSE)</f>
        <v>897.16</v>
      </c>
      <c r="D39" s="273"/>
      <c r="E39" s="273"/>
      <c r="F39" s="340"/>
      <c r="G39" s="326">
        <f t="shared" si="1"/>
        <v>3598.5087599999997</v>
      </c>
      <c r="H39" s="324"/>
      <c r="I39" s="324"/>
    </row>
    <row r="40" spans="1:9">
      <c r="A40" s="252" t="s">
        <v>606</v>
      </c>
      <c r="B40" s="278" t="str">
        <f>VLOOKUP($A40,' TB'!$A$2:$D$128,2,FALSE)</f>
        <v>Facilitate Participatory AR-PAR</v>
      </c>
      <c r="C40" s="303">
        <f>VLOOKUP($A40,' TB'!$A$2:$D$128,3,FALSE)</f>
        <v>561.96</v>
      </c>
      <c r="D40" s="273"/>
      <c r="E40" s="273"/>
      <c r="F40" s="340"/>
      <c r="G40" s="326">
        <f t="shared" si="1"/>
        <v>2254.0215600000001</v>
      </c>
      <c r="H40" s="324"/>
      <c r="I40" s="324"/>
    </row>
    <row r="41" spans="1:9">
      <c r="A41" s="252" t="s">
        <v>605</v>
      </c>
      <c r="B41" s="278" t="str">
        <f>VLOOKUP($A41,' TB'!$A$2:$D$128,2,FALSE)</f>
        <v>Social actions and Environment</v>
      </c>
      <c r="C41" s="303">
        <f>VLOOKUP($A41,' TB'!$A$2:$D$128,3,FALSE)</f>
        <v>3306.08</v>
      </c>
      <c r="D41" s="273"/>
      <c r="E41" s="273"/>
      <c r="F41" s="340"/>
      <c r="G41" s="326">
        <f t="shared" si="1"/>
        <v>13260.686879999999</v>
      </c>
      <c r="H41" s="324"/>
      <c r="I41" s="324"/>
    </row>
    <row r="42" spans="1:9">
      <c r="A42" s="252" t="s">
        <v>604</v>
      </c>
      <c r="B42" s="278" t="str">
        <f>VLOOKUP($A42,' TB'!$A$2:$D$128,2,FALSE)</f>
        <v>Coordinate with PC to mobilize</v>
      </c>
      <c r="C42" s="303">
        <f>VLOOKUP($A42,' TB'!$A$2:$D$128,3,FALSE)</f>
        <v>1041.2</v>
      </c>
      <c r="D42" s="273"/>
      <c r="E42" s="273"/>
      <c r="F42" s="340"/>
      <c r="G42" s="326">
        <f t="shared" si="1"/>
        <v>4176.2532000000001</v>
      </c>
      <c r="H42" s="324"/>
      <c r="I42" s="324"/>
    </row>
    <row r="43" spans="1:9">
      <c r="A43" s="252" t="s">
        <v>603</v>
      </c>
      <c r="B43" s="278" t="str">
        <f>VLOOKUP($A43,' TB'!$A$2:$D$128,2,FALSE)</f>
        <v>Support Provincial for F&amp;T</v>
      </c>
      <c r="C43" s="303">
        <f>VLOOKUP($A43,' TB'!$A$2:$D$128,3,FALSE)</f>
        <v>1722</v>
      </c>
      <c r="D43" s="273"/>
      <c r="E43" s="273"/>
      <c r="F43" s="340"/>
      <c r="G43" s="326">
        <f t="shared" si="1"/>
        <v>6906.942</v>
      </c>
      <c r="H43" s="324"/>
      <c r="I43" s="324"/>
    </row>
    <row r="44" spans="1:9">
      <c r="A44" s="252" t="s">
        <v>602</v>
      </c>
      <c r="B44" s="278" t="str">
        <f>VLOOKUP($A44,' TB'!$A$2:$D$128,2,FALSE)</f>
        <v>Handover A&amp;C phasing out</v>
      </c>
      <c r="C44" s="303">
        <f>VLOOKUP($A44,' TB'!$A$2:$D$128,3,FALSE)</f>
        <v>823.51</v>
      </c>
      <c r="D44" s="273"/>
      <c r="E44" s="273"/>
      <c r="F44" s="340"/>
      <c r="G44" s="326">
        <f t="shared" si="1"/>
        <v>3303.09861</v>
      </c>
      <c r="H44" s="324"/>
      <c r="I44" s="324"/>
    </row>
    <row r="45" spans="1:9">
      <c r="A45" s="252" t="s">
        <v>601</v>
      </c>
      <c r="B45" s="278" t="str">
        <f>VLOOKUP($A45,' TB'!$A$2:$D$128,2,FALSE)</f>
        <v>Provide Sport Skill Development</v>
      </c>
      <c r="C45" s="303">
        <f>VLOOKUP($A45,' TB'!$A$2:$D$128,3,FALSE)</f>
        <v>2462.71</v>
      </c>
      <c r="D45" s="273"/>
      <c r="E45" s="273"/>
      <c r="F45" s="340"/>
      <c r="G45" s="326">
        <f t="shared" si="1"/>
        <v>9877.9298099999996</v>
      </c>
      <c r="H45" s="324"/>
      <c r="I45" s="324"/>
    </row>
    <row r="46" spans="1:9">
      <c r="A46" s="252" t="s">
        <v>600</v>
      </c>
      <c r="B46" s="278" t="str">
        <f>VLOOKUP($A46,' TB'!$A$2:$D$128,2,FALSE)</f>
        <v>Project PCB ReadySetGo</v>
      </c>
      <c r="C46" s="303">
        <f>VLOOKUP($A46,' TB'!$A$2:$D$128,3,FALSE)</f>
        <v>1738.05</v>
      </c>
      <c r="D46" s="273"/>
      <c r="E46" s="273"/>
      <c r="F46" s="340"/>
      <c r="G46" s="326">
        <f t="shared" si="1"/>
        <v>6971.31855</v>
      </c>
      <c r="H46" s="324"/>
      <c r="I46" s="324"/>
    </row>
    <row r="47" spans="1:9">
      <c r="A47" s="252" t="s">
        <v>599</v>
      </c>
      <c r="B47" s="278" t="str">
        <f>VLOOKUP($A47,' TB'!$A$2:$D$128,2,FALSE)</f>
        <v>Conduct A.Y &amp; S.L Camp</v>
      </c>
      <c r="C47" s="303">
        <f>VLOOKUP($A47,' TB'!$A$2:$D$128,3,FALSE)</f>
        <v>10111.52</v>
      </c>
      <c r="D47" s="273"/>
      <c r="E47" s="273"/>
      <c r="F47" s="340"/>
      <c r="G47" s="326">
        <f t="shared" si="1"/>
        <v>40557.30672</v>
      </c>
      <c r="H47" s="324"/>
      <c r="I47" s="324"/>
    </row>
    <row r="48" spans="1:9">
      <c r="A48" s="252" t="s">
        <v>598</v>
      </c>
      <c r="B48" s="278" t="str">
        <f>VLOOKUP($A48,' TB'!$A$2:$D$128,2,FALSE)</f>
        <v>Conduct P.C.Football Tournament</v>
      </c>
      <c r="C48" s="303">
        <f>VLOOKUP($A48,' TB'!$A$2:$D$128,3,FALSE)</f>
        <v>3031.19</v>
      </c>
      <c r="D48" s="273"/>
      <c r="E48" s="273"/>
      <c r="F48" s="340"/>
      <c r="G48" s="326">
        <f t="shared" si="1"/>
        <v>12158.103090000001</v>
      </c>
      <c r="H48" s="324"/>
      <c r="I48" s="324"/>
    </row>
    <row r="49" spans="1:9">
      <c r="A49" s="252" t="s">
        <v>597</v>
      </c>
      <c r="B49" s="278" t="str">
        <f>VLOOKUP($A49,' TB'!$A$2:$D$128,2,FALSE)</f>
        <v>Conduct National S. Tournament</v>
      </c>
      <c r="C49" s="303">
        <f>VLOOKUP($A49,' TB'!$A$2:$D$128,3,FALSE)</f>
        <v>3746.55</v>
      </c>
      <c r="D49" s="273"/>
      <c r="E49" s="273"/>
      <c r="F49" s="340"/>
      <c r="G49" s="326">
        <f t="shared" si="1"/>
        <v>15027.412050000001</v>
      </c>
      <c r="H49" s="324"/>
      <c r="I49" s="324"/>
    </row>
    <row r="50" spans="1:9">
      <c r="A50" s="252" t="s">
        <v>596</v>
      </c>
      <c r="B50" s="278" t="str">
        <f>VLOOKUP($A50,' TB'!$A$2:$D$128,2,FALSE)</f>
        <v>Support Y.L &amp; Coach</v>
      </c>
      <c r="C50" s="303">
        <f>VLOOKUP($A50,' TB'!$A$2:$D$128,3,FALSE)</f>
        <v>460.65</v>
      </c>
      <c r="D50" s="273"/>
      <c r="E50" s="273"/>
      <c r="F50" s="340"/>
      <c r="G50" s="326">
        <f t="shared" si="1"/>
        <v>1847.66715</v>
      </c>
      <c r="H50" s="324"/>
      <c r="I50" s="324"/>
    </row>
    <row r="51" spans="1:9">
      <c r="A51" s="252" t="s">
        <v>595</v>
      </c>
      <c r="B51" s="278" t="str">
        <f>VLOOKUP($A51,' TB'!$A$2:$D$128,2,FALSE)</f>
        <v>Support PSC &amp; Y to collect data</v>
      </c>
      <c r="C51" s="303">
        <f>VLOOKUP($A51,' TB'!$A$2:$D$128,3,FALSE)</f>
        <v>1295.4000000000001</v>
      </c>
      <c r="D51" s="273"/>
      <c r="E51" s="273"/>
      <c r="F51" s="340"/>
      <c r="G51" s="326">
        <f t="shared" si="1"/>
        <v>5195.8494000000001</v>
      </c>
      <c r="H51" s="324"/>
      <c r="I51" s="324"/>
    </row>
    <row r="52" spans="1:9">
      <c r="A52" s="252" t="s">
        <v>594</v>
      </c>
      <c r="B52" s="278" t="str">
        <f>VLOOKUP($A52,' TB'!$A$2:$D$128,2,FALSE)</f>
        <v>Support Transport-Allowance YCG</v>
      </c>
      <c r="C52" s="303">
        <f>VLOOKUP($A52,' TB'!$A$2:$D$128,3,FALSE)</f>
        <v>3600</v>
      </c>
      <c r="D52" s="273"/>
      <c r="E52" s="273"/>
      <c r="F52" s="340"/>
      <c r="G52" s="326">
        <f t="shared" si="1"/>
        <v>14439.6</v>
      </c>
      <c r="H52" s="324"/>
      <c r="I52" s="324"/>
    </row>
    <row r="53" spans="1:9">
      <c r="A53" s="252" t="s">
        <v>593</v>
      </c>
      <c r="B53" s="278" t="str">
        <f>VLOOKUP($A53,' TB'!$A$2:$D$128,2,FALSE)</f>
        <v>Support Sport Materials</v>
      </c>
      <c r="C53" s="303">
        <f>VLOOKUP($A53,' TB'!$A$2:$D$128,3,FALSE)</f>
        <v>767.1</v>
      </c>
      <c r="D53" s="273"/>
      <c r="E53" s="273"/>
      <c r="F53" s="340"/>
      <c r="G53" s="326">
        <f t="shared" ref="G53:G86" si="2">C53*$I$2/1000</f>
        <v>3076.8380999999999</v>
      </c>
      <c r="H53" s="324"/>
      <c r="I53" s="324"/>
    </row>
    <row r="54" spans="1:9">
      <c r="A54" s="252" t="s">
        <v>592</v>
      </c>
      <c r="B54" s="278" t="str">
        <f>VLOOKUP($A54,' TB'!$A$2:$D$128,2,FALSE)</f>
        <v>Support YCG to P.S soft skill</v>
      </c>
      <c r="C54" s="303">
        <f>VLOOKUP($A54,' TB'!$A$2:$D$128,3,FALSE)</f>
        <v>829.5</v>
      </c>
      <c r="D54" s="273"/>
      <c r="E54" s="273"/>
      <c r="F54" s="340"/>
      <c r="G54" s="326">
        <f t="shared" si="2"/>
        <v>3327.1244999999999</v>
      </c>
      <c r="H54" s="324"/>
      <c r="I54" s="324"/>
    </row>
    <row r="55" spans="1:9">
      <c r="A55" s="252" t="s">
        <v>591</v>
      </c>
      <c r="B55" s="278" t="str">
        <f>VLOOKUP($A55,' TB'!$A$2:$D$128,2,FALSE)</f>
        <v>YCG discuss with sport team</v>
      </c>
      <c r="C55" s="303">
        <f>VLOOKUP($A55,' TB'!$A$2:$D$128,3,FALSE)</f>
        <v>2160.63</v>
      </c>
      <c r="D55" s="273"/>
      <c r="E55" s="273"/>
      <c r="F55" s="340"/>
      <c r="G55" s="326">
        <f t="shared" si="2"/>
        <v>8666.2869300000002</v>
      </c>
      <c r="H55" s="324"/>
      <c r="I55" s="324"/>
    </row>
    <row r="56" spans="1:9">
      <c r="A56" s="252" t="s">
        <v>590</v>
      </c>
      <c r="B56" s="278" t="str">
        <f>VLOOKUP($A56,' TB'!$A$2:$D$128,2,FALSE)</f>
        <v>Support YCG to conduct S.Camp</v>
      </c>
      <c r="C56" s="303">
        <f>VLOOKUP($A56,' TB'!$A$2:$D$128,3,FALSE)</f>
        <v>1721.96</v>
      </c>
      <c r="D56" s="273"/>
      <c r="E56" s="273"/>
      <c r="F56" s="340"/>
      <c r="G56" s="326">
        <f t="shared" si="2"/>
        <v>6906.7815600000004</v>
      </c>
      <c r="H56" s="324"/>
      <c r="I56" s="324"/>
    </row>
    <row r="57" spans="1:9">
      <c r="A57" s="252" t="s">
        <v>589</v>
      </c>
      <c r="B57" s="278" t="str">
        <f>VLOOKUP($A57,' TB'!$A$2:$D$128,2,FALSE)</f>
        <v>Coordinate with YCG &amp; CL to CAR</v>
      </c>
      <c r="C57" s="303">
        <f>VLOOKUP($A57,' TB'!$A$2:$D$128,3,FALSE)</f>
        <v>1218.47</v>
      </c>
      <c r="D57" s="273"/>
      <c r="E57" s="273"/>
      <c r="F57" s="340"/>
      <c r="G57" s="326">
        <f t="shared" si="2"/>
        <v>4887.2831699999997</v>
      </c>
      <c r="H57" s="324"/>
      <c r="I57" s="324"/>
    </row>
    <row r="58" spans="1:9">
      <c r="A58" s="252" t="s">
        <v>588</v>
      </c>
      <c r="B58" s="278" t="str">
        <f>VLOOKUP($A58,' TB'!$A$2:$D$128,2,FALSE)</f>
        <v>Monthly Meeting with Core Team</v>
      </c>
      <c r="C58" s="303">
        <f>VLOOKUP($A58,' TB'!$A$2:$D$128,3,FALSE)</f>
        <v>1102.72</v>
      </c>
      <c r="D58" s="273"/>
      <c r="E58" s="273"/>
      <c r="F58" s="340"/>
      <c r="G58" s="326">
        <f t="shared" si="2"/>
        <v>4423.0099199999995</v>
      </c>
      <c r="H58" s="324"/>
      <c r="I58" s="324"/>
    </row>
    <row r="59" spans="1:9">
      <c r="A59" s="252" t="s">
        <v>587</v>
      </c>
      <c r="B59" s="278" t="str">
        <f>VLOOKUP($A59,' TB'!$A$2:$D$128,2,FALSE)</f>
        <v>Follow up &amp; Monitoring Project</v>
      </c>
      <c r="C59" s="303">
        <f>VLOOKUP($A59,' TB'!$A$2:$D$128,3,FALSE)</f>
        <v>3832.01</v>
      </c>
      <c r="D59" s="273"/>
      <c r="E59" s="273"/>
      <c r="F59" s="340"/>
      <c r="G59" s="326">
        <f t="shared" si="2"/>
        <v>15370.192110000002</v>
      </c>
      <c r="H59" s="324"/>
      <c r="I59" s="324"/>
    </row>
    <row r="60" spans="1:9">
      <c r="A60" s="252" t="s">
        <v>586</v>
      </c>
      <c r="B60" s="278" t="str">
        <f>VLOOKUP($A60,' TB'!$A$2:$D$128,2,FALSE)</f>
        <v>Regular Report Writing</v>
      </c>
      <c r="C60" s="303">
        <f>VLOOKUP($A60,' TB'!$A$2:$D$128,3,FALSE)</f>
        <v>203.17</v>
      </c>
      <c r="D60" s="273"/>
      <c r="E60" s="273"/>
      <c r="F60" s="340"/>
      <c r="G60" s="326">
        <f t="shared" si="2"/>
        <v>814.91486999999995</v>
      </c>
      <c r="H60" s="324"/>
      <c r="I60" s="324"/>
    </row>
    <row r="61" spans="1:9">
      <c r="A61" s="252" t="s">
        <v>585</v>
      </c>
      <c r="B61" s="278" t="str">
        <f>VLOOKUP($A61,' TB'!$A$2:$D$128,2,FALSE)</f>
        <v>Staff Capacity Development</v>
      </c>
      <c r="C61" s="303">
        <f>VLOOKUP($A61,' TB'!$A$2:$D$128,3,FALSE)</f>
        <v>127.75</v>
      </c>
      <c r="D61" s="273"/>
      <c r="E61" s="273"/>
      <c r="F61" s="340"/>
      <c r="G61" s="326">
        <f t="shared" si="2"/>
        <v>512.40525000000002</v>
      </c>
      <c r="H61" s="324"/>
      <c r="I61" s="324"/>
    </row>
    <row r="62" spans="1:9">
      <c r="A62" s="252" t="s">
        <v>584</v>
      </c>
      <c r="B62" s="278" t="str">
        <f>VLOOKUP($A62,' TB'!$A$2:$D$128,2,FALSE)</f>
        <v>Staff Annual reflection &amp; L &amp; R</v>
      </c>
      <c r="C62" s="303">
        <f>VLOOKUP($A62,' TB'!$A$2:$D$128,3,FALSE)</f>
        <v>800</v>
      </c>
      <c r="D62" s="273"/>
      <c r="E62" s="273"/>
      <c r="F62" s="340"/>
      <c r="G62" s="326">
        <f t="shared" si="2"/>
        <v>3208.8</v>
      </c>
      <c r="H62" s="324"/>
      <c r="I62" s="324"/>
    </row>
    <row r="63" spans="1:9">
      <c r="A63" s="252" t="s">
        <v>583</v>
      </c>
      <c r="B63" s="278" t="str">
        <f>VLOOKUP($A63,' TB'!$A$2:$D$128,2,FALSE)</f>
        <v>OCSE Training</v>
      </c>
      <c r="C63" s="303">
        <f>VLOOKUP($A63,' TB'!$A$2:$D$128,3,FALSE)</f>
        <v>4618.58</v>
      </c>
      <c r="D63" s="273"/>
      <c r="E63" s="273"/>
      <c r="F63" s="340"/>
      <c r="G63" s="326">
        <f t="shared" si="2"/>
        <v>18525.124379999997</v>
      </c>
      <c r="H63" s="324"/>
      <c r="I63" s="324"/>
    </row>
    <row r="64" spans="1:9">
      <c r="A64" s="252" t="s">
        <v>440</v>
      </c>
      <c r="B64" s="278" t="str">
        <f>VLOOKUP($A64,' TB'!$A$2:$D$128,2,FALSE)</f>
        <v>Phnom Penh</v>
      </c>
      <c r="C64" s="303">
        <f>VLOOKUP($A64,' TB'!$A$2:$D$128,3,FALSE)</f>
        <v>1845.78</v>
      </c>
      <c r="D64" s="273"/>
      <c r="E64" s="273"/>
      <c r="F64" s="340"/>
      <c r="G64" s="326">
        <f t="shared" si="2"/>
        <v>7403.4235799999997</v>
      </c>
      <c r="H64" s="324"/>
      <c r="I64" s="324"/>
    </row>
    <row r="65" spans="1:9">
      <c r="A65" s="252" t="s">
        <v>582</v>
      </c>
      <c r="B65" s="278" t="str">
        <f>VLOOKUP($A65,' TB'!$A$2:$D$128,2,FALSE)</f>
        <v>Women and Family Seminar</v>
      </c>
      <c r="C65" s="303">
        <f>VLOOKUP($A65,' TB'!$A$2:$D$128,3,FALSE)</f>
        <v>231.51</v>
      </c>
      <c r="D65" s="273"/>
      <c r="E65" s="273"/>
      <c r="F65" s="340"/>
      <c r="G65" s="326">
        <f t="shared" si="2"/>
        <v>928.58660999999995</v>
      </c>
      <c r="H65" s="324"/>
      <c r="I65" s="324"/>
    </row>
    <row r="66" spans="1:9">
      <c r="A66" s="252" t="s">
        <v>362</v>
      </c>
      <c r="B66" s="278" t="str">
        <f>VLOOKUP($A66,' TB'!$A$2:$D$128,2,FALSE)</f>
        <v>Meeting with legal and moral</v>
      </c>
      <c r="C66" s="303">
        <f>VLOOKUP($A66,' TB'!$A$2:$D$128,3,FALSE)</f>
        <v>1087.3800000000001</v>
      </c>
      <c r="D66" s="273"/>
      <c r="E66" s="273"/>
      <c r="F66" s="340"/>
      <c r="G66" s="326">
        <f t="shared" si="2"/>
        <v>4361.4811800000007</v>
      </c>
      <c r="H66" s="324"/>
      <c r="I66" s="324"/>
    </row>
    <row r="67" spans="1:9">
      <c r="A67" s="252" t="s">
        <v>363</v>
      </c>
      <c r="B67" s="278" t="str">
        <f>VLOOKUP($A67,' TB'!$A$2:$D$128,2,FALSE)</f>
        <v>Provide training to ToT</v>
      </c>
      <c r="C67" s="303">
        <f>VLOOKUP($A67,' TB'!$A$2:$D$128,3,FALSE)</f>
        <v>9685.5400000000009</v>
      </c>
      <c r="D67" s="273"/>
      <c r="E67" s="273"/>
      <c r="F67" s="340"/>
      <c r="G67" s="326">
        <f t="shared" si="2"/>
        <v>38848.700940000002</v>
      </c>
      <c r="H67" s="324"/>
      <c r="I67" s="324"/>
    </row>
    <row r="68" spans="1:9">
      <c r="A68" s="252" t="s">
        <v>364</v>
      </c>
      <c r="B68" s="278" t="str">
        <f>VLOOKUP($A68,' TB'!$A$2:$D$128,2,FALSE)</f>
        <v>Support DCNDM to conduct Hazard</v>
      </c>
      <c r="C68" s="303">
        <f>VLOOKUP($A68,' TB'!$A$2:$D$128,3,FALSE)</f>
        <v>13815.76</v>
      </c>
      <c r="D68" s="273"/>
      <c r="E68" s="273"/>
      <c r="F68" s="340"/>
      <c r="G68" s="326">
        <f t="shared" si="2"/>
        <v>55415.013359999997</v>
      </c>
      <c r="H68" s="324"/>
      <c r="I68" s="324"/>
    </row>
    <row r="69" spans="1:9">
      <c r="A69" s="252" t="s">
        <v>581</v>
      </c>
      <c r="B69" s="278" t="str">
        <f>VLOOKUP($A69,' TB'!$A$2:$D$128,2,FALSE)</f>
        <v>Train DCNDM to create CRM</v>
      </c>
      <c r="C69" s="303">
        <f>VLOOKUP($A69,' TB'!$A$2:$D$128,3,FALSE)</f>
        <v>1454.52</v>
      </c>
      <c r="D69" s="273"/>
      <c r="E69" s="273"/>
      <c r="F69" s="340"/>
      <c r="G69" s="326">
        <f t="shared" si="2"/>
        <v>5834.0797199999997</v>
      </c>
      <c r="H69" s="324"/>
      <c r="I69" s="324"/>
    </row>
    <row r="70" spans="1:9">
      <c r="A70" s="252" t="s">
        <v>365</v>
      </c>
      <c r="B70" s="278" t="str">
        <f>VLOOKUP($A70,' TB'!$A$2:$D$128,2,FALSE)</f>
        <v>Provide training on DM</v>
      </c>
      <c r="C70" s="303">
        <f>VLOOKUP($A70,' TB'!$A$2:$D$128,3,FALSE)</f>
        <v>8235.73</v>
      </c>
      <c r="D70" s="273"/>
      <c r="E70" s="273"/>
      <c r="F70" s="340"/>
      <c r="G70" s="326">
        <f t="shared" si="2"/>
        <v>33033.513029999995</v>
      </c>
      <c r="H70" s="324"/>
      <c r="I70" s="324"/>
    </row>
    <row r="71" spans="1:9">
      <c r="A71" s="252" t="s">
        <v>366</v>
      </c>
      <c r="B71" s="278" t="str">
        <f>VLOOKUP($A71,' TB'!$A$2:$D$128,2,FALSE)</f>
        <v>Training</v>
      </c>
      <c r="C71" s="303">
        <f>VLOOKUP($A71,' TB'!$A$2:$D$128,3,FALSE)</f>
        <v>277.63</v>
      </c>
      <c r="D71" s="273"/>
      <c r="E71" s="273"/>
      <c r="F71" s="340"/>
      <c r="G71" s="326">
        <f t="shared" si="2"/>
        <v>1113.57393</v>
      </c>
      <c r="H71" s="324"/>
      <c r="I71" s="324"/>
    </row>
    <row r="72" spans="1:9">
      <c r="A72" s="252" t="s">
        <v>367</v>
      </c>
      <c r="B72" s="278" t="str">
        <f>VLOOKUP($A72,' TB'!$A$2:$D$128,2,FALSE)</f>
        <v>Testimony/Video Reports</v>
      </c>
      <c r="C72" s="303">
        <f>VLOOKUP($A72,' TB'!$A$2:$D$128,3,FALSE)</f>
        <v>971.8</v>
      </c>
      <c r="D72" s="273"/>
      <c r="E72" s="273"/>
      <c r="F72" s="340"/>
      <c r="G72" s="326">
        <f t="shared" si="2"/>
        <v>3897.8897999999999</v>
      </c>
      <c r="H72" s="324"/>
      <c r="I72" s="324"/>
    </row>
    <row r="73" spans="1:9">
      <c r="A73" s="252" t="s">
        <v>368</v>
      </c>
      <c r="B73" s="278" t="str">
        <f>VLOOKUP($A73,' TB'!$A$2:$D$128,2,FALSE)</f>
        <v>Multiplication Classes</v>
      </c>
      <c r="C73" s="303">
        <f>VLOOKUP($A73,' TB'!$A$2:$D$128,3,FALSE)</f>
        <v>59090.8</v>
      </c>
      <c r="D73" s="273"/>
      <c r="E73" s="273"/>
      <c r="F73" s="340"/>
      <c r="G73" s="326">
        <f t="shared" si="2"/>
        <v>237013.19880000001</v>
      </c>
      <c r="H73" s="324"/>
      <c r="I73" s="324"/>
    </row>
    <row r="74" spans="1:9">
      <c r="A74" s="252" t="s">
        <v>369</v>
      </c>
      <c r="B74" s="278" t="str">
        <f>VLOOKUP($A74,' TB'!$A$2:$D$128,2,FALSE)</f>
        <v>MK HONORARIUM</v>
      </c>
      <c r="C74" s="303">
        <f>VLOOKUP($A74,' TB'!$A$2:$D$128,3,FALSE)</f>
        <v>1800</v>
      </c>
      <c r="D74" s="273"/>
      <c r="E74" s="273"/>
      <c r="F74" s="340"/>
      <c r="G74" s="326">
        <f t="shared" si="2"/>
        <v>7219.8</v>
      </c>
      <c r="H74" s="324"/>
      <c r="I74" s="324"/>
    </row>
    <row r="75" spans="1:9">
      <c r="A75" s="252" t="s">
        <v>439</v>
      </c>
      <c r="B75" s="278" t="str">
        <f>VLOOKUP($A75,' TB'!$A$2:$D$128,2,FALSE)</f>
        <v>MK Intervention</v>
      </c>
      <c r="C75" s="303">
        <f>VLOOKUP($A75,' TB'!$A$2:$D$128,3,FALSE)</f>
        <v>262.5</v>
      </c>
      <c r="D75" s="273"/>
      <c r="E75" s="273"/>
      <c r="F75" s="340"/>
      <c r="G75" s="326">
        <f t="shared" si="2"/>
        <v>1052.8875</v>
      </c>
      <c r="H75" s="324"/>
      <c r="I75" s="324"/>
    </row>
    <row r="76" spans="1:9">
      <c r="A76" s="252" t="s">
        <v>580</v>
      </c>
      <c r="B76" s="278" t="str">
        <f>VLOOKUP($A76,' TB'!$A$2:$D$128,2,FALSE)</f>
        <v>MK Congress</v>
      </c>
      <c r="C76" s="303">
        <f>VLOOKUP($A76,' TB'!$A$2:$D$128,3,FALSE)</f>
        <v>5.83</v>
      </c>
      <c r="D76" s="273"/>
      <c r="E76" s="273"/>
      <c r="F76" s="340"/>
      <c r="G76" s="326">
        <f t="shared" si="2"/>
        <v>23.384130000000003</v>
      </c>
      <c r="H76" s="324"/>
      <c r="I76" s="324"/>
    </row>
    <row r="77" spans="1:9">
      <c r="A77" s="252" t="s">
        <v>438</v>
      </c>
      <c r="B77" s="278" t="str">
        <f>VLOOKUP($A77,' TB'!$A$2:$D$128,2,FALSE)</f>
        <v>Hub- Director Payment</v>
      </c>
      <c r="C77" s="303">
        <f>VLOOKUP($A77,' TB'!$A$2:$D$128,3,FALSE)</f>
        <v>4262.1499999999996</v>
      </c>
      <c r="D77" s="273"/>
      <c r="E77" s="273"/>
      <c r="F77" s="340"/>
      <c r="G77" s="326">
        <f t="shared" si="2"/>
        <v>17095.483649999998</v>
      </c>
      <c r="H77" s="324"/>
      <c r="I77" s="324"/>
    </row>
    <row r="78" spans="1:9">
      <c r="A78" s="252" t="s">
        <v>370</v>
      </c>
      <c r="B78" s="278" t="str">
        <f>VLOOKUP($A78,' TB'!$A$2:$D$128,2,FALSE)</f>
        <v>Children Prayer Movement</v>
      </c>
      <c r="C78" s="303">
        <f>VLOOKUP($A78,' TB'!$A$2:$D$128,3,FALSE)</f>
        <v>2205.85</v>
      </c>
      <c r="D78" s="273"/>
      <c r="E78" s="273"/>
      <c r="F78" s="340"/>
      <c r="G78" s="326">
        <f t="shared" si="2"/>
        <v>8847.6643499999991</v>
      </c>
      <c r="H78" s="324"/>
      <c r="I78" s="324"/>
    </row>
    <row r="79" spans="1:9">
      <c r="A79" s="252" t="s">
        <v>371</v>
      </c>
      <c r="B79" s="278" t="str">
        <f>VLOOKUP($A79,' TB'!$A$2:$D$128,2,FALSE)</f>
        <v>Training CCM-Umoja</v>
      </c>
      <c r="C79" s="303">
        <f>VLOOKUP($A79,' TB'!$A$2:$D$128,3,FALSE)</f>
        <v>3292.39</v>
      </c>
      <c r="D79" s="273"/>
      <c r="E79" s="273"/>
      <c r="F79" s="340"/>
      <c r="G79" s="326">
        <f t="shared" si="2"/>
        <v>13205.77629</v>
      </c>
      <c r="H79" s="324"/>
      <c r="I79" s="324"/>
    </row>
    <row r="80" spans="1:9">
      <c r="A80" s="252" t="s">
        <v>579</v>
      </c>
      <c r="B80" s="278" t="str">
        <f>VLOOKUP($A80,' TB'!$A$2:$D$128,2,FALSE)</f>
        <v>Pastors and facilitators attend</v>
      </c>
      <c r="C80" s="303">
        <f>VLOOKUP($A80,' TB'!$A$2:$D$128,3,FALSE)</f>
        <v>203.01</v>
      </c>
      <c r="D80" s="273"/>
      <c r="E80" s="273"/>
      <c r="F80" s="340"/>
      <c r="G80" s="326">
        <f t="shared" si="2"/>
        <v>814.27310999999997</v>
      </c>
      <c r="H80" s="324"/>
      <c r="I80" s="324"/>
    </row>
    <row r="81" spans="1:9">
      <c r="A81" s="252" t="s">
        <v>578</v>
      </c>
      <c r="B81" s="278" t="str">
        <f>VLOOKUP($A81,' TB'!$A$2:$D$128,2,FALSE)</f>
        <v>Learning Visit</v>
      </c>
      <c r="C81" s="303">
        <f>VLOOKUP($A81,' TB'!$A$2:$D$128,3,FALSE)</f>
        <v>451.75</v>
      </c>
      <c r="D81" s="273"/>
      <c r="E81" s="273"/>
      <c r="F81" s="340"/>
      <c r="G81" s="326">
        <f t="shared" si="2"/>
        <v>1811.9692500000001</v>
      </c>
      <c r="H81" s="324"/>
      <c r="I81" s="324"/>
    </row>
    <row r="82" spans="1:9">
      <c r="A82" s="252" t="s">
        <v>372</v>
      </c>
      <c r="B82" s="278" t="str">
        <f>VLOOKUP($A82,' TB'!$A$2:$D$128,2,FALSE)</f>
        <v>Support CGCD</v>
      </c>
      <c r="C82" s="303">
        <f>VLOOKUP($A82,' TB'!$A$2:$D$128,3,FALSE)</f>
        <v>7833.26</v>
      </c>
      <c r="D82" s="273"/>
      <c r="E82" s="273"/>
      <c r="F82" s="340"/>
      <c r="G82" s="326">
        <f t="shared" si="2"/>
        <v>31419.205859999998</v>
      </c>
      <c r="H82" s="324"/>
      <c r="I82" s="324"/>
    </row>
    <row r="83" spans="1:9">
      <c r="A83" s="252" t="s">
        <v>577</v>
      </c>
      <c r="B83" s="278" t="str">
        <f>VLOOKUP($A83,' TB'!$A$2:$D$128,2,FALSE)</f>
        <v>TNE Meeting</v>
      </c>
      <c r="C83" s="303">
        <f>VLOOKUP($A83,' TB'!$A$2:$D$128,3,FALSE)</f>
        <v>83</v>
      </c>
      <c r="D83" s="273"/>
      <c r="E83" s="273"/>
      <c r="F83" s="340"/>
      <c r="G83" s="326">
        <f t="shared" si="2"/>
        <v>332.91300000000001</v>
      </c>
      <c r="H83" s="324"/>
      <c r="I83" s="324"/>
    </row>
    <row r="84" spans="1:9">
      <c r="A84" s="252" t="s">
        <v>373</v>
      </c>
      <c r="B84" s="278" t="str">
        <f>VLOOKUP($A84,' TB'!$A$2:$D$128,2,FALSE)</f>
        <v>Provincial Coordinator -</v>
      </c>
      <c r="C84" s="303">
        <f>VLOOKUP($A84,' TB'!$A$2:$D$128,3,FALSE)</f>
        <v>1025.4000000000001</v>
      </c>
      <c r="D84" s="273"/>
      <c r="E84" s="273"/>
      <c r="F84" s="340"/>
      <c r="G84" s="326">
        <f t="shared" si="2"/>
        <v>4112.8794000000007</v>
      </c>
      <c r="H84" s="324"/>
      <c r="I84" s="324"/>
    </row>
    <row r="85" spans="1:9">
      <c r="A85" s="252" t="s">
        <v>374</v>
      </c>
      <c r="B85" s="278" t="str">
        <f>VLOOKUP($A85,' TB'!$A$2:$D$128,2,FALSE)</f>
        <v>CCM Steering Committee, staffs</v>
      </c>
      <c r="C85" s="303">
        <f>VLOOKUP($A85,' TB'!$A$2:$D$128,3,FALSE)</f>
        <v>299.37</v>
      </c>
      <c r="D85" s="273"/>
      <c r="E85" s="273"/>
      <c r="F85" s="340"/>
      <c r="G85" s="326">
        <f t="shared" si="2"/>
        <v>1200.77307</v>
      </c>
      <c r="H85" s="324"/>
      <c r="I85" s="324"/>
    </row>
    <row r="86" spans="1:9">
      <c r="A86" s="252" t="s">
        <v>375</v>
      </c>
      <c r="B86" s="278" t="str">
        <f>VLOOKUP($A86,' TB'!$A$2:$D$128,2,FALSE)</f>
        <v>Learning Opportunity &amp; Relevant</v>
      </c>
      <c r="C86" s="303">
        <f>VLOOKUP($A86,' TB'!$A$2:$D$128,3,FALSE)</f>
        <v>4128.37</v>
      </c>
      <c r="D86" s="302"/>
      <c r="E86" s="273"/>
      <c r="F86" s="340"/>
      <c r="G86" s="326">
        <f t="shared" si="2"/>
        <v>16558.892070000002</v>
      </c>
      <c r="H86" s="329"/>
      <c r="I86" s="324"/>
    </row>
    <row r="87" spans="1:9">
      <c r="A87" s="299"/>
      <c r="B87" s="532" t="s">
        <v>437</v>
      </c>
      <c r="C87" s="532"/>
      <c r="D87" s="304">
        <f>SUM(C21:C86)</f>
        <v>219347.61000000004</v>
      </c>
      <c r="E87" s="273"/>
      <c r="F87" s="340"/>
      <c r="G87" s="326"/>
      <c r="H87" s="327">
        <f>SUM(G21:G86)</f>
        <v>879803.26370999962</v>
      </c>
      <c r="I87" s="330" t="s">
        <v>292</v>
      </c>
    </row>
    <row r="88" spans="1:9">
      <c r="A88" s="532" t="s">
        <v>446</v>
      </c>
      <c r="B88" s="532"/>
      <c r="C88" s="532"/>
      <c r="D88" s="273"/>
      <c r="E88" s="273"/>
      <c r="F88" s="340"/>
      <c r="G88" s="326"/>
      <c r="H88" s="324"/>
      <c r="I88" s="324"/>
    </row>
    <row r="89" spans="1:9">
      <c r="A89" s="252" t="s">
        <v>376</v>
      </c>
      <c r="B89" s="278" t="str">
        <f>VLOOKUP($A89,' TB'!$A$2:$D$128,2,FALSE)</f>
        <v>Government Relationship</v>
      </c>
      <c r="C89" s="303">
        <f>VLOOKUP($A89,' TB'!$A$2:$D$128,3,FALSE)</f>
        <v>522</v>
      </c>
      <c r="D89" s="273"/>
      <c r="E89" s="273"/>
      <c r="F89" s="340"/>
      <c r="G89" s="326">
        <f t="shared" ref="G89:G94" si="3">C89*$I$2/1000</f>
        <v>2093.7420000000002</v>
      </c>
      <c r="H89" s="324"/>
      <c r="I89" s="324"/>
    </row>
    <row r="90" spans="1:9">
      <c r="A90" s="252" t="s">
        <v>377</v>
      </c>
      <c r="B90" s="278" t="str">
        <f>VLOOKUP($A90,' TB'!$A$2:$D$128,2,FALSE)</f>
        <v>Meeting with Networks</v>
      </c>
      <c r="C90" s="303">
        <f>VLOOKUP($A90,' TB'!$A$2:$D$128,3,FALSE)</f>
        <v>1295.73</v>
      </c>
      <c r="D90" s="273"/>
      <c r="E90" s="273"/>
      <c r="F90" s="340"/>
      <c r="G90" s="326">
        <f t="shared" si="3"/>
        <v>5197.1730299999999</v>
      </c>
      <c r="H90" s="324"/>
      <c r="I90" s="324"/>
    </row>
    <row r="91" spans="1:9">
      <c r="A91" s="252" t="s">
        <v>576</v>
      </c>
      <c r="B91" s="278" t="str">
        <f>VLOOKUP($A91,' TB'!$A$2:$D$128,2,FALSE)</f>
        <v>Donor Relation/Visitation</v>
      </c>
      <c r="C91" s="303">
        <f>VLOOKUP($A91,' TB'!$A$2:$D$128,3,FALSE)</f>
        <v>207.67</v>
      </c>
      <c r="D91" s="273"/>
      <c r="E91" s="273"/>
      <c r="F91" s="340"/>
      <c r="G91" s="326">
        <f t="shared" si="3"/>
        <v>832.96437000000003</v>
      </c>
      <c r="H91" s="324"/>
      <c r="I91" s="324"/>
    </row>
    <row r="92" spans="1:9">
      <c r="A92" s="252" t="s">
        <v>378</v>
      </c>
      <c r="B92" s="278" t="str">
        <f>VLOOKUP($A92,' TB'!$A$2:$D$128,2,FALSE)</f>
        <v>Christmas /Khmer New Year</v>
      </c>
      <c r="C92" s="303">
        <f>VLOOKUP($A92,' TB'!$A$2:$D$128,3,FALSE)</f>
        <v>1967.5</v>
      </c>
      <c r="D92" s="273"/>
      <c r="E92" s="273"/>
      <c r="F92" s="340"/>
      <c r="G92" s="326">
        <f t="shared" si="3"/>
        <v>7891.6424999999999</v>
      </c>
      <c r="H92" s="324"/>
      <c r="I92" s="324"/>
    </row>
    <row r="93" spans="1:9">
      <c r="A93" s="252" t="s">
        <v>379</v>
      </c>
      <c r="B93" s="278" t="str">
        <f>VLOOKUP($A93,' TB'!$A$2:$D$128,2,FALSE)</f>
        <v>National/IC/ Workshop</v>
      </c>
      <c r="C93" s="303">
        <f>VLOOKUP($A93,' TB'!$A$2:$D$128,3,FALSE)</f>
        <v>6653.18</v>
      </c>
      <c r="D93" s="273"/>
      <c r="E93" s="273"/>
      <c r="F93" s="340"/>
      <c r="G93" s="326">
        <f t="shared" si="3"/>
        <v>26685.904979999999</v>
      </c>
      <c r="H93" s="324"/>
      <c r="I93" s="324"/>
    </row>
    <row r="94" spans="1:9">
      <c r="A94" s="252" t="s">
        <v>380</v>
      </c>
      <c r="B94" s="278" t="str">
        <f>VLOOKUP($A94,' TB'!$A$2:$D$128,2,FALSE)</f>
        <v>Communication</v>
      </c>
      <c r="C94" s="303">
        <f>VLOOKUP($A94,' TB'!$A$2:$D$128,3,FALSE)</f>
        <v>1930</v>
      </c>
      <c r="D94" s="302"/>
      <c r="E94" s="273"/>
      <c r="F94" s="340"/>
      <c r="G94" s="326">
        <f t="shared" si="3"/>
        <v>7741.23</v>
      </c>
      <c r="H94" s="329"/>
      <c r="I94" s="324"/>
    </row>
    <row r="95" spans="1:9" ht="15" customHeight="1">
      <c r="B95" s="538" t="s">
        <v>437</v>
      </c>
      <c r="C95" s="538"/>
      <c r="D95" s="304">
        <f>SUM(C89:C94)</f>
        <v>12576.08</v>
      </c>
      <c r="E95" s="273"/>
      <c r="F95" s="340"/>
      <c r="G95" s="326"/>
      <c r="H95" s="327">
        <f>SUM(G89:G94)</f>
        <v>50442.656879999995</v>
      </c>
      <c r="I95" s="330" t="s">
        <v>292</v>
      </c>
    </row>
    <row r="96" spans="1:9" ht="15" customHeight="1">
      <c r="A96" s="532" t="s">
        <v>452</v>
      </c>
      <c r="B96" s="532"/>
      <c r="C96" s="532"/>
      <c r="D96" s="305"/>
      <c r="E96" s="273"/>
      <c r="F96" s="340"/>
      <c r="G96" s="326"/>
      <c r="H96" s="324"/>
      <c r="I96" s="324"/>
    </row>
    <row r="97" spans="1:9">
      <c r="A97" s="252" t="s">
        <v>381</v>
      </c>
      <c r="B97" s="278" t="str">
        <f>VLOOKUP($A97,' TB'!$A$2:$D$128,2,FALSE)</f>
        <v>Staff Salaries</v>
      </c>
      <c r="C97" s="277">
        <f>VLOOKUP($A97,' TB'!$A$2:$D$128,3,FALSE)</f>
        <v>156015.4</v>
      </c>
      <c r="D97" s="273"/>
      <c r="E97" s="273"/>
      <c r="F97" s="340"/>
      <c r="G97" s="326">
        <f>C97*$I$2/1000</f>
        <v>625777.76939999999</v>
      </c>
      <c r="H97" s="324"/>
      <c r="I97" s="324"/>
    </row>
    <row r="98" spans="1:9">
      <c r="A98" s="252" t="s">
        <v>382</v>
      </c>
      <c r="B98" s="278" t="str">
        <f>VLOOKUP($A98,' TB'!$A$2:$D$128,2,FALSE)</f>
        <v>Annual Bonus</v>
      </c>
      <c r="C98" s="277">
        <f>VLOOKUP($A98,' TB'!$A$2:$D$128,3,FALSE)</f>
        <v>12792.18</v>
      </c>
      <c r="D98" s="273"/>
      <c r="E98" s="273"/>
      <c r="F98" s="340"/>
      <c r="G98" s="326">
        <f>C98*$I$2/1000</f>
        <v>51309.433980000002</v>
      </c>
      <c r="H98" s="324"/>
      <c r="I98" s="324"/>
    </row>
    <row r="99" spans="1:9">
      <c r="A99" s="252" t="s">
        <v>383</v>
      </c>
      <c r="B99" s="278" t="str">
        <f>VLOOKUP($A99,' TB'!$A$2:$D$128,2,FALSE)</f>
        <v>OutpatientHealth/Insurance</v>
      </c>
      <c r="C99" s="277">
        <f>VLOOKUP($A99,' TB'!$A$2:$D$128,3,FALSE)</f>
        <v>2705.19</v>
      </c>
      <c r="D99" s="273"/>
      <c r="E99" s="273"/>
      <c r="F99" s="340"/>
      <c r="G99" s="326">
        <f>C99*$I$2/1000</f>
        <v>10850.517089999999</v>
      </c>
      <c r="H99" s="324"/>
      <c r="I99" s="324"/>
    </row>
    <row r="100" spans="1:9">
      <c r="A100" s="252" t="s">
        <v>384</v>
      </c>
      <c r="B100" s="278" t="str">
        <f>VLOOKUP($A100,' TB'!$A$2:$D$128,2,FALSE)</f>
        <v>Social Security Fund</v>
      </c>
      <c r="C100" s="277">
        <f>VLOOKUP($A100,' TB'!$A$2:$D$128,3,FALSE)</f>
        <v>4718.58</v>
      </c>
      <c r="D100" s="273"/>
      <c r="E100" s="273"/>
      <c r="F100" s="340"/>
      <c r="G100" s="326">
        <f>C100*$I$2/1000</f>
        <v>18926.22438</v>
      </c>
      <c r="H100" s="324"/>
      <c r="I100" s="324"/>
    </row>
    <row r="101" spans="1:9">
      <c r="A101" s="252" t="s">
        <v>385</v>
      </c>
      <c r="B101" s="278" t="str">
        <f>VLOOKUP($A101,' TB'!$A$2:$D$128,2,FALSE)</f>
        <v>Seniority Payment</v>
      </c>
      <c r="C101" s="277">
        <f>VLOOKUP($A101,' TB'!$A$2:$D$128,3,FALSE)</f>
        <v>8747</v>
      </c>
      <c r="D101" s="302"/>
      <c r="E101" s="273"/>
      <c r="F101" s="340"/>
      <c r="G101" s="326">
        <f>C101*$I$2/1000</f>
        <v>35084.216999999997</v>
      </c>
      <c r="H101" s="329"/>
      <c r="I101" s="324"/>
    </row>
    <row r="102" spans="1:9">
      <c r="A102" s="252"/>
      <c r="B102" s="538" t="s">
        <v>575</v>
      </c>
      <c r="C102" s="538"/>
      <c r="D102" s="304">
        <f>SUM(C97:C101)</f>
        <v>184978.34999999998</v>
      </c>
      <c r="E102" s="273"/>
      <c r="F102" s="340"/>
      <c r="G102" s="326"/>
      <c r="H102" s="327">
        <f>SUM(G97:G101)</f>
        <v>741948.16184999992</v>
      </c>
      <c r="I102" s="331" t="s">
        <v>410</v>
      </c>
    </row>
    <row r="103" spans="1:9">
      <c r="A103" s="532" t="s">
        <v>448</v>
      </c>
      <c r="B103" s="532"/>
      <c r="C103" s="532"/>
      <c r="D103" s="304"/>
      <c r="E103" s="273"/>
      <c r="F103" s="340"/>
      <c r="G103" s="326"/>
      <c r="H103" s="324"/>
      <c r="I103" s="324"/>
    </row>
    <row r="104" spans="1:9">
      <c r="A104" s="252" t="s">
        <v>574</v>
      </c>
      <c r="B104" s="278" t="str">
        <f>VLOOKUP($A104,' TB'!$A$2:$D$128,2,FALSE)</f>
        <v>Organization/Program Evaluation</v>
      </c>
      <c r="C104" s="277">
        <f>VLOOKUP($A104,' TB'!$A$2:$D$128,3,FALSE)</f>
        <v>11622.5</v>
      </c>
      <c r="D104" s="273"/>
      <c r="E104" s="273"/>
      <c r="F104" s="340"/>
      <c r="G104" s="326">
        <f>C104*$I$2/1000</f>
        <v>46617.847500000003</v>
      </c>
      <c r="H104" s="324"/>
      <c r="I104" s="324"/>
    </row>
    <row r="105" spans="1:9">
      <c r="A105" s="252" t="s">
        <v>386</v>
      </c>
      <c r="B105" s="278" t="str">
        <f>VLOOKUP($A105,' TB'!$A$2:$D$128,2,FALSE)</f>
        <v>Follow up/Monitoring</v>
      </c>
      <c r="C105" s="277">
        <f>VLOOKUP($A105,' TB'!$A$2:$D$128,3,FALSE)</f>
        <v>276.3</v>
      </c>
      <c r="D105" s="273"/>
      <c r="E105" s="273"/>
      <c r="F105" s="340"/>
      <c r="G105" s="326">
        <f>C105*$I$2/1000</f>
        <v>1108.2393</v>
      </c>
      <c r="H105" s="324"/>
      <c r="I105" s="324"/>
    </row>
    <row r="106" spans="1:9">
      <c r="A106" s="252" t="s">
        <v>387</v>
      </c>
      <c r="B106" s="278" t="str">
        <f>VLOOKUP($A106,' TB'!$A$2:$D$128,2,FALSE)</f>
        <v>Auditing fee</v>
      </c>
      <c r="C106" s="303">
        <f>VLOOKUP($A106,' TB'!$A$2:$D$128,3,FALSE)</f>
        <v>6200</v>
      </c>
      <c r="D106" s="302"/>
      <c r="E106" s="273"/>
      <c r="F106" s="340"/>
      <c r="G106" s="326">
        <f>C106*$I$2/1000</f>
        <v>24868.2</v>
      </c>
      <c r="H106" s="329"/>
      <c r="I106" s="324"/>
    </row>
    <row r="107" spans="1:9">
      <c r="A107" s="252"/>
      <c r="B107" s="532" t="s">
        <v>437</v>
      </c>
      <c r="C107" s="532"/>
      <c r="D107" s="304">
        <f>SUM(C104:C106)</f>
        <v>18098.8</v>
      </c>
      <c r="E107" s="273"/>
      <c r="F107" s="340"/>
      <c r="G107" s="326"/>
      <c r="H107" s="327">
        <f>SUM(G104:G106)</f>
        <v>72594.286800000002</v>
      </c>
      <c r="I107" s="330" t="s">
        <v>429</v>
      </c>
    </row>
    <row r="108" spans="1:9">
      <c r="A108" s="532" t="s">
        <v>451</v>
      </c>
      <c r="B108" s="532"/>
      <c r="C108" s="532"/>
      <c r="D108" s="273"/>
      <c r="E108" s="273"/>
      <c r="F108" s="340"/>
      <c r="G108" s="326"/>
      <c r="H108" s="324"/>
      <c r="I108" s="324"/>
    </row>
    <row r="109" spans="1:9">
      <c r="A109" s="252" t="s">
        <v>388</v>
      </c>
      <c r="B109" s="278" t="str">
        <f>VLOOKUP($A109,' TB'!$A$2:$D$128,2,FALSE)</f>
        <v>Telephone/Communication</v>
      </c>
      <c r="C109" s="277">
        <f>VLOOKUP($A109,' TB'!$A$2:$D$128,3,FALSE)</f>
        <v>845</v>
      </c>
      <c r="D109" s="273"/>
      <c r="E109" s="273"/>
      <c r="F109" s="340"/>
      <c r="G109" s="326">
        <f t="shared" ref="G109:G125" si="4">C109*$I$2/1000</f>
        <v>3389.2950000000001</v>
      </c>
      <c r="H109" s="324"/>
      <c r="I109" s="324"/>
    </row>
    <row r="110" spans="1:9">
      <c r="A110" s="252" t="s">
        <v>389</v>
      </c>
      <c r="B110" s="278" t="str">
        <f>VLOOKUP($A110,' TB'!$A$2:$D$128,2,FALSE)</f>
        <v>E-mail fee</v>
      </c>
      <c r="C110" s="277">
        <f>VLOOKUP($A110,' TB'!$A$2:$D$128,3,FALSE)</f>
        <v>884.58</v>
      </c>
      <c r="D110" s="273"/>
      <c r="E110" s="273"/>
      <c r="F110" s="340"/>
      <c r="G110" s="326">
        <f t="shared" si="4"/>
        <v>3548.0503800000001</v>
      </c>
      <c r="H110" s="324"/>
      <c r="I110" s="324"/>
    </row>
    <row r="111" spans="1:9">
      <c r="A111" s="252" t="s">
        <v>390</v>
      </c>
      <c r="B111" s="278" t="str">
        <f>VLOOKUP($A111,' TB'!$A$2:$D$128,2,FALSE)</f>
        <v>Office Supplies/Operation</v>
      </c>
      <c r="C111" s="277">
        <f>VLOOKUP($A111,' TB'!$A$2:$D$128,3,FALSE)</f>
        <v>1219.68</v>
      </c>
      <c r="D111" s="273"/>
      <c r="E111" s="273"/>
      <c r="F111" s="340"/>
      <c r="G111" s="326">
        <f t="shared" si="4"/>
        <v>4892.1364800000001</v>
      </c>
      <c r="H111" s="324"/>
      <c r="I111" s="324"/>
    </row>
    <row r="112" spans="1:9">
      <c r="A112" s="252" t="s">
        <v>391</v>
      </c>
      <c r="B112" s="278" t="str">
        <f>VLOOKUP($A112,' TB'!$A$2:$D$128,2,FALSE)</f>
        <v>Hospitality</v>
      </c>
      <c r="C112" s="277">
        <f>VLOOKUP($A112,' TB'!$A$2:$D$128,3,FALSE)</f>
        <v>807.07</v>
      </c>
      <c r="D112" s="273"/>
      <c r="E112" s="273"/>
      <c r="F112" s="340"/>
      <c r="G112" s="326">
        <f t="shared" si="4"/>
        <v>3237.1577699999998</v>
      </c>
      <c r="H112" s="324"/>
      <c r="I112" s="324"/>
    </row>
    <row r="113" spans="1:9">
      <c r="A113" s="252" t="s">
        <v>392</v>
      </c>
      <c r="B113" s="278" t="str">
        <f>VLOOKUP($A113,' TB'!$A$2:$D$128,2,FALSE)</f>
        <v>Photocopies/ Printing</v>
      </c>
      <c r="C113" s="277">
        <f>VLOOKUP($A113,' TB'!$A$2:$D$128,3,FALSE)</f>
        <v>241.94</v>
      </c>
      <c r="D113" s="273"/>
      <c r="E113" s="273"/>
      <c r="F113" s="340"/>
      <c r="G113" s="326">
        <f t="shared" si="4"/>
        <v>970.42133999999999</v>
      </c>
      <c r="H113" s="324"/>
      <c r="I113" s="324"/>
    </row>
    <row r="114" spans="1:9">
      <c r="A114" s="252" t="s">
        <v>393</v>
      </c>
      <c r="B114" s="278" t="str">
        <f>VLOOKUP($A114,' TB'!$A$2:$D$128,2,FALSE)</f>
        <v>Travel/Fuel cost</v>
      </c>
      <c r="C114" s="277">
        <f>VLOOKUP($A114,' TB'!$A$2:$D$128,3,FALSE)</f>
        <v>661.62</v>
      </c>
      <c r="D114" s="273"/>
      <c r="E114" s="273"/>
      <c r="F114" s="340"/>
      <c r="G114" s="326">
        <f t="shared" si="4"/>
        <v>2653.7578199999998</v>
      </c>
      <c r="H114" s="324"/>
      <c r="I114" s="324"/>
    </row>
    <row r="115" spans="1:9">
      <c r="A115" s="252" t="s">
        <v>450</v>
      </c>
      <c r="B115" s="278" t="str">
        <f>VLOOKUP($A115,' TB'!$A$2:$D$128,2,FALSE)</f>
        <v>WEF/EFA Membership fee</v>
      </c>
      <c r="C115" s="277">
        <f>VLOOKUP($A115,' TB'!$A$2:$D$128,3,FALSE)</f>
        <v>1000</v>
      </c>
      <c r="D115" s="273"/>
      <c r="E115" s="273"/>
      <c r="F115" s="340"/>
      <c r="G115" s="326">
        <f t="shared" si="4"/>
        <v>4011</v>
      </c>
      <c r="H115" s="324"/>
      <c r="I115" s="324"/>
    </row>
    <row r="116" spans="1:9">
      <c r="A116" s="252" t="s">
        <v>394</v>
      </c>
      <c r="B116" s="278" t="str">
        <f>VLOOKUP($A116,' TB'!$A$2:$D$128,2,FALSE)</f>
        <v>Bank Charge</v>
      </c>
      <c r="C116" s="277">
        <f>VLOOKUP($A116,' TB'!$A$2:$D$128,3,FALSE)</f>
        <v>544.41</v>
      </c>
      <c r="D116" s="273"/>
      <c r="E116" s="273"/>
      <c r="F116" s="340"/>
      <c r="G116" s="326">
        <f t="shared" si="4"/>
        <v>2183.6285099999996</v>
      </c>
      <c r="H116" s="324"/>
      <c r="I116" s="324"/>
    </row>
    <row r="117" spans="1:9">
      <c r="A117" s="252" t="s">
        <v>395</v>
      </c>
      <c r="B117" s="278" t="str">
        <f>VLOOKUP($A117,' TB'!$A$2:$D$128,2,FALSE)</f>
        <v>Miscellaneous Expenses</v>
      </c>
      <c r="C117" s="277">
        <f>VLOOKUP($A117,' TB'!$A$2:$D$128,3,FALSE)</f>
        <v>589.91</v>
      </c>
      <c r="D117" s="273"/>
      <c r="E117" s="273"/>
      <c r="F117" s="340"/>
      <c r="G117" s="326">
        <f t="shared" si="4"/>
        <v>2366.1290099999997</v>
      </c>
      <c r="H117" s="324"/>
      <c r="I117" s="324"/>
    </row>
    <row r="118" spans="1:9">
      <c r="A118" s="252" t="s">
        <v>396</v>
      </c>
      <c r="B118" s="278" t="str">
        <f>VLOOKUP($A118,' TB'!$A$2:$D$128,2,FALSE)</f>
        <v>Office Refreshment</v>
      </c>
      <c r="C118" s="277">
        <f>VLOOKUP($A118,' TB'!$A$2:$D$128,3,FALSE)</f>
        <v>675.28</v>
      </c>
      <c r="D118" s="273"/>
      <c r="E118" s="273"/>
      <c r="F118" s="340"/>
      <c r="G118" s="326">
        <f t="shared" si="4"/>
        <v>2708.54808</v>
      </c>
      <c r="H118" s="324"/>
      <c r="I118" s="324"/>
    </row>
    <row r="119" spans="1:9">
      <c r="A119" s="252" t="s">
        <v>397</v>
      </c>
      <c r="B119" s="278" t="str">
        <f>VLOOKUP($A119,' TB'!$A$2:$D$128,2,FALSE)</f>
        <v>Program Charge</v>
      </c>
      <c r="C119" s="277">
        <f>VLOOKUP($A119,' TB'!$A$2:$D$128,3,FALSE)</f>
        <v>8591.99</v>
      </c>
      <c r="D119" s="273"/>
      <c r="E119" s="273"/>
      <c r="F119" s="340"/>
      <c r="G119" s="326">
        <f t="shared" si="4"/>
        <v>34462.471890000001</v>
      </c>
      <c r="H119" s="324"/>
      <c r="I119" s="324"/>
    </row>
    <row r="120" spans="1:9">
      <c r="A120" s="252" t="s">
        <v>398</v>
      </c>
      <c r="B120" s="278" t="str">
        <f>VLOOKUP($A120,' TB'!$A$2:$D$128,2,FALSE)</f>
        <v>Office Rental/Contribution</v>
      </c>
      <c r="C120" s="277">
        <f>VLOOKUP($A120,' TB'!$A$2:$D$128,3,FALSE)</f>
        <v>8799.9599999999991</v>
      </c>
      <c r="D120" s="273"/>
      <c r="E120" s="273"/>
      <c r="F120" s="340"/>
      <c r="G120" s="326">
        <f t="shared" si="4"/>
        <v>35296.639559999996</v>
      </c>
      <c r="H120" s="324"/>
      <c r="I120" s="324"/>
    </row>
    <row r="121" spans="1:9">
      <c r="A121" s="252" t="s">
        <v>399</v>
      </c>
      <c r="B121" s="278" t="str">
        <f>VLOOKUP($A121,' TB'!$A$2:$D$128,2,FALSE)</f>
        <v>Utilities</v>
      </c>
      <c r="C121" s="277">
        <f>VLOOKUP($A121,' TB'!$A$2:$D$128,3,FALSE)</f>
        <v>4343.8</v>
      </c>
      <c r="D121" s="273"/>
      <c r="E121" s="273"/>
      <c r="F121" s="340"/>
      <c r="G121" s="326">
        <f t="shared" si="4"/>
        <v>17422.981800000001</v>
      </c>
      <c r="H121" s="324"/>
      <c r="I121" s="324"/>
    </row>
    <row r="122" spans="1:9">
      <c r="A122" s="252" t="s">
        <v>400</v>
      </c>
      <c r="B122" s="278" t="str">
        <f>VLOOKUP($A122,' TB'!$A$2:$D$128,2,FALSE)</f>
        <v>Repair &amp; Maintenance</v>
      </c>
      <c r="C122" s="277">
        <f>VLOOKUP($A122,' TB'!$A$2:$D$128,3,FALSE)</f>
        <v>2089.02</v>
      </c>
      <c r="D122" s="273"/>
      <c r="E122" s="273"/>
      <c r="F122" s="340"/>
      <c r="G122" s="326">
        <f t="shared" si="4"/>
        <v>8379.0592199999992</v>
      </c>
      <c r="H122" s="324"/>
      <c r="I122" s="324"/>
    </row>
    <row r="123" spans="1:9">
      <c r="A123" s="252" t="s">
        <v>401</v>
      </c>
      <c r="B123" s="278" t="str">
        <f>VLOOKUP($A123,' TB'!$A$2:$D$128,2,FALSE)</f>
        <v>Security Guard /Clean Office</v>
      </c>
      <c r="C123" s="277">
        <f>VLOOKUP($A123,' TB'!$A$2:$D$128,3,FALSE)</f>
        <v>3240</v>
      </c>
      <c r="D123" s="273"/>
      <c r="E123" s="273"/>
      <c r="F123" s="340"/>
      <c r="G123" s="326">
        <f t="shared" si="4"/>
        <v>12995.64</v>
      </c>
      <c r="H123" s="324"/>
      <c r="I123" s="324"/>
    </row>
    <row r="124" spans="1:9">
      <c r="A124" s="252" t="s">
        <v>402</v>
      </c>
      <c r="B124" s="278" t="str">
        <f>VLOOKUP($A124,' TB'!$A$2:$D$128,2,FALSE)</f>
        <v>Materials</v>
      </c>
      <c r="C124" s="277">
        <f>VLOOKUP($A124,' TB'!$A$2:$D$128,3,FALSE)</f>
        <v>300.5</v>
      </c>
      <c r="D124" s="273"/>
      <c r="E124" s="273"/>
      <c r="F124" s="340"/>
      <c r="G124" s="326">
        <f t="shared" si="4"/>
        <v>1205.3054999999999</v>
      </c>
      <c r="H124" s="324"/>
      <c r="I124" s="324"/>
    </row>
    <row r="125" spans="1:9">
      <c r="A125" s="252" t="s">
        <v>447</v>
      </c>
      <c r="B125" s="278" t="str">
        <f>VLOOKUP($A125,' TB'!$A$2:$D$128,2,FALSE)</f>
        <v>Annual Tax for Land &amp; Build</v>
      </c>
      <c r="C125" s="303">
        <f>VLOOKUP($A125,' TB'!$A$2:$D$128,3,FALSE)</f>
        <v>171.4</v>
      </c>
      <c r="D125" s="302"/>
      <c r="E125" s="273"/>
      <c r="F125" s="340"/>
      <c r="G125" s="326">
        <f t="shared" si="4"/>
        <v>687.48540000000003</v>
      </c>
      <c r="H125" s="329"/>
      <c r="I125" s="324"/>
    </row>
    <row r="126" spans="1:9">
      <c r="A126" s="273"/>
      <c r="B126" s="532" t="s">
        <v>437</v>
      </c>
      <c r="C126" s="532"/>
      <c r="D126" s="272">
        <f>SUM(C109:C125)</f>
        <v>35006.159999999996</v>
      </c>
      <c r="E126" s="273"/>
      <c r="F126" s="340"/>
      <c r="G126" s="326"/>
      <c r="H126" s="327">
        <f>SUM(G109:G125)</f>
        <v>140409.70775999999</v>
      </c>
      <c r="I126" s="331" t="s">
        <v>429</v>
      </c>
    </row>
    <row r="127" spans="1:9">
      <c r="A127" s="532" t="s">
        <v>445</v>
      </c>
      <c r="B127" s="532"/>
      <c r="C127" s="281"/>
      <c r="D127" s="273"/>
      <c r="E127" s="273"/>
      <c r="F127" s="340"/>
      <c r="G127" s="326"/>
      <c r="H127" s="324"/>
      <c r="I127" s="324"/>
    </row>
    <row r="128" spans="1:9">
      <c r="A128" s="252" t="s">
        <v>444</v>
      </c>
      <c r="B128" s="278" t="str">
        <f>VLOOKUP($A128,' TB'!$A$2:$D$128,2,FALSE)</f>
        <v>Loan Principal Repayment</v>
      </c>
      <c r="C128" s="277">
        <f>VLOOKUP($A128,' TB'!$A$2:$D$128,3,FALSE)</f>
        <v>20643.580000000002</v>
      </c>
      <c r="D128" s="273"/>
      <c r="E128" s="273"/>
      <c r="F128" s="340"/>
      <c r="G128" s="326">
        <f>C128*$I$2/1000</f>
        <v>82801.399380000017</v>
      </c>
      <c r="H128" s="324"/>
      <c r="I128" s="324"/>
    </row>
    <row r="129" spans="1:11">
      <c r="A129" s="252" t="s">
        <v>443</v>
      </c>
      <c r="B129" s="278" t="str">
        <f>VLOOKUP($A129,' TB'!$A$2:$D$128,2,FALSE)</f>
        <v>Loan Interest Payment</v>
      </c>
      <c r="C129" s="303">
        <f>VLOOKUP($A129,' TB'!$A$2:$D$128,3,FALSE)</f>
        <v>7151.09</v>
      </c>
      <c r="D129" s="273"/>
      <c r="E129" s="273"/>
      <c r="F129" s="340"/>
      <c r="G129" s="326">
        <f>C129*$I$2/1000</f>
        <v>28683.021990000001</v>
      </c>
      <c r="H129" s="324"/>
      <c r="I129" s="324"/>
    </row>
    <row r="130" spans="1:11">
      <c r="A130" s="252" t="s">
        <v>573</v>
      </c>
      <c r="B130" s="278" t="str">
        <f>VLOOKUP($A130,' TB'!$A$2:$D$128,2,FALSE)</f>
        <v>Computer</v>
      </c>
      <c r="C130" s="277">
        <f>VLOOKUP($A130,' TB'!$A$2:$D$128,3,FALSE)</f>
        <v>3896.8</v>
      </c>
      <c r="D130" s="273"/>
      <c r="E130" s="273"/>
      <c r="F130" s="340"/>
      <c r="G130" s="326">
        <f>C130*$I$2/1000</f>
        <v>15630.0648</v>
      </c>
      <c r="H130" s="324"/>
      <c r="I130" s="324"/>
    </row>
    <row r="131" spans="1:11">
      <c r="A131" s="252" t="s">
        <v>403</v>
      </c>
      <c r="B131" s="278" t="str">
        <f>VLOOKUP($A131,' TB'!$A$2:$D$128,2,FALSE)</f>
        <v>Office Equipment/ Furniture</v>
      </c>
      <c r="C131" s="277">
        <f>VLOOKUP($A131,' TB'!$A$2:$D$128,3,FALSE)</f>
        <v>745</v>
      </c>
      <c r="D131" s="273"/>
      <c r="E131" s="273"/>
      <c r="F131" s="340"/>
      <c r="G131" s="326">
        <f>C131*$I$2/1000</f>
        <v>2988.1950000000002</v>
      </c>
      <c r="H131" s="324"/>
      <c r="I131" s="324"/>
      <c r="J131" s="280">
        <f>H102</f>
        <v>741948.16184999992</v>
      </c>
      <c r="K131" t="s">
        <v>410</v>
      </c>
    </row>
    <row r="132" spans="1:11">
      <c r="A132" s="252" t="s">
        <v>404</v>
      </c>
      <c r="B132" s="278" t="str">
        <f>VLOOKUP($A132,' TB'!$A$2:$D$128,2,FALSE)</f>
        <v>LCD/Printer</v>
      </c>
      <c r="C132" s="303">
        <f>VLOOKUP($A132,' TB'!$A$2:$D$128,3,FALSE)</f>
        <v>550</v>
      </c>
      <c r="D132" s="273"/>
      <c r="E132" s="273"/>
      <c r="F132" s="340"/>
      <c r="G132" s="326">
        <f>C132*$I$2/1000</f>
        <v>2206.0500000000002</v>
      </c>
      <c r="H132" s="329"/>
      <c r="I132" s="324"/>
      <c r="J132" s="279">
        <f>H126+H107</f>
        <v>213003.99455999999</v>
      </c>
      <c r="K132" t="s">
        <v>429</v>
      </c>
    </row>
    <row r="133" spans="1:11">
      <c r="A133" s="273"/>
      <c r="B133" s="532" t="s">
        <v>449</v>
      </c>
      <c r="C133" s="532"/>
      <c r="D133" s="275">
        <f>SUM(C128:C132)</f>
        <v>32986.47</v>
      </c>
      <c r="E133" s="273"/>
      <c r="F133" s="340"/>
      <c r="G133" s="326"/>
      <c r="H133" s="327">
        <f>SUM(G128:G132)</f>
        <v>132308.73117000001</v>
      </c>
      <c r="I133" s="330" t="s">
        <v>292</v>
      </c>
      <c r="J133" s="276">
        <f>H133+H95+H87</f>
        <v>1062554.6517599996</v>
      </c>
      <c r="K133" t="s">
        <v>292</v>
      </c>
    </row>
    <row r="134" spans="1:11" ht="11.25" customHeight="1">
      <c r="A134" s="273"/>
      <c r="B134" s="532"/>
      <c r="C134" s="532"/>
      <c r="D134" s="272"/>
      <c r="E134" s="273"/>
      <c r="F134" s="340"/>
      <c r="G134" s="326"/>
      <c r="H134" s="327"/>
      <c r="I134" s="324"/>
    </row>
    <row r="135" spans="1:11" ht="15" thickBot="1">
      <c r="A135" s="273"/>
      <c r="B135" s="534" t="s">
        <v>436</v>
      </c>
      <c r="C135" s="534"/>
      <c r="D135" s="534"/>
      <c r="E135" s="275">
        <f>D133+D126+D107+D102+D95+D87</f>
        <v>502993.47000000003</v>
      </c>
      <c r="F135" s="341"/>
      <c r="G135" s="327"/>
      <c r="H135" s="332">
        <f>H133+H126+H107+H102+H95+H87</f>
        <v>2017506.8081699994</v>
      </c>
      <c r="I135" s="333"/>
      <c r="J135" s="301">
        <f>SUM(J131:J134)</f>
        <v>2017506.8081699996</v>
      </c>
    </row>
    <row r="136" spans="1:11" ht="9.75" customHeight="1" thickTop="1">
      <c r="A136" s="273"/>
      <c r="B136" s="274"/>
      <c r="C136" s="274"/>
      <c r="D136" s="273"/>
      <c r="E136" s="275"/>
      <c r="F136" s="341"/>
      <c r="G136" s="326"/>
      <c r="H136" s="324"/>
      <c r="I136" s="324"/>
    </row>
    <row r="137" spans="1:11" ht="15" thickBot="1">
      <c r="A137" s="273"/>
      <c r="B137" s="537" t="s">
        <v>435</v>
      </c>
      <c r="C137" s="537"/>
      <c r="D137" s="537"/>
      <c r="E137" s="283">
        <f>((((D17)+(0))-(0))-(E135))-(0)</f>
        <v>-1830.3800000000047</v>
      </c>
      <c r="F137" s="341"/>
      <c r="G137" s="327"/>
      <c r="H137" s="327"/>
      <c r="I137" s="332">
        <f>H17-H135</f>
        <v>-7341.654179999372</v>
      </c>
    </row>
    <row r="138" spans="1:11" ht="15" thickTop="1"/>
    <row r="141" spans="1:11">
      <c r="D141" s="300"/>
      <c r="E141" s="300"/>
    </row>
  </sheetData>
  <mergeCells count="21">
    <mergeCell ref="B102:C102"/>
    <mergeCell ref="B95:C95"/>
    <mergeCell ref="A96:C96"/>
    <mergeCell ref="A20:C20"/>
    <mergeCell ref="A88:C88"/>
    <mergeCell ref="B87:C87"/>
    <mergeCell ref="A103:C103"/>
    <mergeCell ref="A108:C108"/>
    <mergeCell ref="B107:C107"/>
    <mergeCell ref="B137:D137"/>
    <mergeCell ref="B134:C134"/>
    <mergeCell ref="B135:D135"/>
    <mergeCell ref="B133:C133"/>
    <mergeCell ref="B126:C126"/>
    <mergeCell ref="A127:B127"/>
    <mergeCell ref="B17:C17"/>
    <mergeCell ref="A19:E19"/>
    <mergeCell ref="B18:D18"/>
    <mergeCell ref="G1:I1"/>
    <mergeCell ref="A2:B2"/>
    <mergeCell ref="C1:E1"/>
  </mergeCells>
  <pageMargins left="0.7" right="0.2"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workbookViewId="0">
      <selection activeCell="B4" sqref="B4"/>
    </sheetView>
  </sheetViews>
  <sheetFormatPr defaultColWidth="8.88671875" defaultRowHeight="14.4"/>
  <cols>
    <col min="1" max="1" width="4.44140625" style="273" customWidth="1"/>
    <col min="2" max="2" width="20.88671875" style="273" customWidth="1"/>
    <col min="3" max="3" width="9.33203125" style="287" bestFit="1" customWidth="1"/>
    <col min="4" max="4" width="9.5546875" style="287" bestFit="1" customWidth="1"/>
    <col min="5" max="5" width="9.5546875" style="273" bestFit="1" customWidth="1"/>
    <col min="6" max="6" width="2.44140625" style="273" customWidth="1"/>
    <col min="7" max="7" width="9.88671875" style="273" customWidth="1"/>
    <col min="8" max="8" width="9" style="286" bestFit="1" customWidth="1"/>
    <col min="9" max="9" width="12.5546875" style="286" bestFit="1" customWidth="1"/>
    <col min="10" max="16384" width="8.88671875" style="273"/>
  </cols>
  <sheetData>
    <row r="1" spans="1:9">
      <c r="B1" s="285"/>
      <c r="C1" s="295" t="s">
        <v>3</v>
      </c>
      <c r="D1" s="294"/>
      <c r="F1" s="340"/>
      <c r="G1" s="535" t="s">
        <v>469</v>
      </c>
      <c r="H1" s="535"/>
      <c r="I1" s="535"/>
    </row>
    <row r="2" spans="1:9" ht="15" customHeight="1">
      <c r="A2" s="291"/>
      <c r="B2" s="293"/>
      <c r="C2" s="290"/>
      <c r="D2" s="290"/>
      <c r="F2" s="340"/>
      <c r="G2" s="535" t="s">
        <v>468</v>
      </c>
      <c r="H2" s="535"/>
      <c r="I2" s="334">
        <v>4013</v>
      </c>
    </row>
    <row r="3" spans="1:9">
      <c r="A3" s="541" t="s">
        <v>467</v>
      </c>
      <c r="B3" s="541"/>
      <c r="C3" s="290"/>
      <c r="D3" s="290"/>
      <c r="F3" s="340"/>
      <c r="G3" s="324"/>
      <c r="H3" s="335"/>
      <c r="I3" s="335"/>
    </row>
    <row r="4" spans="1:9">
      <c r="A4" s="252" t="s">
        <v>405</v>
      </c>
      <c r="B4" s="278" t="str">
        <f>VLOOKUP($A4,' TB'!$A$2:$D$128,2,FALSE)</f>
        <v>CPB.</v>
      </c>
      <c r="C4" s="292">
        <f>VLOOKUP($A4,' TB'!$A$2:$D$128,3,FALSE)</f>
        <v>3016.92</v>
      </c>
      <c r="D4" s="292"/>
      <c r="F4" s="340"/>
      <c r="G4" s="335">
        <f>C4*$I$2/1000</f>
        <v>12106.899960000001</v>
      </c>
      <c r="H4" s="335"/>
      <c r="I4" s="335"/>
    </row>
    <row r="5" spans="1:9">
      <c r="A5" s="252" t="s">
        <v>406</v>
      </c>
      <c r="B5" s="278" t="str">
        <f>VLOOKUP($A5,' TB'!$A$2:$D$128,2,FALSE)</f>
        <v>ABA.</v>
      </c>
      <c r="C5" s="292">
        <f>VLOOKUP($A5,' TB'!$A$2:$D$128,3,FALSE)</f>
        <v>369.65</v>
      </c>
      <c r="D5" s="292"/>
      <c r="F5" s="340"/>
      <c r="G5" s="335">
        <f>C5*$I$2/1000</f>
        <v>1483.40545</v>
      </c>
      <c r="H5" s="335"/>
      <c r="I5" s="335"/>
    </row>
    <row r="6" spans="1:9">
      <c r="A6" s="252" t="s">
        <v>407</v>
      </c>
      <c r="B6" s="278" t="str">
        <f>VLOOKUP($A6,' TB'!$A$2:$D$128,2,FALSE)</f>
        <v>Phillip Bank Plc</v>
      </c>
      <c r="C6" s="292">
        <f>VLOOKUP($A6,' TB'!$A$2:$D$128,3,FALSE)</f>
        <v>32033.53</v>
      </c>
      <c r="D6" s="292"/>
      <c r="F6" s="340"/>
      <c r="G6" s="335">
        <f>C6*$I$2/1000</f>
        <v>128550.55589</v>
      </c>
      <c r="H6" s="335">
        <f>G4+G5+G6</f>
        <v>142140.86129999999</v>
      </c>
      <c r="I6" s="335"/>
    </row>
    <row r="7" spans="1:9">
      <c r="A7" s="252" t="s">
        <v>408</v>
      </c>
      <c r="B7" s="278" t="str">
        <f>VLOOKUP($A7,' TB'!$A$2:$D$128,2,FALSE)</f>
        <v>Cash on Hand</v>
      </c>
      <c r="C7" s="308">
        <f>VLOOKUP($A7,' TB'!$A$2:$D$128,3,FALSE)</f>
        <v>23.07</v>
      </c>
      <c r="D7" s="292"/>
      <c r="F7" s="340"/>
      <c r="G7" s="335">
        <f>C7*$I$2/1000</f>
        <v>92.579909999999998</v>
      </c>
      <c r="H7" s="336"/>
      <c r="I7" s="335"/>
    </row>
    <row r="8" spans="1:9">
      <c r="A8" s="532" t="s">
        <v>466</v>
      </c>
      <c r="B8" s="532"/>
      <c r="D8" s="275">
        <f>SUM(C4:C7)</f>
        <v>35443.17</v>
      </c>
      <c r="F8" s="340"/>
      <c r="G8" s="335"/>
      <c r="H8" s="337">
        <f>SUM(G4:G7)</f>
        <v>142233.44120999999</v>
      </c>
      <c r="I8" s="335"/>
    </row>
    <row r="9" spans="1:9">
      <c r="A9" s="541" t="s">
        <v>618</v>
      </c>
      <c r="B9" s="541"/>
      <c r="D9" s="272"/>
      <c r="F9" s="340"/>
      <c r="G9" s="335"/>
      <c r="H9" s="335"/>
      <c r="I9" s="335"/>
    </row>
    <row r="10" spans="1:9">
      <c r="A10" s="252"/>
      <c r="B10" s="278"/>
      <c r="C10" s="292"/>
      <c r="D10" s="282"/>
      <c r="F10" s="340"/>
      <c r="G10" s="335">
        <f>C10*$I$2</f>
        <v>0</v>
      </c>
      <c r="H10" s="338"/>
      <c r="I10" s="335"/>
    </row>
    <row r="11" spans="1:9">
      <c r="A11" s="299"/>
      <c r="B11" s="299"/>
      <c r="D11" s="272">
        <f>SUM(C10)</f>
        <v>0</v>
      </c>
      <c r="F11" s="340"/>
      <c r="G11" s="335"/>
      <c r="H11" s="335">
        <f>SUM(G10)</f>
        <v>0</v>
      </c>
      <c r="I11" s="335"/>
    </row>
    <row r="12" spans="1:9" ht="15" customHeight="1" thickBot="1">
      <c r="A12" s="542"/>
      <c r="B12" s="542"/>
      <c r="E12" s="283">
        <f>D8+D11</f>
        <v>35443.17</v>
      </c>
      <c r="F12" s="341"/>
      <c r="G12" s="335"/>
      <c r="H12" s="335"/>
      <c r="I12" s="339">
        <f>H8+H11</f>
        <v>142233.44120999999</v>
      </c>
    </row>
    <row r="13" spans="1:9" ht="15" thickTop="1">
      <c r="A13" s="541" t="s">
        <v>465</v>
      </c>
      <c r="B13" s="541"/>
      <c r="C13" s="290"/>
      <c r="D13" s="290"/>
      <c r="F13" s="340"/>
      <c r="G13" s="335"/>
      <c r="H13" s="335"/>
      <c r="I13" s="335"/>
    </row>
    <row r="14" spans="1:9">
      <c r="B14" s="284" t="s">
        <v>464</v>
      </c>
      <c r="C14" s="290"/>
      <c r="D14" s="290"/>
      <c r="F14" s="340"/>
      <c r="G14" s="335"/>
      <c r="H14" s="335"/>
      <c r="I14" s="335"/>
    </row>
    <row r="15" spans="1:9">
      <c r="A15" s="252"/>
      <c r="B15" s="278"/>
      <c r="C15" s="292"/>
      <c r="D15" s="292"/>
      <c r="F15" s="340"/>
      <c r="G15" s="335">
        <f>(C15*$I$2)</f>
        <v>0</v>
      </c>
      <c r="H15" s="335"/>
      <c r="I15" s="335"/>
    </row>
    <row r="16" spans="1:9">
      <c r="A16" s="145"/>
      <c r="B16" s="291" t="s">
        <v>463</v>
      </c>
      <c r="D16" s="275">
        <f>SUM(C15:C15)</f>
        <v>0</v>
      </c>
      <c r="F16" s="340"/>
      <c r="G16" s="326"/>
      <c r="H16" s="335">
        <f>SUM(G15:G15)</f>
        <v>0</v>
      </c>
      <c r="I16" s="335"/>
    </row>
    <row r="17" spans="1:9" ht="15" customHeight="1">
      <c r="A17" s="541" t="s">
        <v>462</v>
      </c>
      <c r="B17" s="541"/>
      <c r="C17" s="290"/>
      <c r="D17" s="290"/>
      <c r="F17" s="340"/>
      <c r="G17" s="335"/>
      <c r="H17" s="335"/>
      <c r="I17" s="335"/>
    </row>
    <row r="18" spans="1:9">
      <c r="A18" s="145"/>
      <c r="B18" s="284" t="s">
        <v>461</v>
      </c>
      <c r="C18" s="290">
        <f>PL!E137</f>
        <v>-1830.3800000000047</v>
      </c>
      <c r="D18" s="290"/>
      <c r="F18" s="340"/>
      <c r="G18" s="335">
        <f>C18*$I$2/1000</f>
        <v>-7345.3149400000193</v>
      </c>
      <c r="H18" s="335"/>
      <c r="I18" s="335"/>
    </row>
    <row r="19" spans="1:9">
      <c r="A19" s="252" t="s">
        <v>409</v>
      </c>
      <c r="B19" s="284" t="str">
        <f>VLOOKUP($A19,' TB'!$A$2:$D$123,2,FALSE)</f>
        <v>Retained Earnings</v>
      </c>
      <c r="C19" s="277">
        <f>VLOOKUP($A19,' TB'!$A$2:$D$123,4,FALSE)</f>
        <v>37273.550000000003</v>
      </c>
      <c r="D19" s="277"/>
      <c r="F19" s="340"/>
      <c r="G19" s="335">
        <f>C19*$I$2/1000</f>
        <v>149578.75615</v>
      </c>
      <c r="H19" s="338"/>
      <c r="I19" s="335"/>
    </row>
    <row r="20" spans="1:9">
      <c r="B20" s="284" t="s">
        <v>460</v>
      </c>
      <c r="D20" s="275">
        <f>SUM(C18:C19)</f>
        <v>35443.17</v>
      </c>
      <c r="F20" s="340"/>
      <c r="G20" s="326"/>
      <c r="H20" s="337">
        <f>SUM(G18:G19)</f>
        <v>142233.44120999999</v>
      </c>
      <c r="I20" s="335"/>
    </row>
    <row r="21" spans="1:9" ht="15" thickBot="1">
      <c r="B21" s="291" t="s">
        <v>459</v>
      </c>
      <c r="E21" s="283">
        <f>(D16)+(D20)</f>
        <v>35443.17</v>
      </c>
      <c r="F21" s="341"/>
      <c r="G21" s="335"/>
      <c r="H21" s="335"/>
      <c r="I21" s="339">
        <f>H16+H20</f>
        <v>142233.44120999999</v>
      </c>
    </row>
    <row r="22" spans="1:9" ht="15" thickTop="1">
      <c r="B22" s="284"/>
      <c r="C22" s="290"/>
      <c r="D22" s="290"/>
      <c r="H22" s="288"/>
      <c r="I22" s="288"/>
    </row>
    <row r="23" spans="1:9">
      <c r="E23" s="289"/>
      <c r="H23" s="288"/>
      <c r="I23" s="288">
        <f>I21-I12</f>
        <v>0</v>
      </c>
    </row>
    <row r="25" spans="1:9">
      <c r="B25" s="539"/>
      <c r="C25" s="540"/>
      <c r="D25" s="273"/>
    </row>
  </sheetData>
  <mergeCells count="9">
    <mergeCell ref="G1:I1"/>
    <mergeCell ref="B25:C25"/>
    <mergeCell ref="A3:B3"/>
    <mergeCell ref="A8:B8"/>
    <mergeCell ref="A13:B13"/>
    <mergeCell ref="A12:B12"/>
    <mergeCell ref="A17:B17"/>
    <mergeCell ref="A9:B9"/>
    <mergeCell ref="G2:H2"/>
  </mergeCells>
  <pageMargins left="0.7" right="0.2"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124"/>
  <sheetViews>
    <sheetView topLeftCell="A103" workbookViewId="0">
      <selection activeCell="B118" sqref="B118"/>
    </sheetView>
  </sheetViews>
  <sheetFormatPr defaultRowHeight="14.4"/>
  <cols>
    <col min="1" max="1" width="6.44140625" customWidth="1"/>
    <col min="2" max="2" width="38.6640625" bestFit="1" customWidth="1"/>
    <col min="3" max="3" width="14.6640625" customWidth="1"/>
    <col min="4" max="4" width="12.44140625" customWidth="1"/>
  </cols>
  <sheetData>
    <row r="1" spans="1:4" ht="15.6" thickTop="1" thickBot="1">
      <c r="A1" s="312"/>
      <c r="B1" s="312"/>
      <c r="C1" s="311" t="s">
        <v>553</v>
      </c>
      <c r="D1" s="311" t="s">
        <v>552</v>
      </c>
    </row>
    <row r="2" spans="1:4" ht="15" thickTop="1">
      <c r="A2" s="252" t="s">
        <v>405</v>
      </c>
      <c r="B2" s="252" t="s">
        <v>670</v>
      </c>
      <c r="C2" s="310">
        <v>3016.92</v>
      </c>
      <c r="D2" s="310"/>
    </row>
    <row r="3" spans="1:4">
      <c r="A3" s="252" t="s">
        <v>406</v>
      </c>
      <c r="B3" s="252" t="s">
        <v>671</v>
      </c>
      <c r="C3" s="310">
        <v>369.65</v>
      </c>
      <c r="D3" s="310"/>
    </row>
    <row r="4" spans="1:4">
      <c r="A4" s="252" t="s">
        <v>407</v>
      </c>
      <c r="B4" s="252" t="s">
        <v>551</v>
      </c>
      <c r="C4" s="310">
        <v>32033.53</v>
      </c>
      <c r="D4" s="310"/>
    </row>
    <row r="5" spans="1:4">
      <c r="A5" s="252" t="s">
        <v>408</v>
      </c>
      <c r="B5" s="252" t="s">
        <v>550</v>
      </c>
      <c r="C5" s="310">
        <v>23.07</v>
      </c>
      <c r="D5" s="310"/>
    </row>
    <row r="6" spans="1:4">
      <c r="A6" s="252" t="s">
        <v>409</v>
      </c>
      <c r="B6" s="252" t="s">
        <v>549</v>
      </c>
      <c r="C6" s="310"/>
      <c r="D6" s="310">
        <v>37273.550000000003</v>
      </c>
    </row>
    <row r="7" spans="1:4">
      <c r="A7" s="252" t="s">
        <v>343</v>
      </c>
      <c r="B7" s="252" t="s">
        <v>548</v>
      </c>
      <c r="C7" s="310"/>
      <c r="D7" s="310">
        <v>47279.94</v>
      </c>
    </row>
    <row r="8" spans="1:4">
      <c r="A8" s="252" t="s">
        <v>344</v>
      </c>
      <c r="B8" s="252" t="s">
        <v>547</v>
      </c>
      <c r="C8" s="310"/>
      <c r="D8" s="310">
        <v>118982</v>
      </c>
    </row>
    <row r="9" spans="1:4">
      <c r="A9" s="252" t="s">
        <v>345</v>
      </c>
      <c r="B9" s="252" t="s">
        <v>546</v>
      </c>
      <c r="C9" s="310"/>
      <c r="D9" s="310">
        <v>103500</v>
      </c>
    </row>
    <row r="10" spans="1:4">
      <c r="A10" s="252" t="s">
        <v>346</v>
      </c>
      <c r="B10" s="252" t="s">
        <v>545</v>
      </c>
      <c r="C10" s="310"/>
      <c r="D10" s="310">
        <v>18000</v>
      </c>
    </row>
    <row r="11" spans="1:4">
      <c r="A11" s="252" t="s">
        <v>347</v>
      </c>
      <c r="B11" s="252" t="s">
        <v>544</v>
      </c>
      <c r="C11" s="310"/>
      <c r="D11" s="310">
        <v>126939.85</v>
      </c>
    </row>
    <row r="12" spans="1:4">
      <c r="A12" s="252" t="s">
        <v>348</v>
      </c>
      <c r="B12" s="252" t="s">
        <v>543</v>
      </c>
      <c r="C12" s="310"/>
      <c r="D12" s="310">
        <v>31420</v>
      </c>
    </row>
    <row r="13" spans="1:4">
      <c r="A13" s="252" t="s">
        <v>616</v>
      </c>
      <c r="B13" s="252" t="s">
        <v>657</v>
      </c>
      <c r="C13" s="310"/>
      <c r="D13" s="310">
        <v>5100</v>
      </c>
    </row>
    <row r="14" spans="1:4">
      <c r="A14" s="252" t="s">
        <v>457</v>
      </c>
      <c r="B14" s="252" t="s">
        <v>542</v>
      </c>
      <c r="C14" s="310"/>
      <c r="D14" s="310">
        <v>8799.9599999999991</v>
      </c>
    </row>
    <row r="15" spans="1:4">
      <c r="A15" s="252" t="s">
        <v>456</v>
      </c>
      <c r="B15" s="252" t="s">
        <v>541</v>
      </c>
      <c r="C15" s="310"/>
      <c r="D15" s="310">
        <v>10018.5</v>
      </c>
    </row>
    <row r="16" spans="1:4">
      <c r="A16" s="252" t="s">
        <v>349</v>
      </c>
      <c r="B16" s="252" t="s">
        <v>540</v>
      </c>
      <c r="C16" s="310"/>
      <c r="D16" s="310">
        <v>8591.99</v>
      </c>
    </row>
    <row r="17" spans="1:4">
      <c r="A17" s="252" t="s">
        <v>455</v>
      </c>
      <c r="B17" s="252" t="s">
        <v>539</v>
      </c>
      <c r="C17" s="310"/>
      <c r="D17" s="310">
        <v>1695.04</v>
      </c>
    </row>
    <row r="18" spans="1:4">
      <c r="A18" s="252" t="s">
        <v>350</v>
      </c>
      <c r="B18" s="252" t="s">
        <v>538</v>
      </c>
      <c r="C18" s="310"/>
      <c r="D18" s="310">
        <v>8031.75</v>
      </c>
    </row>
    <row r="19" spans="1:4">
      <c r="A19" s="252" t="s">
        <v>351</v>
      </c>
      <c r="B19" s="252" t="s">
        <v>537</v>
      </c>
      <c r="C19" s="310"/>
      <c r="D19" s="310">
        <v>500</v>
      </c>
    </row>
    <row r="20" spans="1:4">
      <c r="A20" s="252" t="s">
        <v>615</v>
      </c>
      <c r="B20" s="252" t="s">
        <v>656</v>
      </c>
      <c r="C20" s="310"/>
      <c r="D20" s="310">
        <v>12304.06</v>
      </c>
    </row>
    <row r="21" spans="1:4">
      <c r="A21" s="252" t="s">
        <v>352</v>
      </c>
      <c r="B21" s="252" t="s">
        <v>536</v>
      </c>
      <c r="C21" s="310">
        <v>1644.28</v>
      </c>
      <c r="D21" s="310"/>
    </row>
    <row r="22" spans="1:4">
      <c r="A22" s="252" t="s">
        <v>353</v>
      </c>
      <c r="B22" s="252" t="s">
        <v>535</v>
      </c>
      <c r="C22" s="310">
        <v>750</v>
      </c>
      <c r="D22" s="310"/>
    </row>
    <row r="23" spans="1:4">
      <c r="A23" s="252" t="s">
        <v>614</v>
      </c>
      <c r="B23" s="252" t="s">
        <v>534</v>
      </c>
      <c r="C23" s="310">
        <v>2925.15</v>
      </c>
      <c r="D23" s="310"/>
    </row>
    <row r="24" spans="1:4">
      <c r="A24" s="252" t="s">
        <v>354</v>
      </c>
      <c r="B24" s="252" t="s">
        <v>533</v>
      </c>
      <c r="C24" s="310">
        <v>5135.5600000000004</v>
      </c>
      <c r="D24" s="310"/>
    </row>
    <row r="25" spans="1:4">
      <c r="A25" s="252" t="s">
        <v>355</v>
      </c>
      <c r="B25" s="252" t="s">
        <v>532</v>
      </c>
      <c r="C25" s="310">
        <v>726.53</v>
      </c>
      <c r="D25" s="310"/>
    </row>
    <row r="26" spans="1:4">
      <c r="A26" s="252" t="s">
        <v>356</v>
      </c>
      <c r="B26" s="252" t="s">
        <v>531</v>
      </c>
      <c r="C26" s="310">
        <v>1060.21</v>
      </c>
      <c r="D26" s="310"/>
    </row>
    <row r="27" spans="1:4">
      <c r="A27" s="252" t="s">
        <v>357</v>
      </c>
      <c r="B27" s="252" t="s">
        <v>530</v>
      </c>
      <c r="C27" s="310">
        <v>2700</v>
      </c>
      <c r="D27" s="310"/>
    </row>
    <row r="28" spans="1:4">
      <c r="A28" s="252" t="s">
        <v>613</v>
      </c>
      <c r="B28" s="252" t="s">
        <v>655</v>
      </c>
      <c r="C28" s="310">
        <v>1207.5</v>
      </c>
      <c r="D28" s="310"/>
    </row>
    <row r="29" spans="1:4">
      <c r="A29" s="252" t="s">
        <v>358</v>
      </c>
      <c r="B29" s="252" t="s">
        <v>529</v>
      </c>
      <c r="C29" s="310">
        <v>7793.56</v>
      </c>
      <c r="D29" s="310"/>
    </row>
    <row r="30" spans="1:4">
      <c r="A30" s="252" t="s">
        <v>359</v>
      </c>
      <c r="B30" s="252" t="s">
        <v>528</v>
      </c>
      <c r="C30" s="310">
        <v>1490.89</v>
      </c>
      <c r="D30" s="310"/>
    </row>
    <row r="31" spans="1:4">
      <c r="A31" s="252" t="s">
        <v>612</v>
      </c>
      <c r="B31" s="252" t="s">
        <v>654</v>
      </c>
      <c r="C31" s="310">
        <v>2996.81</v>
      </c>
      <c r="D31" s="310"/>
    </row>
    <row r="32" spans="1:4">
      <c r="A32" s="252" t="s">
        <v>360</v>
      </c>
      <c r="B32" s="252" t="s">
        <v>527</v>
      </c>
      <c r="C32" s="310">
        <v>644.38</v>
      </c>
      <c r="D32" s="310"/>
    </row>
    <row r="33" spans="1:4">
      <c r="A33" s="252" t="s">
        <v>441</v>
      </c>
      <c r="B33" s="252" t="s">
        <v>526</v>
      </c>
      <c r="C33" s="310">
        <v>126.75</v>
      </c>
      <c r="D33" s="310"/>
    </row>
    <row r="34" spans="1:4">
      <c r="A34" s="252" t="s">
        <v>361</v>
      </c>
      <c r="B34" s="252" t="s">
        <v>525</v>
      </c>
      <c r="C34" s="310">
        <v>9864.35</v>
      </c>
      <c r="D34" s="310"/>
    </row>
    <row r="35" spans="1:4">
      <c r="A35" s="252" t="s">
        <v>611</v>
      </c>
      <c r="B35" s="252" t="s">
        <v>653</v>
      </c>
      <c r="C35" s="310">
        <v>922.59</v>
      </c>
      <c r="D35" s="310"/>
    </row>
    <row r="36" spans="1:4">
      <c r="A36" s="252" t="s">
        <v>610</v>
      </c>
      <c r="B36" s="252" t="s">
        <v>652</v>
      </c>
      <c r="C36" s="310">
        <v>1020.41</v>
      </c>
      <c r="D36" s="310"/>
    </row>
    <row r="37" spans="1:4">
      <c r="A37" s="252" t="s">
        <v>609</v>
      </c>
      <c r="B37" s="252" t="s">
        <v>651</v>
      </c>
      <c r="C37" s="310">
        <v>3326.56</v>
      </c>
      <c r="D37" s="310"/>
    </row>
    <row r="38" spans="1:4">
      <c r="A38" s="252" t="s">
        <v>608</v>
      </c>
      <c r="B38" s="252" t="s">
        <v>650</v>
      </c>
      <c r="C38" s="310">
        <v>282.88</v>
      </c>
      <c r="D38" s="310"/>
    </row>
    <row r="39" spans="1:4">
      <c r="A39" s="252" t="s">
        <v>607</v>
      </c>
      <c r="B39" s="252" t="s">
        <v>649</v>
      </c>
      <c r="C39" s="310">
        <v>897.16</v>
      </c>
      <c r="D39" s="310"/>
    </row>
    <row r="40" spans="1:4">
      <c r="A40" s="252" t="s">
        <v>606</v>
      </c>
      <c r="B40" s="252" t="s">
        <v>648</v>
      </c>
      <c r="C40" s="310">
        <v>561.96</v>
      </c>
      <c r="D40" s="310"/>
    </row>
    <row r="41" spans="1:4">
      <c r="A41" s="252" t="s">
        <v>605</v>
      </c>
      <c r="B41" s="252" t="s">
        <v>502</v>
      </c>
      <c r="C41" s="310">
        <v>3306.08</v>
      </c>
      <c r="D41" s="310"/>
    </row>
    <row r="42" spans="1:4">
      <c r="A42" s="252" t="s">
        <v>604</v>
      </c>
      <c r="B42" s="252" t="s">
        <v>647</v>
      </c>
      <c r="C42" s="310">
        <v>1041.2</v>
      </c>
      <c r="D42" s="310"/>
    </row>
    <row r="43" spans="1:4">
      <c r="A43" s="252" t="s">
        <v>603</v>
      </c>
      <c r="B43" s="252" t="s">
        <v>646</v>
      </c>
      <c r="C43" s="310">
        <v>1722</v>
      </c>
      <c r="D43" s="310"/>
    </row>
    <row r="44" spans="1:4">
      <c r="A44" s="252" t="s">
        <v>602</v>
      </c>
      <c r="B44" s="252" t="s">
        <v>645</v>
      </c>
      <c r="C44" s="310">
        <v>823.51</v>
      </c>
      <c r="D44" s="310"/>
    </row>
    <row r="45" spans="1:4">
      <c r="A45" s="252" t="s">
        <v>601</v>
      </c>
      <c r="B45" s="252" t="s">
        <v>644</v>
      </c>
      <c r="C45" s="310">
        <v>2462.71</v>
      </c>
      <c r="D45" s="310"/>
    </row>
    <row r="46" spans="1:4">
      <c r="A46" s="252" t="s">
        <v>600</v>
      </c>
      <c r="B46" s="252" t="s">
        <v>643</v>
      </c>
      <c r="C46" s="310">
        <v>1738.05</v>
      </c>
      <c r="D46" s="310"/>
    </row>
    <row r="47" spans="1:4">
      <c r="A47" s="252" t="s">
        <v>599</v>
      </c>
      <c r="B47" s="252" t="s">
        <v>642</v>
      </c>
      <c r="C47" s="310">
        <v>10111.52</v>
      </c>
      <c r="D47" s="310"/>
    </row>
    <row r="48" spans="1:4">
      <c r="A48" s="252" t="s">
        <v>598</v>
      </c>
      <c r="B48" s="252" t="s">
        <v>641</v>
      </c>
      <c r="C48" s="310">
        <v>3031.19</v>
      </c>
      <c r="D48" s="310"/>
    </row>
    <row r="49" spans="1:4">
      <c r="A49" s="252" t="s">
        <v>597</v>
      </c>
      <c r="B49" s="252" t="s">
        <v>640</v>
      </c>
      <c r="C49" s="310">
        <v>3746.55</v>
      </c>
      <c r="D49" s="310"/>
    </row>
    <row r="50" spans="1:4">
      <c r="A50" s="252" t="s">
        <v>596</v>
      </c>
      <c r="B50" s="252" t="s">
        <v>639</v>
      </c>
      <c r="C50" s="310">
        <v>460.65</v>
      </c>
      <c r="D50" s="310"/>
    </row>
    <row r="51" spans="1:4">
      <c r="A51" s="252" t="s">
        <v>595</v>
      </c>
      <c r="B51" s="252" t="s">
        <v>638</v>
      </c>
      <c r="C51" s="310">
        <v>1295.4000000000001</v>
      </c>
      <c r="D51" s="310"/>
    </row>
    <row r="52" spans="1:4">
      <c r="A52" s="252" t="s">
        <v>594</v>
      </c>
      <c r="B52" s="252" t="s">
        <v>637</v>
      </c>
      <c r="C52" s="310">
        <v>3600</v>
      </c>
      <c r="D52" s="310"/>
    </row>
    <row r="53" spans="1:4">
      <c r="A53" s="252" t="s">
        <v>593</v>
      </c>
      <c r="B53" s="252" t="s">
        <v>636</v>
      </c>
      <c r="C53" s="310">
        <v>767.1</v>
      </c>
      <c r="D53" s="310"/>
    </row>
    <row r="54" spans="1:4">
      <c r="A54" s="252" t="s">
        <v>592</v>
      </c>
      <c r="B54" s="252" t="s">
        <v>635</v>
      </c>
      <c r="C54" s="310">
        <v>829.5</v>
      </c>
      <c r="D54" s="310"/>
    </row>
    <row r="55" spans="1:4">
      <c r="A55" s="252" t="s">
        <v>591</v>
      </c>
      <c r="B55" s="252" t="s">
        <v>634</v>
      </c>
      <c r="C55" s="310">
        <v>2160.63</v>
      </c>
      <c r="D55" s="310"/>
    </row>
    <row r="56" spans="1:4">
      <c r="A56" s="252" t="s">
        <v>590</v>
      </c>
      <c r="B56" s="252" t="s">
        <v>633</v>
      </c>
      <c r="C56" s="310">
        <v>1721.96</v>
      </c>
      <c r="D56" s="310"/>
    </row>
    <row r="57" spans="1:4">
      <c r="A57" s="252" t="s">
        <v>589</v>
      </c>
      <c r="B57" s="252" t="s">
        <v>632</v>
      </c>
      <c r="C57" s="310">
        <v>1218.47</v>
      </c>
      <c r="D57" s="310"/>
    </row>
    <row r="58" spans="1:4">
      <c r="A58" s="252" t="s">
        <v>588</v>
      </c>
      <c r="B58" s="252" t="s">
        <v>631</v>
      </c>
      <c r="C58" s="310">
        <v>1102.72</v>
      </c>
      <c r="D58" s="310"/>
    </row>
    <row r="59" spans="1:4">
      <c r="A59" s="252" t="s">
        <v>587</v>
      </c>
      <c r="B59" s="252" t="s">
        <v>630</v>
      </c>
      <c r="C59" s="310">
        <v>3832.01</v>
      </c>
      <c r="D59" s="310"/>
    </row>
    <row r="60" spans="1:4">
      <c r="A60" s="252" t="s">
        <v>586</v>
      </c>
      <c r="B60" s="252" t="s">
        <v>629</v>
      </c>
      <c r="C60" s="310">
        <v>203.17</v>
      </c>
      <c r="D60" s="310"/>
    </row>
    <row r="61" spans="1:4">
      <c r="A61" s="252" t="s">
        <v>585</v>
      </c>
      <c r="B61" s="252" t="s">
        <v>628</v>
      </c>
      <c r="C61" s="310">
        <v>127.75</v>
      </c>
      <c r="D61" s="310"/>
    </row>
    <row r="62" spans="1:4">
      <c r="A62" s="252" t="s">
        <v>584</v>
      </c>
      <c r="B62" s="252" t="s">
        <v>627</v>
      </c>
      <c r="C62" s="310">
        <v>800</v>
      </c>
      <c r="D62" s="310"/>
    </row>
    <row r="63" spans="1:4">
      <c r="A63" s="252" t="s">
        <v>583</v>
      </c>
      <c r="B63" s="252" t="s">
        <v>626</v>
      </c>
      <c r="C63" s="310">
        <v>4618.58</v>
      </c>
      <c r="D63" s="310"/>
    </row>
    <row r="64" spans="1:4">
      <c r="A64" s="252" t="s">
        <v>440</v>
      </c>
      <c r="B64" s="252" t="s">
        <v>524</v>
      </c>
      <c r="C64" s="310">
        <v>1845.78</v>
      </c>
      <c r="D64" s="310"/>
    </row>
    <row r="65" spans="1:4">
      <c r="A65" s="252" t="s">
        <v>582</v>
      </c>
      <c r="B65" s="252" t="s">
        <v>625</v>
      </c>
      <c r="C65" s="310">
        <v>231.51</v>
      </c>
      <c r="D65" s="310"/>
    </row>
    <row r="66" spans="1:4">
      <c r="A66" s="252" t="s">
        <v>362</v>
      </c>
      <c r="B66" s="252" t="s">
        <v>523</v>
      </c>
      <c r="C66" s="310">
        <v>1087.3800000000001</v>
      </c>
      <c r="D66" s="310"/>
    </row>
    <row r="67" spans="1:4">
      <c r="A67" s="252" t="s">
        <v>363</v>
      </c>
      <c r="B67" s="252" t="s">
        <v>522</v>
      </c>
      <c r="C67" s="310">
        <v>9685.5400000000009</v>
      </c>
      <c r="D67" s="310"/>
    </row>
    <row r="68" spans="1:4">
      <c r="A68" s="252" t="s">
        <v>364</v>
      </c>
      <c r="B68" s="252" t="s">
        <v>521</v>
      </c>
      <c r="C68" s="310">
        <v>13815.76</v>
      </c>
      <c r="D68" s="310"/>
    </row>
    <row r="69" spans="1:4">
      <c r="A69" s="252" t="s">
        <v>581</v>
      </c>
      <c r="B69" s="252" t="s">
        <v>624</v>
      </c>
      <c r="C69" s="310">
        <v>1454.52</v>
      </c>
      <c r="D69" s="310"/>
    </row>
    <row r="70" spans="1:4">
      <c r="A70" s="252" t="s">
        <v>365</v>
      </c>
      <c r="B70" s="252" t="s">
        <v>520</v>
      </c>
      <c r="C70" s="310">
        <v>8235.73</v>
      </c>
      <c r="D70" s="310"/>
    </row>
    <row r="71" spans="1:4">
      <c r="A71" s="252" t="s">
        <v>366</v>
      </c>
      <c r="B71" s="252" t="s">
        <v>519</v>
      </c>
      <c r="C71" s="310">
        <v>277.63</v>
      </c>
      <c r="D71" s="310"/>
    </row>
    <row r="72" spans="1:4">
      <c r="A72" s="252" t="s">
        <v>367</v>
      </c>
      <c r="B72" s="252" t="s">
        <v>518</v>
      </c>
      <c r="C72" s="310">
        <v>971.8</v>
      </c>
      <c r="D72" s="310"/>
    </row>
    <row r="73" spans="1:4">
      <c r="A73" s="252" t="s">
        <v>368</v>
      </c>
      <c r="B73" s="252" t="s">
        <v>517</v>
      </c>
      <c r="C73" s="310">
        <v>59090.8</v>
      </c>
      <c r="D73" s="310"/>
    </row>
    <row r="74" spans="1:4">
      <c r="A74" s="252" t="s">
        <v>369</v>
      </c>
      <c r="B74" s="252" t="s">
        <v>516</v>
      </c>
      <c r="C74" s="310">
        <v>1800</v>
      </c>
      <c r="D74" s="310"/>
    </row>
    <row r="75" spans="1:4">
      <c r="A75" s="252" t="s">
        <v>439</v>
      </c>
      <c r="B75" s="252" t="s">
        <v>515</v>
      </c>
      <c r="C75" s="310">
        <v>262.5</v>
      </c>
      <c r="D75" s="310"/>
    </row>
    <row r="76" spans="1:4">
      <c r="A76" s="252" t="s">
        <v>580</v>
      </c>
      <c r="B76" s="252" t="s">
        <v>623</v>
      </c>
      <c r="C76" s="310">
        <v>5.83</v>
      </c>
      <c r="D76" s="310"/>
    </row>
    <row r="77" spans="1:4">
      <c r="A77" s="252" t="s">
        <v>438</v>
      </c>
      <c r="B77" s="252" t="s">
        <v>514</v>
      </c>
      <c r="C77" s="310">
        <v>4262.1499999999996</v>
      </c>
      <c r="D77" s="310"/>
    </row>
    <row r="78" spans="1:4">
      <c r="A78" s="252" t="s">
        <v>370</v>
      </c>
      <c r="B78" s="252" t="s">
        <v>513</v>
      </c>
      <c r="C78" s="310">
        <v>2205.85</v>
      </c>
      <c r="D78" s="310"/>
    </row>
    <row r="79" spans="1:4">
      <c r="A79" s="252" t="s">
        <v>371</v>
      </c>
      <c r="B79" s="252" t="s">
        <v>512</v>
      </c>
      <c r="C79" s="310">
        <v>3292.39</v>
      </c>
      <c r="D79" s="310"/>
    </row>
    <row r="80" spans="1:4">
      <c r="A80" s="252" t="s">
        <v>579</v>
      </c>
      <c r="B80" s="252" t="s">
        <v>622</v>
      </c>
      <c r="C80" s="310">
        <v>203.01</v>
      </c>
      <c r="D80" s="310"/>
    </row>
    <row r="81" spans="1:4">
      <c r="A81" s="252" t="s">
        <v>578</v>
      </c>
      <c r="B81" s="252" t="s">
        <v>621</v>
      </c>
      <c r="C81" s="310">
        <v>451.75</v>
      </c>
      <c r="D81" s="310"/>
    </row>
    <row r="82" spans="1:4">
      <c r="A82" s="252" t="s">
        <v>372</v>
      </c>
      <c r="B82" s="252" t="s">
        <v>511</v>
      </c>
      <c r="C82" s="310">
        <v>7833.26</v>
      </c>
      <c r="D82" s="310"/>
    </row>
    <row r="83" spans="1:4">
      <c r="A83" s="252" t="s">
        <v>577</v>
      </c>
      <c r="B83" s="252" t="s">
        <v>620</v>
      </c>
      <c r="C83" s="310">
        <v>83</v>
      </c>
      <c r="D83" s="310"/>
    </row>
    <row r="84" spans="1:4">
      <c r="A84" s="252" t="s">
        <v>373</v>
      </c>
      <c r="B84" s="252" t="s">
        <v>510</v>
      </c>
      <c r="C84" s="310">
        <v>1025.4000000000001</v>
      </c>
      <c r="D84" s="310"/>
    </row>
    <row r="85" spans="1:4">
      <c r="A85" s="252" t="s">
        <v>374</v>
      </c>
      <c r="B85" s="252" t="s">
        <v>509</v>
      </c>
      <c r="C85" s="310">
        <v>299.37</v>
      </c>
      <c r="D85" s="310"/>
    </row>
    <row r="86" spans="1:4">
      <c r="A86" s="252" t="s">
        <v>375</v>
      </c>
      <c r="B86" s="252" t="s">
        <v>508</v>
      </c>
      <c r="C86" s="310">
        <v>4128.37</v>
      </c>
      <c r="D86" s="310"/>
    </row>
    <row r="87" spans="1:4">
      <c r="A87" s="252" t="s">
        <v>376</v>
      </c>
      <c r="B87" s="252" t="s">
        <v>507</v>
      </c>
      <c r="C87" s="310">
        <v>522</v>
      </c>
      <c r="D87" s="310"/>
    </row>
    <row r="88" spans="1:4">
      <c r="A88" s="252" t="s">
        <v>377</v>
      </c>
      <c r="B88" s="252" t="s">
        <v>506</v>
      </c>
      <c r="C88" s="310">
        <v>1295.73</v>
      </c>
      <c r="D88" s="310"/>
    </row>
    <row r="89" spans="1:4">
      <c r="A89" s="252" t="s">
        <v>576</v>
      </c>
      <c r="B89" s="252" t="s">
        <v>494</v>
      </c>
      <c r="C89" s="310">
        <v>207.67</v>
      </c>
      <c r="D89" s="310"/>
    </row>
    <row r="90" spans="1:4">
      <c r="A90" s="252" t="s">
        <v>378</v>
      </c>
      <c r="B90" s="252" t="s">
        <v>505</v>
      </c>
      <c r="C90" s="310">
        <v>1967.5</v>
      </c>
      <c r="D90" s="310"/>
    </row>
    <row r="91" spans="1:4">
      <c r="A91" s="252" t="s">
        <v>379</v>
      </c>
      <c r="B91" s="252" t="s">
        <v>504</v>
      </c>
      <c r="C91" s="310">
        <v>6653.18</v>
      </c>
      <c r="D91" s="310"/>
    </row>
    <row r="92" spans="1:4">
      <c r="A92" s="252" t="s">
        <v>380</v>
      </c>
      <c r="B92" s="252" t="s">
        <v>503</v>
      </c>
      <c r="C92" s="310">
        <v>1930</v>
      </c>
      <c r="D92" s="310"/>
    </row>
    <row r="93" spans="1:4">
      <c r="A93" s="252" t="s">
        <v>381</v>
      </c>
      <c r="B93" s="252" t="s">
        <v>501</v>
      </c>
      <c r="C93" s="310">
        <v>156015.4</v>
      </c>
      <c r="D93" s="310"/>
    </row>
    <row r="94" spans="1:4">
      <c r="A94" s="252" t="s">
        <v>382</v>
      </c>
      <c r="B94" s="252" t="s">
        <v>500</v>
      </c>
      <c r="C94" s="310">
        <v>12792.18</v>
      </c>
      <c r="D94" s="310"/>
    </row>
    <row r="95" spans="1:4">
      <c r="A95" s="252" t="s">
        <v>383</v>
      </c>
      <c r="B95" s="252" t="s">
        <v>499</v>
      </c>
      <c r="C95" s="310">
        <v>2705.19</v>
      </c>
      <c r="D95" s="310"/>
    </row>
    <row r="96" spans="1:4">
      <c r="A96" s="252" t="s">
        <v>384</v>
      </c>
      <c r="B96" s="252" t="s">
        <v>498</v>
      </c>
      <c r="C96" s="310">
        <v>4718.58</v>
      </c>
      <c r="D96" s="310"/>
    </row>
    <row r="97" spans="1:4">
      <c r="A97" s="252" t="s">
        <v>385</v>
      </c>
      <c r="B97" s="252" t="s">
        <v>497</v>
      </c>
      <c r="C97" s="310">
        <v>8747</v>
      </c>
      <c r="D97" s="310"/>
    </row>
    <row r="98" spans="1:4">
      <c r="A98" s="252" t="s">
        <v>574</v>
      </c>
      <c r="B98" s="252" t="s">
        <v>619</v>
      </c>
      <c r="C98" s="310">
        <v>11622.5</v>
      </c>
      <c r="D98" s="310"/>
    </row>
    <row r="99" spans="1:4">
      <c r="A99" s="252" t="s">
        <v>386</v>
      </c>
      <c r="B99" s="252" t="s">
        <v>496</v>
      </c>
      <c r="C99" s="310">
        <v>276.3</v>
      </c>
      <c r="D99" s="310"/>
    </row>
    <row r="100" spans="1:4">
      <c r="A100" s="252" t="s">
        <v>387</v>
      </c>
      <c r="B100" s="252" t="s">
        <v>495</v>
      </c>
      <c r="C100" s="310">
        <v>6200</v>
      </c>
      <c r="D100" s="310"/>
    </row>
    <row r="101" spans="1:4">
      <c r="A101" s="252" t="s">
        <v>388</v>
      </c>
      <c r="B101" s="252" t="s">
        <v>493</v>
      </c>
      <c r="C101" s="310">
        <v>845</v>
      </c>
      <c r="D101" s="310"/>
    </row>
    <row r="102" spans="1:4">
      <c r="A102" s="252" t="s">
        <v>389</v>
      </c>
      <c r="B102" s="252" t="s">
        <v>492</v>
      </c>
      <c r="C102" s="310">
        <v>884.58</v>
      </c>
      <c r="D102" s="310"/>
    </row>
    <row r="103" spans="1:4">
      <c r="A103" s="252" t="s">
        <v>390</v>
      </c>
      <c r="B103" s="252" t="s">
        <v>491</v>
      </c>
      <c r="C103" s="310">
        <v>1219.68</v>
      </c>
      <c r="D103" s="310"/>
    </row>
    <row r="104" spans="1:4">
      <c r="A104" s="252" t="s">
        <v>391</v>
      </c>
      <c r="B104" s="252" t="s">
        <v>490</v>
      </c>
      <c r="C104" s="310">
        <v>807.07</v>
      </c>
      <c r="D104" s="310"/>
    </row>
    <row r="105" spans="1:4">
      <c r="A105" s="252" t="s">
        <v>392</v>
      </c>
      <c r="B105" s="252" t="s">
        <v>489</v>
      </c>
      <c r="C105" s="310">
        <v>241.94</v>
      </c>
      <c r="D105" s="310"/>
    </row>
    <row r="106" spans="1:4">
      <c r="A106" s="252" t="s">
        <v>393</v>
      </c>
      <c r="B106" s="252" t="s">
        <v>488</v>
      </c>
      <c r="C106" s="310">
        <v>661.62</v>
      </c>
      <c r="D106" s="310"/>
    </row>
    <row r="107" spans="1:4">
      <c r="A107" s="252" t="s">
        <v>450</v>
      </c>
      <c r="B107" s="252" t="s">
        <v>487</v>
      </c>
      <c r="C107" s="310">
        <v>1000</v>
      </c>
      <c r="D107" s="310"/>
    </row>
    <row r="108" spans="1:4">
      <c r="A108" s="252" t="s">
        <v>394</v>
      </c>
      <c r="B108" s="252" t="s">
        <v>486</v>
      </c>
      <c r="C108" s="310">
        <v>544.41</v>
      </c>
      <c r="D108" s="310"/>
    </row>
    <row r="109" spans="1:4">
      <c r="A109" s="252" t="s">
        <v>395</v>
      </c>
      <c r="B109" s="252" t="s">
        <v>485</v>
      </c>
      <c r="C109" s="310">
        <v>589.91</v>
      </c>
      <c r="D109" s="310"/>
    </row>
    <row r="110" spans="1:4">
      <c r="A110" s="252" t="s">
        <v>396</v>
      </c>
      <c r="B110" s="252" t="s">
        <v>484</v>
      </c>
      <c r="C110" s="310">
        <v>675.28</v>
      </c>
      <c r="D110" s="310"/>
    </row>
    <row r="111" spans="1:4">
      <c r="A111" s="252" t="s">
        <v>397</v>
      </c>
      <c r="B111" s="252" t="s">
        <v>483</v>
      </c>
      <c r="C111" s="310">
        <v>8591.99</v>
      </c>
      <c r="D111" s="310"/>
    </row>
    <row r="112" spans="1:4">
      <c r="A112" s="252" t="s">
        <v>398</v>
      </c>
      <c r="B112" s="252" t="s">
        <v>482</v>
      </c>
      <c r="C112" s="310">
        <v>8799.9599999999991</v>
      </c>
      <c r="D112" s="310"/>
    </row>
    <row r="113" spans="1:4">
      <c r="A113" s="252" t="s">
        <v>399</v>
      </c>
      <c r="B113" s="252" t="s">
        <v>481</v>
      </c>
      <c r="C113" s="310">
        <v>4343.8</v>
      </c>
      <c r="D113" s="310"/>
    </row>
    <row r="114" spans="1:4">
      <c r="A114" s="252" t="s">
        <v>400</v>
      </c>
      <c r="B114" s="252" t="s">
        <v>480</v>
      </c>
      <c r="C114" s="310">
        <v>2089.02</v>
      </c>
      <c r="D114" s="310"/>
    </row>
    <row r="115" spans="1:4">
      <c r="A115" s="252" t="s">
        <v>401</v>
      </c>
      <c r="B115" s="252" t="s">
        <v>479</v>
      </c>
      <c r="C115" s="310">
        <v>3240</v>
      </c>
      <c r="D115" s="310"/>
    </row>
    <row r="116" spans="1:4">
      <c r="A116" s="252" t="s">
        <v>402</v>
      </c>
      <c r="B116" s="252" t="s">
        <v>478</v>
      </c>
      <c r="C116" s="310">
        <v>300.5</v>
      </c>
      <c r="D116" s="310"/>
    </row>
    <row r="117" spans="1:4">
      <c r="A117" s="252" t="s">
        <v>447</v>
      </c>
      <c r="B117" s="252" t="s">
        <v>672</v>
      </c>
      <c r="C117" s="310">
        <v>171.4</v>
      </c>
      <c r="D117" s="310"/>
    </row>
    <row r="118" spans="1:4">
      <c r="A118" s="252" t="s">
        <v>444</v>
      </c>
      <c r="B118" s="252" t="s">
        <v>477</v>
      </c>
      <c r="C118" s="310">
        <v>20643.580000000002</v>
      </c>
      <c r="D118" s="310"/>
    </row>
    <row r="119" spans="1:4">
      <c r="A119" s="252" t="s">
        <v>443</v>
      </c>
      <c r="B119" s="252" t="s">
        <v>476</v>
      </c>
      <c r="C119" s="310">
        <v>7151.09</v>
      </c>
      <c r="D119" s="310"/>
    </row>
    <row r="120" spans="1:4">
      <c r="A120" s="252" t="s">
        <v>573</v>
      </c>
      <c r="B120" s="252" t="s">
        <v>475</v>
      </c>
      <c r="C120" s="310">
        <v>3896.8</v>
      </c>
      <c r="D120" s="310"/>
    </row>
    <row r="121" spans="1:4">
      <c r="A121" s="252" t="s">
        <v>403</v>
      </c>
      <c r="B121" s="252" t="s">
        <v>474</v>
      </c>
      <c r="C121" s="310">
        <v>745</v>
      </c>
      <c r="D121" s="310"/>
    </row>
    <row r="122" spans="1:4" ht="15" thickBot="1">
      <c r="A122" s="252" t="s">
        <v>404</v>
      </c>
      <c r="B122" s="252" t="s">
        <v>473</v>
      </c>
      <c r="C122" s="310">
        <v>550</v>
      </c>
      <c r="D122" s="310"/>
    </row>
    <row r="123" spans="1:4" ht="15" thickBot="1">
      <c r="A123" s="252" t="s">
        <v>472</v>
      </c>
      <c r="B123" s="252"/>
      <c r="C123" s="309">
        <f>ROUND(SUM(C2:C122),5)</f>
        <v>538436.64</v>
      </c>
      <c r="D123" s="309">
        <f>ROUND(SUM(D2:D122),5)</f>
        <v>538436.64</v>
      </c>
    </row>
    <row r="124" spans="1:4" ht="15" thickTop="1"/>
  </sheetData>
  <pageMargins left="0.7" right="0.7" top="0.75" bottom="0.75" header="0.3" footer="0.3"/>
  <pageSetup paperSize="9" orientation="portrait" r:id="rId1"/>
  <ignoredErrors>
    <ignoredError sqref="A3"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15"/>
  <sheetViews>
    <sheetView workbookViewId="0">
      <selection activeCell="O7" sqref="O7"/>
    </sheetView>
  </sheetViews>
  <sheetFormatPr defaultRowHeight="14.4"/>
  <cols>
    <col min="1" max="1" width="7.5546875" customWidth="1"/>
    <col min="2" max="2" width="10.5546875" bestFit="1" customWidth="1"/>
    <col min="3" max="3" width="17.109375" customWidth="1"/>
    <col min="5" max="5" width="11.6640625" customWidth="1"/>
    <col min="6" max="6" width="14.88671875" customWidth="1"/>
  </cols>
  <sheetData>
    <row r="1" spans="1:6" ht="19.5" customHeight="1">
      <c r="A1" s="545">
        <v>2025</v>
      </c>
      <c r="B1" s="545"/>
      <c r="C1" s="319" t="s">
        <v>570</v>
      </c>
      <c r="D1" s="543">
        <v>2024</v>
      </c>
      <c r="E1" s="544"/>
      <c r="F1" s="318" t="s">
        <v>570</v>
      </c>
    </row>
    <row r="2" spans="1:6">
      <c r="A2" s="320" t="s">
        <v>569</v>
      </c>
      <c r="B2" s="320" t="s">
        <v>568</v>
      </c>
      <c r="C2" s="320">
        <v>4011</v>
      </c>
      <c r="D2" s="321" t="s">
        <v>569</v>
      </c>
      <c r="E2" s="321" t="s">
        <v>568</v>
      </c>
      <c r="F2" s="321">
        <v>4071</v>
      </c>
    </row>
    <row r="3" spans="1:6">
      <c r="A3" s="139" t="s">
        <v>567</v>
      </c>
      <c r="B3" s="296">
        <v>559.19000000000005</v>
      </c>
      <c r="C3" s="296">
        <f>B3*C2</f>
        <v>2242911.0900000003</v>
      </c>
      <c r="D3" s="139" t="s">
        <v>567</v>
      </c>
      <c r="E3" s="296">
        <v>1080.26</v>
      </c>
      <c r="F3" s="317">
        <f t="shared" ref="F3:F14" si="0">E3*$C$2</f>
        <v>4332922.8600000003</v>
      </c>
    </row>
    <row r="4" spans="1:6">
      <c r="A4" s="139" t="s">
        <v>566</v>
      </c>
      <c r="B4" s="296">
        <v>941.49</v>
      </c>
      <c r="C4" s="296">
        <f>B4*C2</f>
        <v>3776316.39</v>
      </c>
      <c r="D4" s="139" t="s">
        <v>566</v>
      </c>
      <c r="E4" s="296">
        <v>1532.06</v>
      </c>
      <c r="F4" s="317">
        <f t="shared" si="0"/>
        <v>6145092.6600000001</v>
      </c>
    </row>
    <row r="5" spans="1:6">
      <c r="A5" s="139" t="s">
        <v>565</v>
      </c>
      <c r="B5" s="296">
        <v>1434.09</v>
      </c>
      <c r="C5" s="296">
        <f>B5*C2</f>
        <v>5752134.9899999993</v>
      </c>
      <c r="D5" s="139" t="s">
        <v>565</v>
      </c>
      <c r="E5" s="296">
        <v>1638.9</v>
      </c>
      <c r="F5" s="317">
        <f t="shared" si="0"/>
        <v>6573627.9000000004</v>
      </c>
    </row>
    <row r="6" spans="1:6">
      <c r="A6" s="139" t="s">
        <v>564</v>
      </c>
      <c r="B6" s="296">
        <v>743.16</v>
      </c>
      <c r="C6" s="296">
        <f>B6*C2</f>
        <v>2980814.76</v>
      </c>
      <c r="D6" s="139" t="s">
        <v>564</v>
      </c>
      <c r="E6" s="296">
        <v>1538.46</v>
      </c>
      <c r="F6" s="317">
        <f t="shared" si="0"/>
        <v>6170763.0600000005</v>
      </c>
    </row>
    <row r="7" spans="1:6">
      <c r="A7" s="139" t="s">
        <v>563</v>
      </c>
      <c r="B7" s="296">
        <v>445.02</v>
      </c>
      <c r="C7" s="296">
        <f>B7*C2</f>
        <v>1784975.22</v>
      </c>
      <c r="D7" s="139" t="s">
        <v>563</v>
      </c>
      <c r="E7" s="296">
        <v>835.7</v>
      </c>
      <c r="F7" s="317">
        <f t="shared" si="0"/>
        <v>3351992.7</v>
      </c>
    </row>
    <row r="8" spans="1:6">
      <c r="A8" s="139" t="s">
        <v>562</v>
      </c>
      <c r="B8" s="296">
        <v>1752.23</v>
      </c>
      <c r="C8" s="296">
        <f>B8*C2</f>
        <v>7028194.5300000003</v>
      </c>
      <c r="D8" s="139" t="s">
        <v>562</v>
      </c>
      <c r="E8" s="296">
        <v>2475.6999999999998</v>
      </c>
      <c r="F8" s="317">
        <f t="shared" si="0"/>
        <v>9930032.6999999993</v>
      </c>
    </row>
    <row r="9" spans="1:6">
      <c r="A9" s="139" t="s">
        <v>561</v>
      </c>
      <c r="B9" s="296">
        <v>657.15</v>
      </c>
      <c r="C9" s="296">
        <f>B9*C2</f>
        <v>2635828.65</v>
      </c>
      <c r="D9" s="139" t="s">
        <v>561</v>
      </c>
      <c r="E9" s="296">
        <v>2172.69</v>
      </c>
      <c r="F9" s="317">
        <f t="shared" si="0"/>
        <v>8714659.5899999999</v>
      </c>
    </row>
    <row r="10" spans="1:6">
      <c r="A10" s="139" t="s">
        <v>560</v>
      </c>
      <c r="B10" s="296">
        <v>958.62</v>
      </c>
      <c r="C10" s="296">
        <f>B10*C2</f>
        <v>3845024.82</v>
      </c>
      <c r="D10" s="139" t="s">
        <v>560</v>
      </c>
      <c r="E10" s="296">
        <v>1578.34</v>
      </c>
      <c r="F10" s="317">
        <f t="shared" si="0"/>
        <v>6330721.7399999993</v>
      </c>
    </row>
    <row r="11" spans="1:6">
      <c r="A11" s="139" t="s">
        <v>559</v>
      </c>
      <c r="B11" s="296">
        <v>10779.54</v>
      </c>
      <c r="C11" s="296">
        <f>B11*C2</f>
        <v>43236734.940000005</v>
      </c>
      <c r="D11" s="139" t="s">
        <v>559</v>
      </c>
      <c r="E11" s="296">
        <v>2498.77</v>
      </c>
      <c r="F11" s="317">
        <f t="shared" si="0"/>
        <v>10022566.470000001</v>
      </c>
    </row>
    <row r="12" spans="1:6">
      <c r="A12" s="139" t="s">
        <v>558</v>
      </c>
      <c r="B12" s="296">
        <v>681.11</v>
      </c>
      <c r="C12" s="296">
        <f>B12*C2</f>
        <v>2731932.21</v>
      </c>
      <c r="D12" s="139" t="s">
        <v>558</v>
      </c>
      <c r="E12" s="296">
        <v>454.74</v>
      </c>
      <c r="F12" s="317">
        <f t="shared" si="0"/>
        <v>1823962.1400000001</v>
      </c>
    </row>
    <row r="13" spans="1:6">
      <c r="A13" s="139" t="s">
        <v>557</v>
      </c>
      <c r="B13" s="296">
        <v>2712.31</v>
      </c>
      <c r="C13" s="296">
        <f>B13*C2</f>
        <v>10879075.41</v>
      </c>
      <c r="D13" s="139" t="s">
        <v>557</v>
      </c>
      <c r="E13" s="296">
        <v>4792.3</v>
      </c>
      <c r="F13" s="317">
        <f t="shared" si="0"/>
        <v>19221915.300000001</v>
      </c>
    </row>
    <row r="14" spans="1:6">
      <c r="A14" s="139" t="s">
        <v>556</v>
      </c>
      <c r="B14" s="296">
        <v>3784.07</v>
      </c>
      <c r="C14" s="296">
        <f>B14*C2</f>
        <v>15177904.770000001</v>
      </c>
      <c r="D14" s="139" t="s">
        <v>556</v>
      </c>
      <c r="E14" s="296">
        <v>3738.92</v>
      </c>
      <c r="F14" s="317">
        <f t="shared" si="0"/>
        <v>14996808.120000001</v>
      </c>
    </row>
    <row r="15" spans="1:6">
      <c r="A15" s="316"/>
      <c r="B15" s="297">
        <f>SUM(B3:B14)</f>
        <v>25447.980000000003</v>
      </c>
      <c r="C15" s="298">
        <f>SUM(C3:C14)/1000</f>
        <v>102071.84777999998</v>
      </c>
      <c r="D15" s="315"/>
      <c r="E15" s="314">
        <f>SUM(E3:E14)</f>
        <v>24336.839999999997</v>
      </c>
      <c r="F15" s="313">
        <f>SUM(F3:F14)/1000</f>
        <v>97615.065240000011</v>
      </c>
    </row>
  </sheetData>
  <mergeCells count="2">
    <mergeCell ref="D1:E1"/>
    <mergeCell ref="A1:B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13</vt:i4>
      </vt:variant>
    </vt:vector>
  </HeadingPairs>
  <TitlesOfParts>
    <vt:vector size="29" baseType="lpstr">
      <vt:lpstr>Copyright</vt:lpstr>
      <vt:lpstr>Entity Info</vt:lpstr>
      <vt:lpstr>Content</vt:lpstr>
      <vt:lpstr>R&amp;P (2)</vt:lpstr>
      <vt:lpstr>R&amp;P</vt:lpstr>
      <vt:lpstr>Note1 Policies (2)</vt:lpstr>
      <vt:lpstr>Note1 Policies</vt:lpstr>
      <vt:lpstr>Note2 Receipts (2)</vt:lpstr>
      <vt:lpstr>Note2 Receipts</vt:lpstr>
      <vt:lpstr>Note3 Payments</vt:lpstr>
      <vt:lpstr>Note4-7</vt:lpstr>
      <vt:lpstr>Note8-10</vt:lpstr>
      <vt:lpstr>PL</vt:lpstr>
      <vt:lpstr>BS</vt:lpstr>
      <vt:lpstr> TB</vt:lpstr>
      <vt:lpstr>VAT</vt:lpstr>
      <vt:lpstr>Content!Print_Area</vt:lpstr>
      <vt:lpstr>'Entity Info'!Print_Area</vt:lpstr>
      <vt:lpstr>'Note1 Policies'!Print_Area</vt:lpstr>
      <vt:lpstr>'Note1 Policies (2)'!Print_Area</vt:lpstr>
      <vt:lpstr>'Note2 Receipts (2)'!Print_Area</vt:lpstr>
      <vt:lpstr>'Note3 Payments'!Print_Area</vt:lpstr>
      <vt:lpstr>'Note4-7'!Print_Area</vt:lpstr>
      <vt:lpstr>'Note8-10'!Print_Area</vt:lpstr>
      <vt:lpstr>'R&amp;P'!Print_Area</vt:lpstr>
      <vt:lpstr>'R&amp;P (2)'!Print_Area</vt:lpstr>
      <vt:lpstr>'Entity Info'!Print_Titles</vt:lpstr>
      <vt:lpstr>'Note2 Receipts (2)'!Print_Titles</vt:lpstr>
      <vt:lpstr>'Note3 Payments'!Print_Titles</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MacBook</dc:creator>
  <cp:lastModifiedBy>Chan Bunthoeun</cp:lastModifiedBy>
  <cp:lastPrinted>2026-04-08T05:23:04Z</cp:lastPrinted>
  <dcterms:created xsi:type="dcterms:W3CDTF">2011-11-04T01:17:58Z</dcterms:created>
  <dcterms:modified xsi:type="dcterms:W3CDTF">2026-09-03T07:39:31Z</dcterms:modified>
</cp:coreProperties>
</file>