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pivotTables/pivotTable1.xml" ContentType="application/vnd.openxmlformats-officedocument.spreadsheetml.pivotTable+xml"/>
  <Override PartName="/xl/pivotTables/pivotTable2.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hidePivotFieldList="1" defaultThemeVersion="202300"/>
  <mc:AlternateContent xmlns:mc="http://schemas.openxmlformats.org/markup-compatibility/2006">
    <mc:Choice Requires="x15">
      <x15ac:absPath xmlns:x15ac="http://schemas.microsoft.com/office/spreadsheetml/2010/11/ac" url="https://snvworld-my.sharepoint.com/personal/vnil_snv_org/Documents/Documents/Finance Forum CCC 24 APRIL 2026/"/>
    </mc:Choice>
  </mc:AlternateContent>
  <xr:revisionPtr revIDLastSave="11" documentId="8_{0593C0F9-8DF2-4BD7-B11D-714A8C597759}" xr6:coauthVersionLast="47" xr6:coauthVersionMax="47" xr10:uidLastSave="{B1B2259B-9DDE-4B02-B30F-79E4F0EF2DC8}"/>
  <bookViews>
    <workbookView xWindow="-120" yWindow="-120" windowWidth="38640" windowHeight="21120" activeTab="3" xr2:uid="{04E6DAE0-4833-4689-83CF-6A130800FBAC}"/>
  </bookViews>
  <sheets>
    <sheet name="SetUp" sheetId="5" r:id="rId1"/>
    <sheet name="Bud_Vs_Exp" sheetId="2" r:id="rId2"/>
    <sheet name="Data" sheetId="1" r:id="rId3"/>
    <sheet name="Filter" sheetId="3" r:id="rId4"/>
    <sheet name="Favourite Formulas" sheetId="4" r:id="rId5"/>
    <sheet name="Other" sheetId="11" r:id="rId6"/>
  </sheets>
  <definedNames>
    <definedName name="_xlnm._FilterDatabase" localSheetId="1" hidden="1">Bud_Vs_Exp!$A$12:$J$72</definedName>
    <definedName name="_xlnm._FilterDatabase" localSheetId="2" hidden="1">Data!$A$3:$U$1000</definedName>
    <definedName name="_xlnm._FilterDatabase" localSheetId="4" hidden="1">'Favourite Formulas'!$B$4:$H$4</definedName>
    <definedName name="_xlnm._FilterDatabase" localSheetId="3" hidden="1">Filter!$A$3:$T$3</definedName>
    <definedName name="_xlnm._FilterDatabase" localSheetId="0" hidden="1">SetUp!$D$2:$E$206</definedName>
  </definedNames>
  <calcPr calcId="191029"/>
  <pivotCaches>
    <pivotCache cacheId="43" r:id="rId7"/>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S6" i="4" l="1"/>
  <c r="AS7" i="4"/>
  <c r="AS8" i="4"/>
  <c r="AS9" i="4"/>
  <c r="AS10" i="4"/>
  <c r="AS11" i="4"/>
  <c r="AS12" i="4"/>
  <c r="AS13" i="4"/>
  <c r="AS14" i="4"/>
  <c r="AS15" i="4"/>
  <c r="AS16" i="4"/>
  <c r="AS17" i="4"/>
  <c r="AS18" i="4"/>
  <c r="AS19" i="4"/>
  <c r="AS20" i="4"/>
  <c r="AS21" i="4"/>
  <c r="AS22" i="4"/>
  <c r="AS23" i="4"/>
  <c r="AS24" i="4"/>
  <c r="AS25" i="4"/>
  <c r="AS26" i="4"/>
  <c r="AS27" i="4"/>
  <c r="AS28" i="4"/>
  <c r="AS29" i="4"/>
  <c r="AS30" i="4"/>
  <c r="AS31" i="4"/>
  <c r="AS32" i="4"/>
  <c r="AS33" i="4"/>
  <c r="AS34" i="4"/>
  <c r="AS5" i="4"/>
  <c r="AP16" i="4"/>
  <c r="AP6" i="4"/>
  <c r="AP7" i="4"/>
  <c r="AP8" i="4"/>
  <c r="AP9" i="4"/>
  <c r="AP10" i="4"/>
  <c r="AP11" i="4"/>
  <c r="AP12" i="4"/>
  <c r="AP13" i="4"/>
  <c r="AP14" i="4"/>
  <c r="AP15" i="4"/>
  <c r="AP17" i="4"/>
  <c r="AP18" i="4"/>
  <c r="AP19" i="4"/>
  <c r="AP20" i="4"/>
  <c r="AP21" i="4"/>
  <c r="AP22" i="4"/>
  <c r="AP23" i="4"/>
  <c r="AP24" i="4"/>
  <c r="AP25" i="4"/>
  <c r="AP26" i="4"/>
  <c r="AP27" i="4"/>
  <c r="AP28" i="4"/>
  <c r="AP29" i="4"/>
  <c r="AP30" i="4"/>
  <c r="AP31" i="4"/>
  <c r="AP32" i="4"/>
  <c r="AP33" i="4"/>
  <c r="AP34" i="4"/>
  <c r="AP5" i="4"/>
  <c r="AP35" i="4"/>
  <c r="A4" i="3" a="1"/>
  <c r="A4" i="3" s="1"/>
  <c r="A104" i="3" a="1"/>
  <c r="U5" i="1"/>
  <c r="U6" i="1"/>
  <c r="U7" i="1"/>
  <c r="U8" i="1"/>
  <c r="U9" i="1"/>
  <c r="U10" i="1"/>
  <c r="U11" i="1"/>
  <c r="U12" i="1"/>
  <c r="U13" i="1"/>
  <c r="U14" i="1"/>
  <c r="U15" i="1"/>
  <c r="U16" i="1"/>
  <c r="U17" i="1"/>
  <c r="U18" i="1"/>
  <c r="U19" i="1"/>
  <c r="U20" i="1"/>
  <c r="U21" i="1"/>
  <c r="U22" i="1"/>
  <c r="U23" i="1"/>
  <c r="U24" i="1"/>
  <c r="U25" i="1"/>
  <c r="U26" i="1"/>
  <c r="U27" i="1"/>
  <c r="U28" i="1"/>
  <c r="U29" i="1"/>
  <c r="U30" i="1"/>
  <c r="U31" i="1"/>
  <c r="U32" i="1"/>
  <c r="U33" i="1"/>
  <c r="U34" i="1"/>
  <c r="U35" i="1"/>
  <c r="U36" i="1"/>
  <c r="U37" i="1"/>
  <c r="U38" i="1"/>
  <c r="U39" i="1"/>
  <c r="U40" i="1"/>
  <c r="U41" i="1"/>
  <c r="U42" i="1"/>
  <c r="U43" i="1"/>
  <c r="U44" i="1"/>
  <c r="U45" i="1"/>
  <c r="U46" i="1"/>
  <c r="U47" i="1"/>
  <c r="U48" i="1"/>
  <c r="U49" i="1"/>
  <c r="U50" i="1"/>
  <c r="U51" i="1"/>
  <c r="U52" i="1"/>
  <c r="U53" i="1"/>
  <c r="U54" i="1"/>
  <c r="U55" i="1"/>
  <c r="U56" i="1"/>
  <c r="U57" i="1"/>
  <c r="U58" i="1"/>
  <c r="U59" i="1"/>
  <c r="U60" i="1"/>
  <c r="U61" i="1"/>
  <c r="U62" i="1"/>
  <c r="U63" i="1"/>
  <c r="U64" i="1"/>
  <c r="U65" i="1"/>
  <c r="U66" i="1"/>
  <c r="U67" i="1"/>
  <c r="U68" i="1"/>
  <c r="U69" i="1"/>
  <c r="U70" i="1"/>
  <c r="U71" i="1"/>
  <c r="U72" i="1"/>
  <c r="U73" i="1"/>
  <c r="U74" i="1"/>
  <c r="U75" i="1"/>
  <c r="U76" i="1"/>
  <c r="U77" i="1"/>
  <c r="U78" i="1"/>
  <c r="U79" i="1"/>
  <c r="U80" i="1"/>
  <c r="U81" i="1"/>
  <c r="U82" i="1"/>
  <c r="U83" i="1"/>
  <c r="U84" i="1"/>
  <c r="U85" i="1"/>
  <c r="U86" i="1"/>
  <c r="U87" i="1"/>
  <c r="U88" i="1"/>
  <c r="U89" i="1"/>
  <c r="U90" i="1"/>
  <c r="U91" i="1"/>
  <c r="U92" i="1"/>
  <c r="U93" i="1"/>
  <c r="U94" i="1"/>
  <c r="U95" i="1"/>
  <c r="U96" i="1"/>
  <c r="U97" i="1"/>
  <c r="U98" i="1"/>
  <c r="U99" i="1"/>
  <c r="U100" i="1"/>
  <c r="U101" i="1"/>
  <c r="U102" i="1"/>
  <c r="U103" i="1"/>
  <c r="U104" i="1"/>
  <c r="U105" i="1"/>
  <c r="U106" i="1"/>
  <c r="U107" i="1"/>
  <c r="U108" i="1"/>
  <c r="U109" i="1"/>
  <c r="U110" i="1"/>
  <c r="U111" i="1"/>
  <c r="U112" i="1"/>
  <c r="U113" i="1"/>
  <c r="U114" i="1"/>
  <c r="U115" i="1"/>
  <c r="U116" i="1"/>
  <c r="U117" i="1"/>
  <c r="U118" i="1"/>
  <c r="U119" i="1"/>
  <c r="U120" i="1"/>
  <c r="U121" i="1"/>
  <c r="U122" i="1"/>
  <c r="U123" i="1"/>
  <c r="U124" i="1"/>
  <c r="U125" i="1"/>
  <c r="U126" i="1"/>
  <c r="U127" i="1"/>
  <c r="U128" i="1"/>
  <c r="U129" i="1"/>
  <c r="U130" i="1"/>
  <c r="U131" i="1"/>
  <c r="U132" i="1"/>
  <c r="U133" i="1"/>
  <c r="U134" i="1"/>
  <c r="U135" i="1"/>
  <c r="U136" i="1"/>
  <c r="U137" i="1"/>
  <c r="U138" i="1"/>
  <c r="U139" i="1"/>
  <c r="U140" i="1"/>
  <c r="U141" i="1"/>
  <c r="U142" i="1"/>
  <c r="U143" i="1"/>
  <c r="U144" i="1"/>
  <c r="U145" i="1"/>
  <c r="U146" i="1"/>
  <c r="U147" i="1"/>
  <c r="U148" i="1"/>
  <c r="U149" i="1"/>
  <c r="U150" i="1"/>
  <c r="U151" i="1"/>
  <c r="U152" i="1"/>
  <c r="U153" i="1"/>
  <c r="U154" i="1"/>
  <c r="U155" i="1"/>
  <c r="U156" i="1"/>
  <c r="U157" i="1"/>
  <c r="U158" i="1"/>
  <c r="U159" i="1"/>
  <c r="U160" i="1"/>
  <c r="U161" i="1"/>
  <c r="U162" i="1"/>
  <c r="U163" i="1"/>
  <c r="U164" i="1"/>
  <c r="U165" i="1"/>
  <c r="U166" i="1"/>
  <c r="U167" i="1"/>
  <c r="U168" i="1"/>
  <c r="U169" i="1"/>
  <c r="U170" i="1"/>
  <c r="U171" i="1"/>
  <c r="U172" i="1"/>
  <c r="U173" i="1"/>
  <c r="U174" i="1"/>
  <c r="U175" i="1"/>
  <c r="U176" i="1"/>
  <c r="U177" i="1"/>
  <c r="U178" i="1"/>
  <c r="U179" i="1"/>
  <c r="U180" i="1"/>
  <c r="U181" i="1"/>
  <c r="U182" i="1"/>
  <c r="U183" i="1"/>
  <c r="U184" i="1"/>
  <c r="U185" i="1"/>
  <c r="U186" i="1"/>
  <c r="U187" i="1"/>
  <c r="U188" i="1"/>
  <c r="U189" i="1"/>
  <c r="U190" i="1"/>
  <c r="U191" i="1"/>
  <c r="U192" i="1"/>
  <c r="U193" i="1"/>
  <c r="U194" i="1"/>
  <c r="U195" i="1"/>
  <c r="U196" i="1"/>
  <c r="U197" i="1"/>
  <c r="U198" i="1"/>
  <c r="U199" i="1"/>
  <c r="U200" i="1"/>
  <c r="U201" i="1"/>
  <c r="U202" i="1"/>
  <c r="U203" i="1"/>
  <c r="U204" i="1"/>
  <c r="U205" i="1"/>
  <c r="U206" i="1"/>
  <c r="U207" i="1"/>
  <c r="U208" i="1"/>
  <c r="U209" i="1"/>
  <c r="U210" i="1"/>
  <c r="U211" i="1"/>
  <c r="U212" i="1"/>
  <c r="U213" i="1"/>
  <c r="U214" i="1"/>
  <c r="U215" i="1"/>
  <c r="U216" i="1"/>
  <c r="U217" i="1"/>
  <c r="U218" i="1"/>
  <c r="U219" i="1"/>
  <c r="U220" i="1"/>
  <c r="U221" i="1"/>
  <c r="U222" i="1"/>
  <c r="U223" i="1"/>
  <c r="U224" i="1"/>
  <c r="U225" i="1"/>
  <c r="U226" i="1"/>
  <c r="U227" i="1"/>
  <c r="U228" i="1"/>
  <c r="U229" i="1"/>
  <c r="U230" i="1"/>
  <c r="U231" i="1"/>
  <c r="U232" i="1"/>
  <c r="U233" i="1"/>
  <c r="U234" i="1"/>
  <c r="U235" i="1"/>
  <c r="U236" i="1"/>
  <c r="U237" i="1"/>
  <c r="U238" i="1"/>
  <c r="U239" i="1"/>
  <c r="U240" i="1"/>
  <c r="U241" i="1"/>
  <c r="U242" i="1"/>
  <c r="U243" i="1"/>
  <c r="U244" i="1"/>
  <c r="U245" i="1"/>
  <c r="U246" i="1"/>
  <c r="U247" i="1"/>
  <c r="U248" i="1"/>
  <c r="U249" i="1"/>
  <c r="U250" i="1"/>
  <c r="U251" i="1"/>
  <c r="U252" i="1"/>
  <c r="U253" i="1"/>
  <c r="U254" i="1"/>
  <c r="U255" i="1"/>
  <c r="U256" i="1"/>
  <c r="U257" i="1"/>
  <c r="U258" i="1"/>
  <c r="U259" i="1"/>
  <c r="U260" i="1"/>
  <c r="U261" i="1"/>
  <c r="U262" i="1"/>
  <c r="U263" i="1"/>
  <c r="U264" i="1"/>
  <c r="U265" i="1"/>
  <c r="U266" i="1"/>
  <c r="U267" i="1"/>
  <c r="U268" i="1"/>
  <c r="U269" i="1"/>
  <c r="U270" i="1"/>
  <c r="U271" i="1"/>
  <c r="U272" i="1"/>
  <c r="U273" i="1"/>
  <c r="U274" i="1"/>
  <c r="U275" i="1"/>
  <c r="U276" i="1"/>
  <c r="U277" i="1"/>
  <c r="U278" i="1"/>
  <c r="U279" i="1"/>
  <c r="U280" i="1"/>
  <c r="U281" i="1"/>
  <c r="U282" i="1"/>
  <c r="U283" i="1"/>
  <c r="U284" i="1"/>
  <c r="U285" i="1"/>
  <c r="U286" i="1"/>
  <c r="U287" i="1"/>
  <c r="U288" i="1"/>
  <c r="U289" i="1"/>
  <c r="U290" i="1"/>
  <c r="U291" i="1"/>
  <c r="U292" i="1"/>
  <c r="U293" i="1"/>
  <c r="U294" i="1"/>
  <c r="U295" i="1"/>
  <c r="U296" i="1"/>
  <c r="U297" i="1"/>
  <c r="U298" i="1"/>
  <c r="U299" i="1"/>
  <c r="U300" i="1"/>
  <c r="U301" i="1"/>
  <c r="U302" i="1"/>
  <c r="U303" i="1"/>
  <c r="U304" i="1"/>
  <c r="U305" i="1"/>
  <c r="U306" i="1"/>
  <c r="U307" i="1"/>
  <c r="U308" i="1"/>
  <c r="U309" i="1"/>
  <c r="U310" i="1"/>
  <c r="U311" i="1"/>
  <c r="U312" i="1"/>
  <c r="U313" i="1"/>
  <c r="U314" i="1"/>
  <c r="U315" i="1"/>
  <c r="U316" i="1"/>
  <c r="U317" i="1"/>
  <c r="U318" i="1"/>
  <c r="U319" i="1"/>
  <c r="U320" i="1"/>
  <c r="U321" i="1"/>
  <c r="U322" i="1"/>
  <c r="U323" i="1"/>
  <c r="U324" i="1"/>
  <c r="U325" i="1"/>
  <c r="U326" i="1"/>
  <c r="U327" i="1"/>
  <c r="U328" i="1"/>
  <c r="U329" i="1"/>
  <c r="U330" i="1"/>
  <c r="U331" i="1"/>
  <c r="U332" i="1"/>
  <c r="U333" i="1"/>
  <c r="U334" i="1"/>
  <c r="U335" i="1"/>
  <c r="U336" i="1"/>
  <c r="U337" i="1"/>
  <c r="U338" i="1"/>
  <c r="U339" i="1"/>
  <c r="U340" i="1"/>
  <c r="U341" i="1"/>
  <c r="U342" i="1"/>
  <c r="U343" i="1"/>
  <c r="U344" i="1"/>
  <c r="U345" i="1"/>
  <c r="U346" i="1"/>
  <c r="U347" i="1"/>
  <c r="U348" i="1"/>
  <c r="U349" i="1"/>
  <c r="U350" i="1"/>
  <c r="U351" i="1"/>
  <c r="U352" i="1"/>
  <c r="U353" i="1"/>
  <c r="U354" i="1"/>
  <c r="U355" i="1"/>
  <c r="U356" i="1"/>
  <c r="U357" i="1"/>
  <c r="U358" i="1"/>
  <c r="U359" i="1"/>
  <c r="U360" i="1"/>
  <c r="U361" i="1"/>
  <c r="U362" i="1"/>
  <c r="U363" i="1"/>
  <c r="U364" i="1"/>
  <c r="U365" i="1"/>
  <c r="U366" i="1"/>
  <c r="U367" i="1"/>
  <c r="U368" i="1"/>
  <c r="U369" i="1"/>
  <c r="U370" i="1"/>
  <c r="U371" i="1"/>
  <c r="U372" i="1"/>
  <c r="U373" i="1"/>
  <c r="U374" i="1"/>
  <c r="U375" i="1"/>
  <c r="U376" i="1"/>
  <c r="U377" i="1"/>
  <c r="U378" i="1"/>
  <c r="U379" i="1"/>
  <c r="U380" i="1"/>
  <c r="U381" i="1"/>
  <c r="U382" i="1"/>
  <c r="U383" i="1"/>
  <c r="U384" i="1"/>
  <c r="U385" i="1"/>
  <c r="U386" i="1"/>
  <c r="U387" i="1"/>
  <c r="U388" i="1"/>
  <c r="U389" i="1"/>
  <c r="U390" i="1"/>
  <c r="U391" i="1"/>
  <c r="U392" i="1"/>
  <c r="U393" i="1"/>
  <c r="U394" i="1"/>
  <c r="U395" i="1"/>
  <c r="U396" i="1"/>
  <c r="U397" i="1"/>
  <c r="U398" i="1"/>
  <c r="U399" i="1"/>
  <c r="U400" i="1"/>
  <c r="U401" i="1"/>
  <c r="U402" i="1"/>
  <c r="U403" i="1"/>
  <c r="U404" i="1"/>
  <c r="U405" i="1"/>
  <c r="U406" i="1"/>
  <c r="U407" i="1"/>
  <c r="U408" i="1"/>
  <c r="U409" i="1"/>
  <c r="U410" i="1"/>
  <c r="U411" i="1"/>
  <c r="U412" i="1"/>
  <c r="U413" i="1"/>
  <c r="U414" i="1"/>
  <c r="U415" i="1"/>
  <c r="U416" i="1"/>
  <c r="U417" i="1"/>
  <c r="U418" i="1"/>
  <c r="U419" i="1"/>
  <c r="U420" i="1"/>
  <c r="U421" i="1"/>
  <c r="U422" i="1"/>
  <c r="U423" i="1"/>
  <c r="U424" i="1"/>
  <c r="U425" i="1"/>
  <c r="U426" i="1"/>
  <c r="U427" i="1"/>
  <c r="U428" i="1"/>
  <c r="U429" i="1"/>
  <c r="U430" i="1"/>
  <c r="U431" i="1"/>
  <c r="U432" i="1"/>
  <c r="U433" i="1"/>
  <c r="U434" i="1"/>
  <c r="U435" i="1"/>
  <c r="U436" i="1"/>
  <c r="U437" i="1"/>
  <c r="U438" i="1"/>
  <c r="U439" i="1"/>
  <c r="U440" i="1"/>
  <c r="U441" i="1"/>
  <c r="U442" i="1"/>
  <c r="U443" i="1"/>
  <c r="U444" i="1"/>
  <c r="U445" i="1"/>
  <c r="U446" i="1"/>
  <c r="U447" i="1"/>
  <c r="U448" i="1"/>
  <c r="U449" i="1"/>
  <c r="U450" i="1"/>
  <c r="U451" i="1"/>
  <c r="U452" i="1"/>
  <c r="U453" i="1"/>
  <c r="U454" i="1"/>
  <c r="U455" i="1"/>
  <c r="U456" i="1"/>
  <c r="U457" i="1"/>
  <c r="U458" i="1"/>
  <c r="U459" i="1"/>
  <c r="U460" i="1"/>
  <c r="U461" i="1"/>
  <c r="U462" i="1"/>
  <c r="U463" i="1"/>
  <c r="U464" i="1"/>
  <c r="U465" i="1"/>
  <c r="U466" i="1"/>
  <c r="U467" i="1"/>
  <c r="U468" i="1"/>
  <c r="U469" i="1"/>
  <c r="U470" i="1"/>
  <c r="U471" i="1"/>
  <c r="U472" i="1"/>
  <c r="U473" i="1"/>
  <c r="U474" i="1"/>
  <c r="U475" i="1"/>
  <c r="U476" i="1"/>
  <c r="U477" i="1"/>
  <c r="U478" i="1"/>
  <c r="U479" i="1"/>
  <c r="U480" i="1"/>
  <c r="U481" i="1"/>
  <c r="U482" i="1"/>
  <c r="U483" i="1"/>
  <c r="U484" i="1"/>
  <c r="U485" i="1"/>
  <c r="U486" i="1"/>
  <c r="U487" i="1"/>
  <c r="U488" i="1"/>
  <c r="U489" i="1"/>
  <c r="U490" i="1"/>
  <c r="U491" i="1"/>
  <c r="U492" i="1"/>
  <c r="U493" i="1"/>
  <c r="U494" i="1"/>
  <c r="U495" i="1"/>
  <c r="U496" i="1"/>
  <c r="U497" i="1"/>
  <c r="U498" i="1"/>
  <c r="U499" i="1"/>
  <c r="U500" i="1"/>
  <c r="U501" i="1"/>
  <c r="U502" i="1"/>
  <c r="U503" i="1"/>
  <c r="U504" i="1"/>
  <c r="U505" i="1"/>
  <c r="U506" i="1"/>
  <c r="U507" i="1"/>
  <c r="U508" i="1"/>
  <c r="U509" i="1"/>
  <c r="U510" i="1"/>
  <c r="U511" i="1"/>
  <c r="U512" i="1"/>
  <c r="U513" i="1"/>
  <c r="U514" i="1"/>
  <c r="U515" i="1"/>
  <c r="U516" i="1"/>
  <c r="U517" i="1"/>
  <c r="U518" i="1"/>
  <c r="U519" i="1"/>
  <c r="U520" i="1"/>
  <c r="U521" i="1"/>
  <c r="U522" i="1"/>
  <c r="U523" i="1"/>
  <c r="U524" i="1"/>
  <c r="U525" i="1"/>
  <c r="U526" i="1"/>
  <c r="U527" i="1"/>
  <c r="U528" i="1"/>
  <c r="U529" i="1"/>
  <c r="U530" i="1"/>
  <c r="U531" i="1"/>
  <c r="U532" i="1"/>
  <c r="U533" i="1"/>
  <c r="U534" i="1"/>
  <c r="U535" i="1"/>
  <c r="U536" i="1"/>
  <c r="U537" i="1"/>
  <c r="U538" i="1"/>
  <c r="U539" i="1"/>
  <c r="U540" i="1"/>
  <c r="U541" i="1"/>
  <c r="U542" i="1"/>
  <c r="U543" i="1"/>
  <c r="U544" i="1"/>
  <c r="U545" i="1"/>
  <c r="U546" i="1"/>
  <c r="U547" i="1"/>
  <c r="U548" i="1"/>
  <c r="U549" i="1"/>
  <c r="U550" i="1"/>
  <c r="U551" i="1"/>
  <c r="U552" i="1"/>
  <c r="U553" i="1"/>
  <c r="U554" i="1"/>
  <c r="U555" i="1"/>
  <c r="U556" i="1"/>
  <c r="U557" i="1"/>
  <c r="U558" i="1"/>
  <c r="U559" i="1"/>
  <c r="U560" i="1"/>
  <c r="U561" i="1"/>
  <c r="U562" i="1"/>
  <c r="U563" i="1"/>
  <c r="U564" i="1"/>
  <c r="U565" i="1"/>
  <c r="U566" i="1"/>
  <c r="U567" i="1"/>
  <c r="U568" i="1"/>
  <c r="U569" i="1"/>
  <c r="U570" i="1"/>
  <c r="U571" i="1"/>
  <c r="U572" i="1"/>
  <c r="U573" i="1"/>
  <c r="U574" i="1"/>
  <c r="U575" i="1"/>
  <c r="U576" i="1"/>
  <c r="U577" i="1"/>
  <c r="U578" i="1"/>
  <c r="U579" i="1"/>
  <c r="U580" i="1"/>
  <c r="U581" i="1"/>
  <c r="U582" i="1"/>
  <c r="U583" i="1"/>
  <c r="U584" i="1"/>
  <c r="U585" i="1"/>
  <c r="U586" i="1"/>
  <c r="U587" i="1"/>
  <c r="U588" i="1"/>
  <c r="U589" i="1"/>
  <c r="U590" i="1"/>
  <c r="U591" i="1"/>
  <c r="U592" i="1"/>
  <c r="U593" i="1"/>
  <c r="U594" i="1"/>
  <c r="U595" i="1"/>
  <c r="U596" i="1"/>
  <c r="U597" i="1"/>
  <c r="U598" i="1"/>
  <c r="U599" i="1"/>
  <c r="U600" i="1"/>
  <c r="U601" i="1"/>
  <c r="U602" i="1"/>
  <c r="U603" i="1"/>
  <c r="U604" i="1"/>
  <c r="U605" i="1"/>
  <c r="U606" i="1"/>
  <c r="U607" i="1"/>
  <c r="U608" i="1"/>
  <c r="U609" i="1"/>
  <c r="U610" i="1"/>
  <c r="U611" i="1"/>
  <c r="U612" i="1"/>
  <c r="U613" i="1"/>
  <c r="U614" i="1"/>
  <c r="U615" i="1"/>
  <c r="U616" i="1"/>
  <c r="U617" i="1"/>
  <c r="U618" i="1"/>
  <c r="U619" i="1"/>
  <c r="U620" i="1"/>
  <c r="U621" i="1"/>
  <c r="U622" i="1"/>
  <c r="U623" i="1"/>
  <c r="U624" i="1"/>
  <c r="U625" i="1"/>
  <c r="U626" i="1"/>
  <c r="U627" i="1"/>
  <c r="U628" i="1"/>
  <c r="U629" i="1"/>
  <c r="U630" i="1"/>
  <c r="U631" i="1"/>
  <c r="U632" i="1"/>
  <c r="U633" i="1"/>
  <c r="U634" i="1"/>
  <c r="U635" i="1"/>
  <c r="U636" i="1"/>
  <c r="U637" i="1"/>
  <c r="U638" i="1"/>
  <c r="U639" i="1"/>
  <c r="U640" i="1"/>
  <c r="U641" i="1"/>
  <c r="U642" i="1"/>
  <c r="U643" i="1"/>
  <c r="U644" i="1"/>
  <c r="U645" i="1"/>
  <c r="U646" i="1"/>
  <c r="U647" i="1"/>
  <c r="U648" i="1"/>
  <c r="U649" i="1"/>
  <c r="U650" i="1"/>
  <c r="U651" i="1"/>
  <c r="U652" i="1"/>
  <c r="U653" i="1"/>
  <c r="U654" i="1"/>
  <c r="U655" i="1"/>
  <c r="U656" i="1"/>
  <c r="U657" i="1"/>
  <c r="U658" i="1"/>
  <c r="U659" i="1"/>
  <c r="U660" i="1"/>
  <c r="U661" i="1"/>
  <c r="U662" i="1"/>
  <c r="U663" i="1"/>
  <c r="U664" i="1"/>
  <c r="U665" i="1"/>
  <c r="U666" i="1"/>
  <c r="U667" i="1"/>
  <c r="U668" i="1"/>
  <c r="U669" i="1"/>
  <c r="U670" i="1"/>
  <c r="U671" i="1"/>
  <c r="U672" i="1"/>
  <c r="U673" i="1"/>
  <c r="U674" i="1"/>
  <c r="U675" i="1"/>
  <c r="U676" i="1"/>
  <c r="U677" i="1"/>
  <c r="U678" i="1"/>
  <c r="U679" i="1"/>
  <c r="U680" i="1"/>
  <c r="U681" i="1"/>
  <c r="U682" i="1"/>
  <c r="U683" i="1"/>
  <c r="U684" i="1"/>
  <c r="U685" i="1"/>
  <c r="U686" i="1"/>
  <c r="U687" i="1"/>
  <c r="U688" i="1"/>
  <c r="U689" i="1"/>
  <c r="U690" i="1"/>
  <c r="U691" i="1"/>
  <c r="U692" i="1"/>
  <c r="U693" i="1"/>
  <c r="U694" i="1"/>
  <c r="U695" i="1"/>
  <c r="U696" i="1"/>
  <c r="U697" i="1"/>
  <c r="U698" i="1"/>
  <c r="U699" i="1"/>
  <c r="U700" i="1"/>
  <c r="U701" i="1"/>
  <c r="U702" i="1"/>
  <c r="U703" i="1"/>
  <c r="U704" i="1"/>
  <c r="U705" i="1"/>
  <c r="U706" i="1"/>
  <c r="U707" i="1"/>
  <c r="U708" i="1"/>
  <c r="U709" i="1"/>
  <c r="U710" i="1"/>
  <c r="U711" i="1"/>
  <c r="U712" i="1"/>
  <c r="U713" i="1"/>
  <c r="U714" i="1"/>
  <c r="U715" i="1"/>
  <c r="U716" i="1"/>
  <c r="U717" i="1"/>
  <c r="U718" i="1"/>
  <c r="U719" i="1"/>
  <c r="U720" i="1"/>
  <c r="U721" i="1"/>
  <c r="U722" i="1"/>
  <c r="U723" i="1"/>
  <c r="U724" i="1"/>
  <c r="U725" i="1"/>
  <c r="U726" i="1"/>
  <c r="U727" i="1"/>
  <c r="U728" i="1"/>
  <c r="U729" i="1"/>
  <c r="U730" i="1"/>
  <c r="U731" i="1"/>
  <c r="U732" i="1"/>
  <c r="U733" i="1"/>
  <c r="U734" i="1"/>
  <c r="U735" i="1"/>
  <c r="U736" i="1"/>
  <c r="U737" i="1"/>
  <c r="U738" i="1"/>
  <c r="U739" i="1"/>
  <c r="U740" i="1"/>
  <c r="U741" i="1"/>
  <c r="U742" i="1"/>
  <c r="U743" i="1"/>
  <c r="U744" i="1"/>
  <c r="U745" i="1"/>
  <c r="U746" i="1"/>
  <c r="U747" i="1"/>
  <c r="U748" i="1"/>
  <c r="U749" i="1"/>
  <c r="U750" i="1"/>
  <c r="U751" i="1"/>
  <c r="U752" i="1"/>
  <c r="U753" i="1"/>
  <c r="U754" i="1"/>
  <c r="U755" i="1"/>
  <c r="U756" i="1"/>
  <c r="U757" i="1"/>
  <c r="U758" i="1"/>
  <c r="U759" i="1"/>
  <c r="U760" i="1"/>
  <c r="U761" i="1"/>
  <c r="U762" i="1"/>
  <c r="U763" i="1"/>
  <c r="U764" i="1"/>
  <c r="U765" i="1"/>
  <c r="U766" i="1"/>
  <c r="U767" i="1"/>
  <c r="U768" i="1"/>
  <c r="U769" i="1"/>
  <c r="U770" i="1"/>
  <c r="U771" i="1"/>
  <c r="U772" i="1"/>
  <c r="U773" i="1"/>
  <c r="U774" i="1"/>
  <c r="U775" i="1"/>
  <c r="U776" i="1"/>
  <c r="U777" i="1"/>
  <c r="U778" i="1"/>
  <c r="U779" i="1"/>
  <c r="U780" i="1"/>
  <c r="U781" i="1"/>
  <c r="U782" i="1"/>
  <c r="U783" i="1"/>
  <c r="U784" i="1"/>
  <c r="U785" i="1"/>
  <c r="U786" i="1"/>
  <c r="U787" i="1"/>
  <c r="U788" i="1"/>
  <c r="U789" i="1"/>
  <c r="U790" i="1"/>
  <c r="U791" i="1"/>
  <c r="U792" i="1"/>
  <c r="U793" i="1"/>
  <c r="U794" i="1"/>
  <c r="U795" i="1"/>
  <c r="U796" i="1"/>
  <c r="U797" i="1"/>
  <c r="U798" i="1"/>
  <c r="U799" i="1"/>
  <c r="U800" i="1"/>
  <c r="U801" i="1"/>
  <c r="U802" i="1"/>
  <c r="U803" i="1"/>
  <c r="U804" i="1"/>
  <c r="U805" i="1"/>
  <c r="U806" i="1"/>
  <c r="U807" i="1"/>
  <c r="U808" i="1"/>
  <c r="U809" i="1"/>
  <c r="U810" i="1"/>
  <c r="U811" i="1"/>
  <c r="U812" i="1"/>
  <c r="U813" i="1"/>
  <c r="U814" i="1"/>
  <c r="U815" i="1"/>
  <c r="U816" i="1"/>
  <c r="U817" i="1"/>
  <c r="U818" i="1"/>
  <c r="U819" i="1"/>
  <c r="U820" i="1"/>
  <c r="U821" i="1"/>
  <c r="U822" i="1"/>
  <c r="U823" i="1"/>
  <c r="U824" i="1"/>
  <c r="U825" i="1"/>
  <c r="U826" i="1"/>
  <c r="U827" i="1"/>
  <c r="U828" i="1"/>
  <c r="U829" i="1"/>
  <c r="U830" i="1"/>
  <c r="U831" i="1"/>
  <c r="U832" i="1"/>
  <c r="U833" i="1"/>
  <c r="U834" i="1"/>
  <c r="U835" i="1"/>
  <c r="U836" i="1"/>
  <c r="U837" i="1"/>
  <c r="U838" i="1"/>
  <c r="U839" i="1"/>
  <c r="U840" i="1"/>
  <c r="U841" i="1"/>
  <c r="U842" i="1"/>
  <c r="U843" i="1"/>
  <c r="U844" i="1"/>
  <c r="U845" i="1"/>
  <c r="U846" i="1"/>
  <c r="U847" i="1"/>
  <c r="U848" i="1"/>
  <c r="U849" i="1"/>
  <c r="U850" i="1"/>
  <c r="U851" i="1"/>
  <c r="U852" i="1"/>
  <c r="U853" i="1"/>
  <c r="U854" i="1"/>
  <c r="U855" i="1"/>
  <c r="U856" i="1"/>
  <c r="U857" i="1"/>
  <c r="U858" i="1"/>
  <c r="U859" i="1"/>
  <c r="U860" i="1"/>
  <c r="U861" i="1"/>
  <c r="U862" i="1"/>
  <c r="U863" i="1"/>
  <c r="U864" i="1"/>
  <c r="U865" i="1"/>
  <c r="U866" i="1"/>
  <c r="U867" i="1"/>
  <c r="U868" i="1"/>
  <c r="U869" i="1"/>
  <c r="U870" i="1"/>
  <c r="U871" i="1"/>
  <c r="U872" i="1"/>
  <c r="U873" i="1"/>
  <c r="U874" i="1"/>
  <c r="U875" i="1"/>
  <c r="U876" i="1"/>
  <c r="U877" i="1"/>
  <c r="U878" i="1"/>
  <c r="U879" i="1"/>
  <c r="U880" i="1"/>
  <c r="U881" i="1"/>
  <c r="U882" i="1"/>
  <c r="U883" i="1"/>
  <c r="U884" i="1"/>
  <c r="U885" i="1"/>
  <c r="U886" i="1"/>
  <c r="U887" i="1"/>
  <c r="U888" i="1"/>
  <c r="U889" i="1"/>
  <c r="U890" i="1"/>
  <c r="U891" i="1"/>
  <c r="U892" i="1"/>
  <c r="U893" i="1"/>
  <c r="U894" i="1"/>
  <c r="U895" i="1"/>
  <c r="U896" i="1"/>
  <c r="U897" i="1"/>
  <c r="U898" i="1"/>
  <c r="U899" i="1"/>
  <c r="U900" i="1"/>
  <c r="U901" i="1"/>
  <c r="U902" i="1"/>
  <c r="U903" i="1"/>
  <c r="U904" i="1"/>
  <c r="U905" i="1"/>
  <c r="U906" i="1"/>
  <c r="U907" i="1"/>
  <c r="U908" i="1"/>
  <c r="U909" i="1"/>
  <c r="U910" i="1"/>
  <c r="U911" i="1"/>
  <c r="U912" i="1"/>
  <c r="U913" i="1"/>
  <c r="U914" i="1"/>
  <c r="U915" i="1"/>
  <c r="U916" i="1"/>
  <c r="U917" i="1"/>
  <c r="U918" i="1"/>
  <c r="U919" i="1"/>
  <c r="U920" i="1"/>
  <c r="U921" i="1"/>
  <c r="U922" i="1"/>
  <c r="U923" i="1"/>
  <c r="U924" i="1"/>
  <c r="U925" i="1"/>
  <c r="U926" i="1"/>
  <c r="U927" i="1"/>
  <c r="U928" i="1"/>
  <c r="U929" i="1"/>
  <c r="U930" i="1"/>
  <c r="U931" i="1"/>
  <c r="U932" i="1"/>
  <c r="U933" i="1"/>
  <c r="U934" i="1"/>
  <c r="U935" i="1"/>
  <c r="U936" i="1"/>
  <c r="U937" i="1"/>
  <c r="U938" i="1"/>
  <c r="U939" i="1"/>
  <c r="U940" i="1"/>
  <c r="U941" i="1"/>
  <c r="U942" i="1"/>
  <c r="U943" i="1"/>
  <c r="U944" i="1"/>
  <c r="U945" i="1"/>
  <c r="U946" i="1"/>
  <c r="U947" i="1"/>
  <c r="U948" i="1"/>
  <c r="U949" i="1"/>
  <c r="U950" i="1"/>
  <c r="U951" i="1"/>
  <c r="U952" i="1"/>
  <c r="U953" i="1"/>
  <c r="U954" i="1"/>
  <c r="U955" i="1"/>
  <c r="U956" i="1"/>
  <c r="U957" i="1"/>
  <c r="U958" i="1"/>
  <c r="U959" i="1"/>
  <c r="U960" i="1"/>
  <c r="U961" i="1"/>
  <c r="U962" i="1"/>
  <c r="U963" i="1"/>
  <c r="U964" i="1"/>
  <c r="U965" i="1"/>
  <c r="U966" i="1"/>
  <c r="U967" i="1"/>
  <c r="U968" i="1"/>
  <c r="U969" i="1"/>
  <c r="U970" i="1"/>
  <c r="U971" i="1"/>
  <c r="U972" i="1"/>
  <c r="U973" i="1"/>
  <c r="U974" i="1"/>
  <c r="U975" i="1"/>
  <c r="U976" i="1"/>
  <c r="U977" i="1"/>
  <c r="U978" i="1"/>
  <c r="U979" i="1"/>
  <c r="U980" i="1"/>
  <c r="U981" i="1"/>
  <c r="U982" i="1"/>
  <c r="U983" i="1"/>
  <c r="U984" i="1"/>
  <c r="U985" i="1"/>
  <c r="U986" i="1"/>
  <c r="U987" i="1"/>
  <c r="U988" i="1"/>
  <c r="U989" i="1"/>
  <c r="U990" i="1"/>
  <c r="U991" i="1"/>
  <c r="U992" i="1"/>
  <c r="U993" i="1"/>
  <c r="U994" i="1"/>
  <c r="U995" i="1"/>
  <c r="U996" i="1"/>
  <c r="U997" i="1"/>
  <c r="U998" i="1"/>
  <c r="U999" i="1"/>
  <c r="U1000" i="1"/>
  <c r="T5" i="1"/>
  <c r="T6" i="1"/>
  <c r="T7" i="1"/>
  <c r="T8" i="1"/>
  <c r="T9" i="1"/>
  <c r="T10" i="1"/>
  <c r="T11" i="1"/>
  <c r="T12" i="1"/>
  <c r="T13" i="1"/>
  <c r="T14" i="1"/>
  <c r="T15" i="1"/>
  <c r="T16" i="1"/>
  <c r="T17" i="1"/>
  <c r="T18" i="1"/>
  <c r="T19" i="1"/>
  <c r="T20" i="1"/>
  <c r="T21" i="1"/>
  <c r="T22" i="1"/>
  <c r="T23" i="1"/>
  <c r="T24" i="1"/>
  <c r="T25" i="1"/>
  <c r="T26" i="1"/>
  <c r="T27" i="1"/>
  <c r="T28" i="1"/>
  <c r="T29" i="1"/>
  <c r="T30" i="1"/>
  <c r="T31" i="1"/>
  <c r="T32" i="1"/>
  <c r="T33" i="1"/>
  <c r="T34" i="1"/>
  <c r="T35" i="1"/>
  <c r="T36" i="1"/>
  <c r="T37" i="1"/>
  <c r="T38" i="1"/>
  <c r="T39" i="1"/>
  <c r="T40" i="1"/>
  <c r="T41" i="1"/>
  <c r="T42" i="1"/>
  <c r="T43" i="1"/>
  <c r="T44" i="1"/>
  <c r="T45" i="1"/>
  <c r="T46" i="1"/>
  <c r="T47" i="1"/>
  <c r="T48" i="1"/>
  <c r="T49" i="1"/>
  <c r="T50" i="1"/>
  <c r="T51" i="1"/>
  <c r="T52" i="1"/>
  <c r="T53" i="1"/>
  <c r="T54" i="1"/>
  <c r="T55" i="1"/>
  <c r="T56" i="1"/>
  <c r="T57" i="1"/>
  <c r="T58" i="1"/>
  <c r="T59" i="1"/>
  <c r="T60" i="1"/>
  <c r="T61" i="1"/>
  <c r="T62" i="1"/>
  <c r="T63" i="1"/>
  <c r="T64" i="1"/>
  <c r="T65" i="1"/>
  <c r="T66" i="1"/>
  <c r="T67" i="1"/>
  <c r="T68" i="1"/>
  <c r="T69" i="1"/>
  <c r="T70" i="1"/>
  <c r="T71" i="1"/>
  <c r="T72" i="1"/>
  <c r="T73" i="1"/>
  <c r="T74" i="1"/>
  <c r="T75" i="1"/>
  <c r="T76" i="1"/>
  <c r="T77" i="1"/>
  <c r="T78" i="1"/>
  <c r="T79" i="1"/>
  <c r="T80" i="1"/>
  <c r="T81" i="1"/>
  <c r="T82" i="1"/>
  <c r="T83" i="1"/>
  <c r="T84" i="1"/>
  <c r="T85" i="1"/>
  <c r="T86" i="1"/>
  <c r="T87" i="1"/>
  <c r="T88" i="1"/>
  <c r="T89" i="1"/>
  <c r="T90" i="1"/>
  <c r="T91" i="1"/>
  <c r="T92" i="1"/>
  <c r="T93" i="1"/>
  <c r="T94" i="1"/>
  <c r="T95" i="1"/>
  <c r="T96" i="1"/>
  <c r="T97" i="1"/>
  <c r="T98" i="1"/>
  <c r="T99" i="1"/>
  <c r="T100" i="1"/>
  <c r="T101" i="1"/>
  <c r="T102" i="1"/>
  <c r="T103" i="1"/>
  <c r="T104" i="1"/>
  <c r="T105" i="1"/>
  <c r="T106" i="1"/>
  <c r="T107" i="1"/>
  <c r="T108" i="1"/>
  <c r="T109" i="1"/>
  <c r="T110" i="1"/>
  <c r="T111" i="1"/>
  <c r="T112" i="1"/>
  <c r="T113" i="1"/>
  <c r="T114" i="1"/>
  <c r="T115" i="1"/>
  <c r="T116" i="1"/>
  <c r="T117" i="1"/>
  <c r="T118" i="1"/>
  <c r="T119" i="1"/>
  <c r="T120" i="1"/>
  <c r="T121" i="1"/>
  <c r="T122" i="1"/>
  <c r="T123" i="1"/>
  <c r="T124" i="1"/>
  <c r="T125" i="1"/>
  <c r="T126" i="1"/>
  <c r="T127" i="1"/>
  <c r="T128" i="1"/>
  <c r="T129" i="1"/>
  <c r="T130" i="1"/>
  <c r="T131" i="1"/>
  <c r="T132" i="1"/>
  <c r="T133" i="1"/>
  <c r="T134" i="1"/>
  <c r="T135" i="1"/>
  <c r="T136" i="1"/>
  <c r="T137" i="1"/>
  <c r="T138" i="1"/>
  <c r="T139" i="1"/>
  <c r="T140" i="1"/>
  <c r="T141" i="1"/>
  <c r="T142" i="1"/>
  <c r="T143" i="1"/>
  <c r="T144" i="1"/>
  <c r="T145" i="1"/>
  <c r="T146" i="1"/>
  <c r="T147" i="1"/>
  <c r="T148" i="1"/>
  <c r="T149" i="1"/>
  <c r="T150" i="1"/>
  <c r="T151" i="1"/>
  <c r="T152" i="1"/>
  <c r="T153" i="1"/>
  <c r="T154" i="1"/>
  <c r="T155" i="1"/>
  <c r="T156" i="1"/>
  <c r="T157" i="1"/>
  <c r="T158" i="1"/>
  <c r="T159" i="1"/>
  <c r="T160" i="1"/>
  <c r="T161" i="1"/>
  <c r="T162" i="1"/>
  <c r="T163" i="1"/>
  <c r="T164" i="1"/>
  <c r="T165" i="1"/>
  <c r="T166" i="1"/>
  <c r="T167" i="1"/>
  <c r="T168" i="1"/>
  <c r="T169" i="1"/>
  <c r="T170" i="1"/>
  <c r="T171" i="1"/>
  <c r="T172" i="1"/>
  <c r="T173" i="1"/>
  <c r="T174" i="1"/>
  <c r="T175" i="1"/>
  <c r="T176" i="1"/>
  <c r="T177" i="1"/>
  <c r="T178" i="1"/>
  <c r="T179" i="1"/>
  <c r="T180" i="1"/>
  <c r="T181" i="1"/>
  <c r="T182" i="1"/>
  <c r="T183" i="1"/>
  <c r="T184" i="1"/>
  <c r="T185" i="1"/>
  <c r="T186" i="1"/>
  <c r="T187" i="1"/>
  <c r="T188" i="1"/>
  <c r="T189" i="1"/>
  <c r="T190" i="1"/>
  <c r="T191" i="1"/>
  <c r="T192" i="1"/>
  <c r="T193" i="1"/>
  <c r="T194" i="1"/>
  <c r="T195" i="1"/>
  <c r="T196" i="1"/>
  <c r="T197" i="1"/>
  <c r="T198" i="1"/>
  <c r="T199" i="1"/>
  <c r="T200" i="1"/>
  <c r="T201" i="1"/>
  <c r="T202" i="1"/>
  <c r="T203" i="1"/>
  <c r="T204" i="1"/>
  <c r="T205" i="1"/>
  <c r="T206" i="1"/>
  <c r="T207" i="1"/>
  <c r="T208" i="1"/>
  <c r="T209" i="1"/>
  <c r="T210" i="1"/>
  <c r="T211" i="1"/>
  <c r="T212" i="1"/>
  <c r="T213" i="1"/>
  <c r="T214" i="1"/>
  <c r="T215" i="1"/>
  <c r="T216" i="1"/>
  <c r="T217" i="1"/>
  <c r="T218" i="1"/>
  <c r="T219" i="1"/>
  <c r="T220" i="1"/>
  <c r="T221" i="1"/>
  <c r="T222" i="1"/>
  <c r="T223" i="1"/>
  <c r="T224" i="1"/>
  <c r="T225" i="1"/>
  <c r="T226" i="1"/>
  <c r="T227" i="1"/>
  <c r="T228" i="1"/>
  <c r="T229" i="1"/>
  <c r="T230" i="1"/>
  <c r="T231" i="1"/>
  <c r="T232" i="1"/>
  <c r="T233" i="1"/>
  <c r="T234" i="1"/>
  <c r="T235" i="1"/>
  <c r="T236" i="1"/>
  <c r="T237" i="1"/>
  <c r="T238" i="1"/>
  <c r="T239" i="1"/>
  <c r="T240" i="1"/>
  <c r="T241" i="1"/>
  <c r="T242" i="1"/>
  <c r="T243" i="1"/>
  <c r="T244" i="1"/>
  <c r="T245" i="1"/>
  <c r="T246" i="1"/>
  <c r="T247" i="1"/>
  <c r="T248" i="1"/>
  <c r="T249" i="1"/>
  <c r="T250" i="1"/>
  <c r="T251" i="1"/>
  <c r="T252" i="1"/>
  <c r="T253" i="1"/>
  <c r="T254" i="1"/>
  <c r="T255" i="1"/>
  <c r="T256" i="1"/>
  <c r="T257" i="1"/>
  <c r="T258" i="1"/>
  <c r="T259" i="1"/>
  <c r="T260" i="1"/>
  <c r="T261" i="1"/>
  <c r="T262" i="1"/>
  <c r="T263" i="1"/>
  <c r="T264" i="1"/>
  <c r="T265" i="1"/>
  <c r="T266" i="1"/>
  <c r="T267" i="1"/>
  <c r="T268" i="1"/>
  <c r="T269" i="1"/>
  <c r="T270" i="1"/>
  <c r="T271" i="1"/>
  <c r="T272" i="1"/>
  <c r="T273" i="1"/>
  <c r="T274" i="1"/>
  <c r="T275" i="1"/>
  <c r="T276" i="1"/>
  <c r="T277" i="1"/>
  <c r="T278" i="1"/>
  <c r="T279" i="1"/>
  <c r="T280" i="1"/>
  <c r="T281" i="1"/>
  <c r="T282" i="1"/>
  <c r="T283" i="1"/>
  <c r="T284" i="1"/>
  <c r="T285" i="1"/>
  <c r="T286" i="1"/>
  <c r="T287" i="1"/>
  <c r="T288" i="1"/>
  <c r="T289" i="1"/>
  <c r="T290" i="1"/>
  <c r="T291" i="1"/>
  <c r="T292" i="1"/>
  <c r="T293" i="1"/>
  <c r="T294" i="1"/>
  <c r="T295" i="1"/>
  <c r="T296" i="1"/>
  <c r="T297" i="1"/>
  <c r="T298" i="1"/>
  <c r="T299" i="1"/>
  <c r="T300" i="1"/>
  <c r="T301" i="1"/>
  <c r="T302" i="1"/>
  <c r="T303" i="1"/>
  <c r="T304" i="1"/>
  <c r="T305" i="1"/>
  <c r="T306" i="1"/>
  <c r="T307" i="1"/>
  <c r="T308" i="1"/>
  <c r="T309" i="1"/>
  <c r="T310" i="1"/>
  <c r="T311" i="1"/>
  <c r="T312" i="1"/>
  <c r="T313" i="1"/>
  <c r="T314" i="1"/>
  <c r="T315" i="1"/>
  <c r="T316" i="1"/>
  <c r="T317" i="1"/>
  <c r="T318" i="1"/>
  <c r="T319" i="1"/>
  <c r="T320" i="1"/>
  <c r="T321" i="1"/>
  <c r="T322" i="1"/>
  <c r="T323" i="1"/>
  <c r="T324" i="1"/>
  <c r="T325" i="1"/>
  <c r="T326" i="1"/>
  <c r="T327" i="1"/>
  <c r="T328" i="1"/>
  <c r="T329" i="1"/>
  <c r="T330" i="1"/>
  <c r="T331" i="1"/>
  <c r="T332" i="1"/>
  <c r="T333" i="1"/>
  <c r="T334" i="1"/>
  <c r="T335" i="1"/>
  <c r="T336" i="1"/>
  <c r="T337" i="1"/>
  <c r="T338" i="1"/>
  <c r="T339" i="1"/>
  <c r="T340" i="1"/>
  <c r="T341" i="1"/>
  <c r="T342" i="1"/>
  <c r="T343" i="1"/>
  <c r="T344" i="1"/>
  <c r="T345" i="1"/>
  <c r="T346" i="1"/>
  <c r="T347" i="1"/>
  <c r="T348" i="1"/>
  <c r="T349" i="1"/>
  <c r="T350" i="1"/>
  <c r="T351" i="1"/>
  <c r="T352" i="1"/>
  <c r="T353" i="1"/>
  <c r="T354" i="1"/>
  <c r="T355" i="1"/>
  <c r="T356" i="1"/>
  <c r="T357" i="1"/>
  <c r="T358" i="1"/>
  <c r="T359" i="1"/>
  <c r="T360" i="1"/>
  <c r="T361" i="1"/>
  <c r="T362" i="1"/>
  <c r="T363" i="1"/>
  <c r="T364" i="1"/>
  <c r="T365" i="1"/>
  <c r="T366" i="1"/>
  <c r="T367" i="1"/>
  <c r="T368" i="1"/>
  <c r="T369" i="1"/>
  <c r="T370" i="1"/>
  <c r="T371" i="1"/>
  <c r="T372" i="1"/>
  <c r="T373" i="1"/>
  <c r="T374" i="1"/>
  <c r="T375" i="1"/>
  <c r="T376" i="1"/>
  <c r="T377" i="1"/>
  <c r="T378" i="1"/>
  <c r="T379" i="1"/>
  <c r="T380" i="1"/>
  <c r="T381" i="1"/>
  <c r="T382" i="1"/>
  <c r="T383" i="1"/>
  <c r="T384" i="1"/>
  <c r="T385" i="1"/>
  <c r="T386" i="1"/>
  <c r="T387" i="1"/>
  <c r="T388" i="1"/>
  <c r="T389" i="1"/>
  <c r="T390" i="1"/>
  <c r="T391" i="1"/>
  <c r="T392" i="1"/>
  <c r="T393" i="1"/>
  <c r="T394" i="1"/>
  <c r="T395" i="1"/>
  <c r="T396" i="1"/>
  <c r="T397" i="1"/>
  <c r="T398" i="1"/>
  <c r="T399" i="1"/>
  <c r="T400" i="1"/>
  <c r="T401" i="1"/>
  <c r="T402" i="1"/>
  <c r="T403" i="1"/>
  <c r="T404" i="1"/>
  <c r="T405" i="1"/>
  <c r="T406" i="1"/>
  <c r="T407" i="1"/>
  <c r="T408" i="1"/>
  <c r="T409" i="1"/>
  <c r="T410" i="1"/>
  <c r="T411" i="1"/>
  <c r="T412" i="1"/>
  <c r="T413" i="1"/>
  <c r="T414" i="1"/>
  <c r="T415" i="1"/>
  <c r="T416" i="1"/>
  <c r="T417" i="1"/>
  <c r="T418" i="1"/>
  <c r="T419" i="1"/>
  <c r="T420" i="1"/>
  <c r="T421" i="1"/>
  <c r="T422" i="1"/>
  <c r="T423" i="1"/>
  <c r="T424" i="1"/>
  <c r="T425" i="1"/>
  <c r="T426" i="1"/>
  <c r="T427" i="1"/>
  <c r="T428" i="1"/>
  <c r="T429" i="1"/>
  <c r="T430" i="1"/>
  <c r="T431" i="1"/>
  <c r="T432" i="1"/>
  <c r="T433" i="1"/>
  <c r="T434" i="1"/>
  <c r="T435" i="1"/>
  <c r="T436" i="1"/>
  <c r="T437" i="1"/>
  <c r="T438" i="1"/>
  <c r="T439" i="1"/>
  <c r="T440" i="1"/>
  <c r="T441" i="1"/>
  <c r="T442" i="1"/>
  <c r="T443" i="1"/>
  <c r="T444" i="1"/>
  <c r="T445" i="1"/>
  <c r="T446" i="1"/>
  <c r="T447" i="1"/>
  <c r="T448" i="1"/>
  <c r="T449" i="1"/>
  <c r="T450" i="1"/>
  <c r="T451" i="1"/>
  <c r="T452" i="1"/>
  <c r="T453" i="1"/>
  <c r="T454" i="1"/>
  <c r="T455" i="1"/>
  <c r="T456" i="1"/>
  <c r="T457" i="1"/>
  <c r="T458" i="1"/>
  <c r="T459" i="1"/>
  <c r="T460" i="1"/>
  <c r="T461" i="1"/>
  <c r="T462" i="1"/>
  <c r="T463" i="1"/>
  <c r="T464" i="1"/>
  <c r="T465" i="1"/>
  <c r="T466" i="1"/>
  <c r="T467" i="1"/>
  <c r="T468" i="1"/>
  <c r="T469" i="1"/>
  <c r="T470" i="1"/>
  <c r="T471" i="1"/>
  <c r="T472" i="1"/>
  <c r="T473" i="1"/>
  <c r="T474" i="1"/>
  <c r="T475" i="1"/>
  <c r="T476" i="1"/>
  <c r="T477" i="1"/>
  <c r="T478" i="1"/>
  <c r="T479" i="1"/>
  <c r="T480" i="1"/>
  <c r="T481" i="1"/>
  <c r="T482" i="1"/>
  <c r="T483" i="1"/>
  <c r="T484" i="1"/>
  <c r="T485" i="1"/>
  <c r="T486" i="1"/>
  <c r="T487" i="1"/>
  <c r="T488" i="1"/>
  <c r="T489" i="1"/>
  <c r="T490" i="1"/>
  <c r="T491" i="1"/>
  <c r="T492" i="1"/>
  <c r="T493" i="1"/>
  <c r="T494" i="1"/>
  <c r="T495" i="1"/>
  <c r="T496" i="1"/>
  <c r="T497" i="1"/>
  <c r="T498" i="1"/>
  <c r="T499" i="1"/>
  <c r="T500" i="1"/>
  <c r="T501" i="1"/>
  <c r="T502" i="1"/>
  <c r="T503" i="1"/>
  <c r="T504" i="1"/>
  <c r="T505" i="1"/>
  <c r="T506" i="1"/>
  <c r="T507" i="1"/>
  <c r="T508" i="1"/>
  <c r="T509" i="1"/>
  <c r="T510" i="1"/>
  <c r="T511" i="1"/>
  <c r="T512" i="1"/>
  <c r="T513" i="1"/>
  <c r="T514" i="1"/>
  <c r="T515" i="1"/>
  <c r="T516" i="1"/>
  <c r="T517" i="1"/>
  <c r="T518" i="1"/>
  <c r="T519" i="1"/>
  <c r="T520" i="1"/>
  <c r="T521" i="1"/>
  <c r="T522" i="1"/>
  <c r="T523" i="1"/>
  <c r="T524" i="1"/>
  <c r="T525" i="1"/>
  <c r="T526" i="1"/>
  <c r="T527" i="1"/>
  <c r="T528" i="1"/>
  <c r="T529" i="1"/>
  <c r="T530" i="1"/>
  <c r="T531" i="1"/>
  <c r="T532" i="1"/>
  <c r="T533" i="1"/>
  <c r="T534" i="1"/>
  <c r="T535" i="1"/>
  <c r="T536" i="1"/>
  <c r="T537" i="1"/>
  <c r="T538" i="1"/>
  <c r="T539" i="1"/>
  <c r="T540" i="1"/>
  <c r="T541" i="1"/>
  <c r="T542" i="1"/>
  <c r="T543" i="1"/>
  <c r="T544" i="1"/>
  <c r="T545" i="1"/>
  <c r="T546" i="1"/>
  <c r="T547" i="1"/>
  <c r="T548" i="1"/>
  <c r="T549" i="1"/>
  <c r="T550" i="1"/>
  <c r="T551" i="1"/>
  <c r="T552" i="1"/>
  <c r="T553" i="1"/>
  <c r="T554" i="1"/>
  <c r="T555" i="1"/>
  <c r="T556" i="1"/>
  <c r="T557" i="1"/>
  <c r="T558" i="1"/>
  <c r="T559" i="1"/>
  <c r="T560" i="1"/>
  <c r="T561" i="1"/>
  <c r="T562" i="1"/>
  <c r="T563" i="1"/>
  <c r="T564" i="1"/>
  <c r="T565" i="1"/>
  <c r="T566" i="1"/>
  <c r="T567" i="1"/>
  <c r="T568" i="1"/>
  <c r="T569" i="1"/>
  <c r="T570" i="1"/>
  <c r="T571" i="1"/>
  <c r="T572" i="1"/>
  <c r="T573" i="1"/>
  <c r="T574" i="1"/>
  <c r="T575" i="1"/>
  <c r="T576" i="1"/>
  <c r="T577" i="1"/>
  <c r="T578" i="1"/>
  <c r="T579" i="1"/>
  <c r="T580" i="1"/>
  <c r="T581" i="1"/>
  <c r="T582" i="1"/>
  <c r="T583" i="1"/>
  <c r="T584" i="1"/>
  <c r="T585" i="1"/>
  <c r="T586" i="1"/>
  <c r="T587" i="1"/>
  <c r="T588" i="1"/>
  <c r="T589" i="1"/>
  <c r="T590" i="1"/>
  <c r="T591" i="1"/>
  <c r="T592" i="1"/>
  <c r="T593" i="1"/>
  <c r="T594" i="1"/>
  <c r="T595" i="1"/>
  <c r="T596" i="1"/>
  <c r="T597" i="1"/>
  <c r="T598" i="1"/>
  <c r="T599" i="1"/>
  <c r="T600" i="1"/>
  <c r="T601" i="1"/>
  <c r="T602" i="1"/>
  <c r="T603" i="1"/>
  <c r="T604" i="1"/>
  <c r="T605" i="1"/>
  <c r="T606" i="1"/>
  <c r="T607" i="1"/>
  <c r="T608" i="1"/>
  <c r="T609" i="1"/>
  <c r="T610" i="1"/>
  <c r="T611" i="1"/>
  <c r="T612" i="1"/>
  <c r="T613" i="1"/>
  <c r="T614" i="1"/>
  <c r="T615" i="1"/>
  <c r="T616" i="1"/>
  <c r="T617" i="1"/>
  <c r="T618" i="1"/>
  <c r="T619" i="1"/>
  <c r="T620" i="1"/>
  <c r="T621" i="1"/>
  <c r="T622" i="1"/>
  <c r="T623" i="1"/>
  <c r="T624" i="1"/>
  <c r="T625" i="1"/>
  <c r="T626" i="1"/>
  <c r="T627" i="1"/>
  <c r="T628" i="1"/>
  <c r="T629" i="1"/>
  <c r="T630" i="1"/>
  <c r="T631" i="1"/>
  <c r="T632" i="1"/>
  <c r="T633" i="1"/>
  <c r="T634" i="1"/>
  <c r="T635" i="1"/>
  <c r="T636" i="1"/>
  <c r="T637" i="1"/>
  <c r="T638" i="1"/>
  <c r="T639" i="1"/>
  <c r="T640" i="1"/>
  <c r="T641" i="1"/>
  <c r="T642" i="1"/>
  <c r="T643" i="1"/>
  <c r="T644" i="1"/>
  <c r="T645" i="1"/>
  <c r="T646" i="1"/>
  <c r="T647" i="1"/>
  <c r="T648" i="1"/>
  <c r="T649" i="1"/>
  <c r="T650" i="1"/>
  <c r="T651" i="1"/>
  <c r="T652" i="1"/>
  <c r="T653" i="1"/>
  <c r="T654" i="1"/>
  <c r="T655" i="1"/>
  <c r="T656" i="1"/>
  <c r="T657" i="1"/>
  <c r="T658" i="1"/>
  <c r="T659" i="1"/>
  <c r="T660" i="1"/>
  <c r="T661" i="1"/>
  <c r="T662" i="1"/>
  <c r="T663" i="1"/>
  <c r="T664" i="1"/>
  <c r="T665" i="1"/>
  <c r="T666" i="1"/>
  <c r="T667" i="1"/>
  <c r="T668" i="1"/>
  <c r="T669" i="1"/>
  <c r="T670" i="1"/>
  <c r="T671" i="1"/>
  <c r="T672" i="1"/>
  <c r="T673" i="1"/>
  <c r="T674" i="1"/>
  <c r="T675" i="1"/>
  <c r="T676" i="1"/>
  <c r="T677" i="1"/>
  <c r="T678" i="1"/>
  <c r="T679" i="1"/>
  <c r="T680" i="1"/>
  <c r="T681" i="1"/>
  <c r="T682" i="1"/>
  <c r="T683" i="1"/>
  <c r="T684" i="1"/>
  <c r="T685" i="1"/>
  <c r="T686" i="1"/>
  <c r="T687" i="1"/>
  <c r="T688" i="1"/>
  <c r="T689" i="1"/>
  <c r="T690" i="1"/>
  <c r="T691" i="1"/>
  <c r="T692" i="1"/>
  <c r="T693" i="1"/>
  <c r="T694" i="1"/>
  <c r="T695" i="1"/>
  <c r="T696" i="1"/>
  <c r="T697" i="1"/>
  <c r="T698" i="1"/>
  <c r="T699" i="1"/>
  <c r="T700" i="1"/>
  <c r="T701" i="1"/>
  <c r="T702" i="1"/>
  <c r="T703" i="1"/>
  <c r="T704" i="1"/>
  <c r="T705" i="1"/>
  <c r="T706" i="1"/>
  <c r="T707" i="1"/>
  <c r="T708" i="1"/>
  <c r="T709" i="1"/>
  <c r="T710" i="1"/>
  <c r="T711" i="1"/>
  <c r="T712" i="1"/>
  <c r="T713" i="1"/>
  <c r="T714" i="1"/>
  <c r="T715" i="1"/>
  <c r="T716" i="1"/>
  <c r="T717" i="1"/>
  <c r="T718" i="1"/>
  <c r="T719" i="1"/>
  <c r="T720" i="1"/>
  <c r="T721" i="1"/>
  <c r="T722" i="1"/>
  <c r="T723" i="1"/>
  <c r="T724" i="1"/>
  <c r="T725" i="1"/>
  <c r="T726" i="1"/>
  <c r="T727" i="1"/>
  <c r="T728" i="1"/>
  <c r="T729" i="1"/>
  <c r="T730" i="1"/>
  <c r="T731" i="1"/>
  <c r="T732" i="1"/>
  <c r="T733" i="1"/>
  <c r="T734" i="1"/>
  <c r="T735" i="1"/>
  <c r="T736" i="1"/>
  <c r="T737" i="1"/>
  <c r="T738" i="1"/>
  <c r="T739" i="1"/>
  <c r="T740" i="1"/>
  <c r="T741" i="1"/>
  <c r="T742" i="1"/>
  <c r="T743" i="1"/>
  <c r="T744" i="1"/>
  <c r="T745" i="1"/>
  <c r="T746" i="1"/>
  <c r="T747" i="1"/>
  <c r="T748" i="1"/>
  <c r="T749" i="1"/>
  <c r="T750" i="1"/>
  <c r="T751" i="1"/>
  <c r="T752" i="1"/>
  <c r="T753" i="1"/>
  <c r="T754" i="1"/>
  <c r="T755" i="1"/>
  <c r="T756" i="1"/>
  <c r="T757" i="1"/>
  <c r="T758" i="1"/>
  <c r="T759" i="1"/>
  <c r="T760" i="1"/>
  <c r="T761" i="1"/>
  <c r="T762" i="1"/>
  <c r="T763" i="1"/>
  <c r="T764" i="1"/>
  <c r="T765" i="1"/>
  <c r="T766" i="1"/>
  <c r="T767" i="1"/>
  <c r="T768" i="1"/>
  <c r="T769" i="1"/>
  <c r="T770" i="1"/>
  <c r="T771" i="1"/>
  <c r="T772" i="1"/>
  <c r="T773" i="1"/>
  <c r="T774" i="1"/>
  <c r="T775" i="1"/>
  <c r="T776" i="1"/>
  <c r="T777" i="1"/>
  <c r="T778" i="1"/>
  <c r="T779" i="1"/>
  <c r="T780" i="1"/>
  <c r="T781" i="1"/>
  <c r="T782" i="1"/>
  <c r="T783" i="1"/>
  <c r="T784" i="1"/>
  <c r="T785" i="1"/>
  <c r="T786" i="1"/>
  <c r="T787" i="1"/>
  <c r="T788" i="1"/>
  <c r="T789" i="1"/>
  <c r="T790" i="1"/>
  <c r="T791" i="1"/>
  <c r="T792" i="1"/>
  <c r="T793" i="1"/>
  <c r="T794" i="1"/>
  <c r="T795" i="1"/>
  <c r="T796" i="1"/>
  <c r="T797" i="1"/>
  <c r="T798" i="1"/>
  <c r="T799" i="1"/>
  <c r="T800" i="1"/>
  <c r="T801" i="1"/>
  <c r="T802" i="1"/>
  <c r="T803" i="1"/>
  <c r="T804" i="1"/>
  <c r="T805" i="1"/>
  <c r="T806" i="1"/>
  <c r="T807" i="1"/>
  <c r="T808" i="1"/>
  <c r="T809" i="1"/>
  <c r="T810" i="1"/>
  <c r="T811" i="1"/>
  <c r="T812" i="1"/>
  <c r="T813" i="1"/>
  <c r="T814" i="1"/>
  <c r="T815" i="1"/>
  <c r="T816" i="1"/>
  <c r="T817" i="1"/>
  <c r="T818" i="1"/>
  <c r="T819" i="1"/>
  <c r="T820" i="1"/>
  <c r="T821" i="1"/>
  <c r="T822" i="1"/>
  <c r="T823" i="1"/>
  <c r="T824" i="1"/>
  <c r="T825" i="1"/>
  <c r="T826" i="1"/>
  <c r="T827" i="1"/>
  <c r="T828" i="1"/>
  <c r="T829" i="1"/>
  <c r="T830" i="1"/>
  <c r="T831" i="1"/>
  <c r="T832" i="1"/>
  <c r="T833" i="1"/>
  <c r="T834" i="1"/>
  <c r="T835" i="1"/>
  <c r="T836" i="1"/>
  <c r="T837" i="1"/>
  <c r="T838" i="1"/>
  <c r="T839" i="1"/>
  <c r="T840" i="1"/>
  <c r="T841" i="1"/>
  <c r="T842" i="1"/>
  <c r="T843" i="1"/>
  <c r="T844" i="1"/>
  <c r="T845" i="1"/>
  <c r="T846" i="1"/>
  <c r="T847" i="1"/>
  <c r="T848" i="1"/>
  <c r="T849" i="1"/>
  <c r="T850" i="1"/>
  <c r="T851" i="1"/>
  <c r="T852" i="1"/>
  <c r="T853" i="1"/>
  <c r="T854" i="1"/>
  <c r="T855" i="1"/>
  <c r="T856" i="1"/>
  <c r="T857" i="1"/>
  <c r="T858" i="1"/>
  <c r="T859" i="1"/>
  <c r="T860" i="1"/>
  <c r="T861" i="1"/>
  <c r="T862" i="1"/>
  <c r="T863" i="1"/>
  <c r="T864" i="1"/>
  <c r="T865" i="1"/>
  <c r="T866" i="1"/>
  <c r="T867" i="1"/>
  <c r="T868" i="1"/>
  <c r="T869" i="1"/>
  <c r="T870" i="1"/>
  <c r="T871" i="1"/>
  <c r="T872" i="1"/>
  <c r="T873" i="1"/>
  <c r="T874" i="1"/>
  <c r="T875" i="1"/>
  <c r="T876" i="1"/>
  <c r="T877" i="1"/>
  <c r="T878" i="1"/>
  <c r="T879" i="1"/>
  <c r="T880" i="1"/>
  <c r="T881" i="1"/>
  <c r="T882" i="1"/>
  <c r="T883" i="1"/>
  <c r="T884" i="1"/>
  <c r="T885" i="1"/>
  <c r="T886" i="1"/>
  <c r="T887" i="1"/>
  <c r="T888" i="1"/>
  <c r="T889" i="1"/>
  <c r="T890" i="1"/>
  <c r="T891" i="1"/>
  <c r="T892" i="1"/>
  <c r="T893" i="1"/>
  <c r="T894" i="1"/>
  <c r="T895" i="1"/>
  <c r="T896" i="1"/>
  <c r="T897" i="1"/>
  <c r="T898" i="1"/>
  <c r="T899" i="1"/>
  <c r="T900" i="1"/>
  <c r="T901" i="1"/>
  <c r="T902" i="1"/>
  <c r="T903" i="1"/>
  <c r="T904" i="1"/>
  <c r="T905" i="1"/>
  <c r="T906" i="1"/>
  <c r="T907" i="1"/>
  <c r="T908" i="1"/>
  <c r="T909" i="1"/>
  <c r="T910" i="1"/>
  <c r="T911" i="1"/>
  <c r="T912" i="1"/>
  <c r="T913" i="1"/>
  <c r="T914" i="1"/>
  <c r="T915" i="1"/>
  <c r="T916" i="1"/>
  <c r="T917" i="1"/>
  <c r="T918" i="1"/>
  <c r="T919" i="1"/>
  <c r="T920" i="1"/>
  <c r="T921" i="1"/>
  <c r="T922" i="1"/>
  <c r="T923" i="1"/>
  <c r="T924" i="1"/>
  <c r="T925" i="1"/>
  <c r="T926" i="1"/>
  <c r="T927" i="1"/>
  <c r="T928" i="1"/>
  <c r="T929" i="1"/>
  <c r="T930" i="1"/>
  <c r="T931" i="1"/>
  <c r="T932" i="1"/>
  <c r="T933" i="1"/>
  <c r="T934" i="1"/>
  <c r="T935" i="1"/>
  <c r="T936" i="1"/>
  <c r="T937" i="1"/>
  <c r="T938" i="1"/>
  <c r="T939" i="1"/>
  <c r="T940" i="1"/>
  <c r="T941" i="1"/>
  <c r="T942" i="1"/>
  <c r="T943" i="1"/>
  <c r="T944" i="1"/>
  <c r="T945" i="1"/>
  <c r="T946" i="1"/>
  <c r="T947" i="1"/>
  <c r="T948" i="1"/>
  <c r="T949" i="1"/>
  <c r="T950" i="1"/>
  <c r="T951" i="1"/>
  <c r="T952" i="1"/>
  <c r="T953" i="1"/>
  <c r="T954" i="1"/>
  <c r="T955" i="1"/>
  <c r="T956" i="1"/>
  <c r="T957" i="1"/>
  <c r="T958" i="1"/>
  <c r="T959" i="1"/>
  <c r="T960" i="1"/>
  <c r="T961" i="1"/>
  <c r="T962" i="1"/>
  <c r="T963" i="1"/>
  <c r="T964" i="1"/>
  <c r="T965" i="1"/>
  <c r="T966" i="1"/>
  <c r="T967" i="1"/>
  <c r="T968" i="1"/>
  <c r="T969" i="1"/>
  <c r="T970" i="1"/>
  <c r="T971" i="1"/>
  <c r="T972" i="1"/>
  <c r="T973" i="1"/>
  <c r="T974" i="1"/>
  <c r="T975" i="1"/>
  <c r="T976" i="1"/>
  <c r="T977" i="1"/>
  <c r="T978" i="1"/>
  <c r="T979" i="1"/>
  <c r="T980" i="1"/>
  <c r="T981" i="1"/>
  <c r="T982" i="1"/>
  <c r="T983" i="1"/>
  <c r="T984" i="1"/>
  <c r="T985" i="1"/>
  <c r="T986" i="1"/>
  <c r="T987" i="1"/>
  <c r="T988" i="1"/>
  <c r="T989" i="1"/>
  <c r="T990" i="1"/>
  <c r="T991" i="1"/>
  <c r="T992" i="1"/>
  <c r="T993" i="1"/>
  <c r="T994" i="1"/>
  <c r="T995" i="1"/>
  <c r="T996" i="1"/>
  <c r="T997" i="1"/>
  <c r="T998" i="1"/>
  <c r="T999" i="1"/>
  <c r="T1000" i="1"/>
  <c r="T4" i="1"/>
  <c r="L8" i="11"/>
  <c r="K8" i="11"/>
  <c r="J8" i="11"/>
  <c r="M7" i="11"/>
  <c r="L7" i="11"/>
  <c r="K7" i="11"/>
  <c r="J7" i="11"/>
  <c r="I7" i="11"/>
  <c r="H7" i="11"/>
  <c r="G7" i="11"/>
  <c r="N7" i="11" s="1"/>
  <c r="F7" i="11"/>
  <c r="E7" i="11"/>
  <c r="D7" i="11"/>
  <c r="C7" i="11"/>
  <c r="M6" i="11"/>
  <c r="L6" i="11"/>
  <c r="K6" i="11"/>
  <c r="J6" i="11"/>
  <c r="I6" i="11"/>
  <c r="H6" i="11"/>
  <c r="F6" i="11"/>
  <c r="E6" i="11"/>
  <c r="D6" i="11"/>
  <c r="C6" i="11"/>
  <c r="G6" i="11" s="1"/>
  <c r="N6" i="11" s="1"/>
  <c r="N5" i="11"/>
  <c r="M5" i="11"/>
  <c r="K5" i="11"/>
  <c r="J5" i="11"/>
  <c r="F5" i="11"/>
  <c r="E5" i="11"/>
  <c r="D5" i="11"/>
  <c r="C5" i="11"/>
  <c r="G5" i="11" s="1"/>
  <c r="L5" i="11" s="1"/>
  <c r="N4" i="11"/>
  <c r="M4" i="11"/>
  <c r="K4" i="11"/>
  <c r="J4" i="11"/>
  <c r="H4" i="11"/>
  <c r="F4" i="11"/>
  <c r="E4" i="11"/>
  <c r="D4" i="11"/>
  <c r="C4" i="11"/>
  <c r="G4" i="11" s="1"/>
  <c r="A4" i="11" a="1"/>
  <c r="A4" i="11" s="1"/>
  <c r="U5" i="4"/>
  <c r="AQ39" i="4" s="1" a="1"/>
  <c r="AQ39" i="4" s="1"/>
  <c r="C5" i="4"/>
  <c r="J24" i="5"/>
  <c r="J25" i="5"/>
  <c r="J26" i="5"/>
  <c r="J27" i="5"/>
  <c r="J28" i="5"/>
  <c r="J29" i="5"/>
  <c r="J30" i="5"/>
  <c r="J31" i="5"/>
  <c r="J32" i="5"/>
  <c r="J33" i="5"/>
  <c r="J34" i="5"/>
  <c r="J35" i="5"/>
  <c r="J36" i="5"/>
  <c r="J37" i="5"/>
  <c r="J38" i="5"/>
  <c r="J39" i="5"/>
  <c r="J40" i="5"/>
  <c r="J41" i="5"/>
  <c r="J42" i="5"/>
  <c r="J43" i="5"/>
  <c r="J44" i="5"/>
  <c r="J45" i="5"/>
  <c r="J46" i="5"/>
  <c r="J47" i="5"/>
  <c r="J48" i="5"/>
  <c r="J49" i="5"/>
  <c r="J50" i="5"/>
  <c r="J51" i="5"/>
  <c r="J52" i="5"/>
  <c r="J53" i="5"/>
  <c r="J54" i="5"/>
  <c r="J55" i="5"/>
  <c r="J56" i="5"/>
  <c r="J57" i="5"/>
  <c r="J58" i="5"/>
  <c r="J59" i="5"/>
  <c r="J60" i="5"/>
  <c r="J61" i="5"/>
  <c r="J62" i="5"/>
  <c r="J23" i="5"/>
  <c r="F4" i="5"/>
  <c r="F5" i="5"/>
  <c r="F6" i="5"/>
  <c r="F7" i="5"/>
  <c r="F8" i="5"/>
  <c r="F9" i="5"/>
  <c r="F10" i="5"/>
  <c r="F11" i="5"/>
  <c r="F12" i="5"/>
  <c r="F13" i="5"/>
  <c r="F14" i="5"/>
  <c r="F15" i="5"/>
  <c r="F16" i="5"/>
  <c r="F17" i="5"/>
  <c r="F18" i="5"/>
  <c r="F19" i="5"/>
  <c r="F20" i="5"/>
  <c r="F21" i="5"/>
  <c r="F22" i="5"/>
  <c r="F23" i="5"/>
  <c r="F24" i="5"/>
  <c r="F25" i="5"/>
  <c r="F26" i="5"/>
  <c r="F27" i="5"/>
  <c r="F28" i="5"/>
  <c r="F29" i="5"/>
  <c r="F30" i="5"/>
  <c r="F31" i="5"/>
  <c r="F32" i="5"/>
  <c r="F33" i="5"/>
  <c r="F34" i="5"/>
  <c r="F35" i="5"/>
  <c r="F36" i="5"/>
  <c r="F37" i="5"/>
  <c r="F38" i="5"/>
  <c r="F39" i="5"/>
  <c r="F40" i="5"/>
  <c r="F41" i="5"/>
  <c r="F42" i="5"/>
  <c r="F43" i="5"/>
  <c r="F44" i="5"/>
  <c r="F45" i="5"/>
  <c r="F46" i="5"/>
  <c r="F47" i="5"/>
  <c r="F48" i="5"/>
  <c r="F49" i="5"/>
  <c r="F50" i="5"/>
  <c r="F51" i="5"/>
  <c r="F52" i="5"/>
  <c r="F53" i="5"/>
  <c r="F54" i="5"/>
  <c r="F55" i="5"/>
  <c r="F56" i="5"/>
  <c r="F57" i="5"/>
  <c r="F58" i="5"/>
  <c r="F59" i="5"/>
  <c r="F60" i="5"/>
  <c r="F61" i="5"/>
  <c r="F62" i="5"/>
  <c r="F63" i="5"/>
  <c r="F64" i="5"/>
  <c r="F65" i="5"/>
  <c r="F66" i="5"/>
  <c r="F67" i="5"/>
  <c r="F68" i="5"/>
  <c r="F69" i="5"/>
  <c r="F70" i="5"/>
  <c r="F71" i="5"/>
  <c r="F72" i="5"/>
  <c r="F73" i="5"/>
  <c r="F74" i="5"/>
  <c r="F75" i="5"/>
  <c r="F76" i="5"/>
  <c r="F77" i="5"/>
  <c r="F78" i="5"/>
  <c r="F79" i="5"/>
  <c r="F80" i="5"/>
  <c r="F81" i="5"/>
  <c r="F82" i="5"/>
  <c r="F83" i="5"/>
  <c r="F84" i="5"/>
  <c r="F85" i="5"/>
  <c r="F86" i="5"/>
  <c r="F87" i="5"/>
  <c r="F88" i="5"/>
  <c r="F89" i="5"/>
  <c r="F90" i="5"/>
  <c r="F91" i="5"/>
  <c r="F92" i="5"/>
  <c r="F93" i="5"/>
  <c r="F94" i="5"/>
  <c r="F95" i="5"/>
  <c r="F96" i="5"/>
  <c r="F97" i="5"/>
  <c r="F98" i="5"/>
  <c r="F99" i="5"/>
  <c r="F100" i="5"/>
  <c r="F101" i="5"/>
  <c r="F102" i="5"/>
  <c r="F103" i="5"/>
  <c r="F104" i="5"/>
  <c r="F105" i="5"/>
  <c r="F106" i="5"/>
  <c r="F107" i="5"/>
  <c r="F108" i="5"/>
  <c r="F109" i="5"/>
  <c r="F110" i="5"/>
  <c r="F111" i="5"/>
  <c r="F112" i="5"/>
  <c r="F113" i="5"/>
  <c r="F114" i="5"/>
  <c r="F115" i="5"/>
  <c r="F116" i="5"/>
  <c r="F117" i="5"/>
  <c r="F118" i="5"/>
  <c r="F119" i="5"/>
  <c r="F120" i="5"/>
  <c r="F121" i="5"/>
  <c r="F122" i="5"/>
  <c r="F123" i="5"/>
  <c r="F124" i="5"/>
  <c r="F125" i="5"/>
  <c r="F126" i="5"/>
  <c r="F127" i="5"/>
  <c r="F128" i="5"/>
  <c r="F129" i="5"/>
  <c r="F130" i="5"/>
  <c r="F131" i="5"/>
  <c r="F132" i="5"/>
  <c r="F133" i="5"/>
  <c r="F134" i="5"/>
  <c r="F135" i="5"/>
  <c r="F136" i="5"/>
  <c r="F137" i="5"/>
  <c r="F138" i="5"/>
  <c r="F139" i="5"/>
  <c r="F140" i="5"/>
  <c r="F141" i="5"/>
  <c r="F142" i="5"/>
  <c r="F143" i="5"/>
  <c r="F144" i="5"/>
  <c r="F145" i="5"/>
  <c r="F146" i="5"/>
  <c r="F147" i="5"/>
  <c r="F148" i="5"/>
  <c r="F149" i="5"/>
  <c r="F150" i="5"/>
  <c r="F151" i="5"/>
  <c r="F152" i="5"/>
  <c r="F153" i="5"/>
  <c r="F154" i="5"/>
  <c r="F155" i="5"/>
  <c r="F156" i="5"/>
  <c r="F157" i="5"/>
  <c r="F158" i="5"/>
  <c r="F159" i="5"/>
  <c r="F160" i="5"/>
  <c r="F161" i="5"/>
  <c r="F162" i="5"/>
  <c r="F163" i="5"/>
  <c r="F164" i="5"/>
  <c r="F165" i="5"/>
  <c r="F166" i="5"/>
  <c r="F167" i="5"/>
  <c r="F168" i="5"/>
  <c r="F169" i="5"/>
  <c r="F170" i="5"/>
  <c r="F171" i="5"/>
  <c r="F172" i="5"/>
  <c r="F173" i="5"/>
  <c r="F174" i="5"/>
  <c r="F175" i="5"/>
  <c r="F176" i="5"/>
  <c r="F177" i="5"/>
  <c r="F178" i="5"/>
  <c r="F179" i="5"/>
  <c r="F180" i="5"/>
  <c r="F181" i="5"/>
  <c r="F182" i="5"/>
  <c r="F183" i="5"/>
  <c r="F184" i="5"/>
  <c r="F185" i="5"/>
  <c r="F186" i="5"/>
  <c r="F187" i="5"/>
  <c r="F188" i="5"/>
  <c r="F189" i="5"/>
  <c r="F190" i="5"/>
  <c r="F191" i="5"/>
  <c r="F192" i="5"/>
  <c r="F193" i="5"/>
  <c r="F194" i="5"/>
  <c r="F195" i="5"/>
  <c r="F196" i="5"/>
  <c r="F197" i="5"/>
  <c r="F198" i="5"/>
  <c r="F199" i="5"/>
  <c r="F200" i="5"/>
  <c r="F201" i="5"/>
  <c r="F202" i="5"/>
  <c r="F203" i="5"/>
  <c r="F204" i="5"/>
  <c r="F205" i="5"/>
  <c r="F206" i="5"/>
  <c r="F3" i="5"/>
  <c r="S1" i="1"/>
  <c r="AS35" i="4"/>
  <c r="AS36" i="4"/>
  <c r="Y3" i="3" l="1" a="1"/>
  <c r="Y3" i="3" s="1"/>
  <c r="S1" i="3"/>
  <c r="T101" i="3" s="1"/>
  <c r="A104" i="3"/>
  <c r="S101" i="3"/>
  <c r="I4" i="11"/>
  <c r="I5" i="11"/>
  <c r="L4" i="11"/>
  <c r="H5" i="11"/>
  <c r="AP36" i="4" l="1"/>
  <c r="F14" i="2" l="1"/>
  <c r="G14" i="2" s="1"/>
  <c r="H14" i="2" s="1"/>
  <c r="F64" i="2"/>
  <c r="G64" i="2" s="1"/>
  <c r="F63" i="2"/>
  <c r="G63" i="2" s="1"/>
  <c r="F62" i="2"/>
  <c r="G62" i="2" s="1"/>
  <c r="F61" i="2"/>
  <c r="G61" i="2" s="1"/>
  <c r="F60" i="2"/>
  <c r="G60" i="2" s="1"/>
  <c r="F59" i="2"/>
  <c r="G59" i="2" s="1"/>
  <c r="F58" i="2"/>
  <c r="G58" i="2" s="1"/>
  <c r="F57" i="2"/>
  <c r="G57" i="2" s="1"/>
  <c r="F56" i="2"/>
  <c r="G56" i="2" s="1"/>
  <c r="F54" i="2"/>
  <c r="G54" i="2" s="1"/>
  <c r="I54" i="2" s="1"/>
  <c r="F53" i="2"/>
  <c r="G53" i="2" s="1"/>
  <c r="I53" i="2" s="1"/>
  <c r="F52" i="2"/>
  <c r="G52" i="2" s="1"/>
  <c r="I52" i="2" s="1"/>
  <c r="F51" i="2"/>
  <c r="G51" i="2" s="1"/>
  <c r="H51" i="2" s="1"/>
  <c r="F50" i="2"/>
  <c r="G50" i="2" s="1"/>
  <c r="I50" i="2" s="1"/>
  <c r="F49" i="2"/>
  <c r="G49" i="2" s="1"/>
  <c r="H49" i="2" s="1"/>
  <c r="F48" i="2"/>
  <c r="G48" i="2" s="1"/>
  <c r="F47" i="2"/>
  <c r="G47" i="2" s="1"/>
  <c r="F46" i="2"/>
  <c r="G46" i="2" s="1"/>
  <c r="F44" i="2"/>
  <c r="G44" i="2" s="1"/>
  <c r="F43" i="2"/>
  <c r="G43" i="2" s="1"/>
  <c r="F42" i="2"/>
  <c r="G42" i="2" s="1"/>
  <c r="F41" i="2"/>
  <c r="G41" i="2" s="1"/>
  <c r="F40" i="2"/>
  <c r="F38" i="2"/>
  <c r="G38" i="2" s="1"/>
  <c r="I38" i="2" s="1"/>
  <c r="F37" i="2"/>
  <c r="G37" i="2" s="1"/>
  <c r="H37" i="2" s="1"/>
  <c r="F36" i="2"/>
  <c r="G36" i="2" s="1"/>
  <c r="I36" i="2" s="1"/>
  <c r="F35" i="2"/>
  <c r="F34" i="2"/>
  <c r="G34" i="2" s="1"/>
  <c r="F33" i="2"/>
  <c r="F31" i="2"/>
  <c r="G31" i="2" s="1"/>
  <c r="F30" i="2"/>
  <c r="F29" i="2"/>
  <c r="G29" i="2" s="1"/>
  <c r="F27" i="2"/>
  <c r="G27" i="2" s="1"/>
  <c r="F26" i="2"/>
  <c r="G26" i="2" s="1"/>
  <c r="F25" i="2"/>
  <c r="G25" i="2" s="1"/>
  <c r="I25" i="2" s="1"/>
  <c r="F24" i="2"/>
  <c r="G24" i="2" s="1"/>
  <c r="H24" i="2" s="1"/>
  <c r="F23" i="2"/>
  <c r="G23" i="2" s="1"/>
  <c r="H23" i="2" s="1"/>
  <c r="F22" i="2"/>
  <c r="G22" i="2" s="1"/>
  <c r="I22" i="2" s="1"/>
  <c r="F21" i="2"/>
  <c r="G21" i="2" s="1"/>
  <c r="I21" i="2" s="1"/>
  <c r="F20" i="2"/>
  <c r="G20" i="2" s="1"/>
  <c r="F19" i="2"/>
  <c r="G19" i="2" s="1"/>
  <c r="H19" i="2" s="1"/>
  <c r="F18" i="2"/>
  <c r="G18" i="2" s="1"/>
  <c r="F17" i="2"/>
  <c r="G17" i="2" s="1"/>
  <c r="F16" i="2"/>
  <c r="G16" i="2" s="1"/>
  <c r="F15" i="2"/>
  <c r="G15" i="2" s="1"/>
  <c r="E45" i="2"/>
  <c r="E65" i="2"/>
  <c r="E55" i="2"/>
  <c r="E39" i="2"/>
  <c r="E32" i="2"/>
  <c r="E28" i="2"/>
  <c r="D65" i="2"/>
  <c r="D55" i="2"/>
  <c r="D45" i="2"/>
  <c r="D39" i="2"/>
  <c r="D32" i="2"/>
  <c r="D28" i="2"/>
  <c r="F28" i="2" l="1"/>
  <c r="F45" i="2"/>
  <c r="G40" i="2"/>
  <c r="F39" i="2"/>
  <c r="I64" i="2"/>
  <c r="H64" i="2"/>
  <c r="F55" i="2"/>
  <c r="F65" i="2"/>
  <c r="G33" i="2"/>
  <c r="F32" i="2"/>
  <c r="G30" i="2"/>
  <c r="G35" i="2"/>
  <c r="G55" i="2"/>
  <c r="I55" i="2" s="1"/>
  <c r="G32" i="2"/>
  <c r="I32" i="2" s="1"/>
  <c r="H25" i="2"/>
  <c r="G65" i="2"/>
  <c r="I65" i="2" s="1"/>
  <c r="E66" i="2"/>
  <c r="E67" i="2" s="1"/>
  <c r="E68" i="2" s="1"/>
  <c r="E70" i="2" s="1"/>
  <c r="E72" i="2" s="1"/>
  <c r="D66" i="2"/>
  <c r="D67" i="2" s="1"/>
  <c r="D68" i="2" s="1"/>
  <c r="D70" i="2" s="1"/>
  <c r="D72" i="2" s="1"/>
  <c r="H50" i="2"/>
  <c r="H52" i="2"/>
  <c r="I51" i="2"/>
  <c r="H38" i="2"/>
  <c r="I49" i="2"/>
  <c r="H54" i="2"/>
  <c r="H36" i="2"/>
  <c r="H22" i="2"/>
  <c r="I24" i="2"/>
  <c r="H53" i="2"/>
  <c r="H21" i="2"/>
  <c r="I37" i="2"/>
  <c r="I23" i="2"/>
  <c r="I61" i="2"/>
  <c r="H61" i="2"/>
  <c r="H47" i="2"/>
  <c r="I47" i="2"/>
  <c r="H20" i="2"/>
  <c r="I20" i="2"/>
  <c r="I60" i="2"/>
  <c r="H60" i="2"/>
  <c r="I46" i="2"/>
  <c r="H46" i="2"/>
  <c r="I59" i="2"/>
  <c r="H59" i="2"/>
  <c r="I18" i="2"/>
  <c r="H18" i="2"/>
  <c r="H62" i="2"/>
  <c r="I62" i="2"/>
  <c r="I44" i="2"/>
  <c r="H44" i="2"/>
  <c r="I71" i="2"/>
  <c r="I57" i="2"/>
  <c r="H57" i="2"/>
  <c r="I43" i="2"/>
  <c r="H43" i="2"/>
  <c r="I16" i="2"/>
  <c r="H16" i="2"/>
  <c r="I56" i="2"/>
  <c r="H56" i="2"/>
  <c r="I15" i="2"/>
  <c r="H15" i="2"/>
  <c r="I41" i="2"/>
  <c r="H41" i="2"/>
  <c r="I27" i="2"/>
  <c r="H27" i="2"/>
  <c r="I26" i="2"/>
  <c r="H26" i="2"/>
  <c r="H48" i="2"/>
  <c r="I48" i="2"/>
  <c r="H34" i="2"/>
  <c r="I34" i="2"/>
  <c r="I31" i="2"/>
  <c r="H31" i="2"/>
  <c r="I58" i="2"/>
  <c r="H58" i="2"/>
  <c r="I17" i="2"/>
  <c r="H17" i="2"/>
  <c r="I29" i="2"/>
  <c r="H29" i="2"/>
  <c r="I42" i="2"/>
  <c r="H42" i="2"/>
  <c r="H63" i="2"/>
  <c r="I63" i="2"/>
  <c r="I19" i="2"/>
  <c r="I69" i="2"/>
  <c r="I40" i="2" l="1"/>
  <c r="I30" i="2"/>
  <c r="I35" i="2"/>
  <c r="H33" i="2"/>
  <c r="I33" i="2"/>
  <c r="H40" i="2"/>
  <c r="H45" i="2" s="1"/>
  <c r="G45" i="2"/>
  <c r="I45" i="2" s="1"/>
  <c r="H35" i="2"/>
  <c r="F66" i="2"/>
  <c r="F67" i="2" s="1"/>
  <c r="F68" i="2" s="1"/>
  <c r="F70" i="2" s="1"/>
  <c r="F72" i="2" s="1"/>
  <c r="H30" i="2"/>
  <c r="H32" i="2" s="1"/>
  <c r="G39" i="2"/>
  <c r="I39" i="2" s="1"/>
  <c r="H28" i="2"/>
  <c r="I14" i="2"/>
  <c r="G28" i="2"/>
  <c r="I28" i="2" s="1"/>
  <c r="H65" i="2"/>
  <c r="H55" i="2"/>
  <c r="H39" i="2" l="1"/>
  <c r="H66" i="2" s="1"/>
  <c r="H67" i="2" s="1"/>
  <c r="H68" i="2" s="1"/>
  <c r="H70" i="2" s="1"/>
  <c r="H72" i="2" s="1"/>
  <c r="G66" i="2"/>
  <c r="I66" i="2" s="1"/>
  <c r="G67" i="2" l="1"/>
  <c r="I67" i="2" s="1"/>
  <c r="G68" i="2" l="1"/>
  <c r="G70" i="2" s="1"/>
  <c r="G72" i="2" s="1"/>
  <c r="I72" i="2" s="1"/>
  <c r="I68" i="2" l="1"/>
  <c r="U4" i="1" l="1"/>
  <c r="C31" i="4"/>
  <c r="F31" i="4"/>
  <c r="G31" i="4"/>
  <c r="C32" i="4"/>
  <c r="F32" i="4"/>
  <c r="G32" i="4"/>
  <c r="C33" i="4"/>
  <c r="F33" i="4"/>
  <c r="G33" i="4"/>
  <c r="C34" i="4"/>
  <c r="F34" i="4"/>
  <c r="G34" i="4"/>
  <c r="C35" i="4"/>
  <c r="F35" i="4"/>
  <c r="G35" i="4"/>
  <c r="C36" i="4"/>
  <c r="F36" i="4"/>
  <c r="G36" i="4"/>
  <c r="E5" i="4" a="1"/>
  <c r="B5" i="4" a="1"/>
  <c r="S5" i="4" a="1"/>
  <c r="S5" i="4" l="1"/>
  <c r="T5" i="4" s="1"/>
  <c r="T15" i="4"/>
  <c r="T29" i="4"/>
  <c r="T16" i="4"/>
  <c r="T30" i="4"/>
  <c r="T9" i="4"/>
  <c r="T11" i="4"/>
  <c r="T25" i="4"/>
  <c r="T17" i="4"/>
  <c r="T31" i="4"/>
  <c r="T18" i="4"/>
  <c r="T32" i="4"/>
  <c r="T33" i="4"/>
  <c r="T7" i="4"/>
  <c r="T21" i="4"/>
  <c r="T35" i="4"/>
  <c r="T6" i="4"/>
  <c r="T20" i="4"/>
  <c r="T34" i="4"/>
  <c r="T8" i="4"/>
  <c r="T23" i="4"/>
  <c r="T14" i="4"/>
  <c r="T28" i="4"/>
  <c r="U9" i="4"/>
  <c r="T19" i="4"/>
  <c r="T22" i="4"/>
  <c r="T10" i="4"/>
  <c r="T24" i="4"/>
  <c r="T12" i="4"/>
  <c r="T26" i="4"/>
  <c r="T13" i="4"/>
  <c r="T27" i="4"/>
  <c r="E5" i="4"/>
  <c r="E37" i="4" s="1"/>
  <c r="F30" i="4"/>
  <c r="G30" i="4"/>
  <c r="B5" i="4"/>
  <c r="C30" i="4"/>
  <c r="X4" i="4" a="1"/>
  <c r="X4" i="4" s="1"/>
  <c r="H31" i="4"/>
  <c r="H30" i="4"/>
  <c r="H35" i="4"/>
  <c r="H32" i="4"/>
  <c r="H36" i="4"/>
  <c r="H34" i="4"/>
  <c r="G24" i="4"/>
  <c r="G17" i="4"/>
  <c r="G10" i="4"/>
  <c r="U29" i="4"/>
  <c r="G16" i="4"/>
  <c r="U27" i="4"/>
  <c r="U13" i="4"/>
  <c r="G29" i="4"/>
  <c r="G22" i="4"/>
  <c r="G15" i="4"/>
  <c r="G8" i="4"/>
  <c r="U26" i="4"/>
  <c r="U12" i="4"/>
  <c r="F29" i="4"/>
  <c r="F22" i="4"/>
  <c r="F15" i="4"/>
  <c r="F8" i="4"/>
  <c r="U23" i="4"/>
  <c r="F25" i="4"/>
  <c r="F11" i="4"/>
  <c r="U31" i="4"/>
  <c r="U17" i="4"/>
  <c r="U30" i="4"/>
  <c r="U16" i="4"/>
  <c r="F24" i="4"/>
  <c r="F17" i="4"/>
  <c r="F10" i="4"/>
  <c r="U28" i="4"/>
  <c r="U14" i="4"/>
  <c r="G5" i="4"/>
  <c r="F23" i="4"/>
  <c r="F16" i="4"/>
  <c r="F9" i="4"/>
  <c r="U25" i="4"/>
  <c r="U11" i="4"/>
  <c r="G28" i="4"/>
  <c r="G21" i="4"/>
  <c r="G14" i="4"/>
  <c r="G7" i="4"/>
  <c r="U24" i="4"/>
  <c r="F21" i="4"/>
  <c r="G13" i="4"/>
  <c r="G6" i="4"/>
  <c r="H33" i="4"/>
  <c r="U22" i="4"/>
  <c r="U8" i="4"/>
  <c r="U10" i="4"/>
  <c r="F14" i="4"/>
  <c r="G20" i="4"/>
  <c r="F27" i="4"/>
  <c r="F20" i="4"/>
  <c r="F13" i="4"/>
  <c r="F6" i="4"/>
  <c r="U35" i="4"/>
  <c r="U21" i="4"/>
  <c r="U7" i="4"/>
  <c r="F26" i="4"/>
  <c r="F19" i="4"/>
  <c r="U33" i="4"/>
  <c r="U19" i="4"/>
  <c r="G25" i="4"/>
  <c r="G11" i="4"/>
  <c r="U32" i="4"/>
  <c r="U18" i="4"/>
  <c r="U15" i="4"/>
  <c r="G23" i="4"/>
  <c r="G9" i="4"/>
  <c r="F28" i="4"/>
  <c r="F7" i="4"/>
  <c r="G27" i="4"/>
  <c r="G26" i="4"/>
  <c r="G19" i="4"/>
  <c r="U34" i="4"/>
  <c r="U20" i="4"/>
  <c r="U6" i="4"/>
  <c r="C19" i="4"/>
  <c r="C12" i="4"/>
  <c r="C18" i="4"/>
  <c r="C17" i="4"/>
  <c r="C29" i="4"/>
  <c r="C28" i="4"/>
  <c r="C26" i="4"/>
  <c r="C25" i="4"/>
  <c r="C9" i="4"/>
  <c r="C22" i="4"/>
  <c r="C8" i="4"/>
  <c r="C16" i="4"/>
  <c r="C27" i="4"/>
  <c r="C11" i="4"/>
  <c r="C23" i="4"/>
  <c r="C21" i="4"/>
  <c r="C7" i="4"/>
  <c r="C24" i="4"/>
  <c r="C10" i="4"/>
  <c r="C20" i="4"/>
  <c r="C6" i="4"/>
  <c r="F5" i="4" l="1"/>
  <c r="H5" i="4" s="1"/>
  <c r="L44" i="2"/>
  <c r="L50" i="2"/>
  <c r="L34" i="2"/>
  <c r="L18" i="2"/>
  <c r="L63" i="2"/>
  <c r="L31" i="2"/>
  <c r="L16" i="2"/>
  <c r="L60" i="2"/>
  <c r="L27" i="2"/>
  <c r="L43" i="2"/>
  <c r="L58" i="2"/>
  <c r="L25" i="2"/>
  <c r="L64" i="2"/>
  <c r="L49" i="2"/>
  <c r="L33" i="2"/>
  <c r="L17" i="2"/>
  <c r="L48" i="2"/>
  <c r="L62" i="2"/>
  <c r="L47" i="2"/>
  <c r="L30" i="2"/>
  <c r="L15" i="2"/>
  <c r="L61" i="2"/>
  <c r="L46" i="2"/>
  <c r="L29" i="2"/>
  <c r="L14" i="2"/>
  <c r="L59" i="2"/>
  <c r="L26" i="2"/>
  <c r="L42" i="2"/>
  <c r="L57" i="2"/>
  <c r="L41" i="2"/>
  <c r="L24" i="2"/>
  <c r="L36" i="2"/>
  <c r="L20" i="2"/>
  <c r="L51" i="2"/>
  <c r="L35" i="2"/>
  <c r="L19" i="2"/>
  <c r="L56" i="2"/>
  <c r="L40" i="2"/>
  <c r="L54" i="2"/>
  <c r="L38" i="2"/>
  <c r="L53" i="2"/>
  <c r="L37" i="2"/>
  <c r="L21" i="2"/>
  <c r="Z16" i="4"/>
  <c r="Y27" i="4"/>
  <c r="Y10" i="4"/>
  <c r="AA17" i="4"/>
  <c r="Z28" i="4"/>
  <c r="Y14" i="4"/>
  <c r="AA30" i="4"/>
  <c r="AA13" i="4"/>
  <c r="Z24" i="4"/>
  <c r="Z7" i="4"/>
  <c r="Y18" i="4"/>
  <c r="AB31" i="4"/>
  <c r="AB14" i="4"/>
  <c r="AA25" i="4"/>
  <c r="Z11" i="4"/>
  <c r="AB27" i="4"/>
  <c r="AB10" i="4"/>
  <c r="AA21" i="4"/>
  <c r="Y35" i="4"/>
  <c r="Z15" i="4"/>
  <c r="Y26" i="4"/>
  <c r="Y9" i="4"/>
  <c r="AB22" i="4"/>
  <c r="AA8" i="4"/>
  <c r="Y22" i="4"/>
  <c r="AB35" i="4"/>
  <c r="AB18" i="4"/>
  <c r="Z32" i="4"/>
  <c r="AA12" i="4"/>
  <c r="Z23" i="4"/>
  <c r="Z6" i="4"/>
  <c r="Y17" i="4"/>
  <c r="Z5" i="4"/>
  <c r="Z19" i="4"/>
  <c r="Y30" i="4"/>
  <c r="Y13" i="4"/>
  <c r="AA29" i="4"/>
  <c r="AB9" i="4"/>
  <c r="AA20" i="4"/>
  <c r="Y34" i="4"/>
  <c r="Z27" i="4"/>
  <c r="AB34" i="4"/>
  <c r="AA34" i="4"/>
  <c r="Z14" i="4"/>
  <c r="AA16" i="4"/>
  <c r="Z31" i="4"/>
  <c r="AB30" i="4"/>
  <c r="AA24" i="4"/>
  <c r="AA28" i="4"/>
  <c r="Y25" i="4"/>
  <c r="AB21" i="4"/>
  <c r="AB25" i="4"/>
  <c r="AB5" i="4"/>
  <c r="Y20" i="4"/>
  <c r="AA19" i="4"/>
  <c r="Y33" i="4"/>
  <c r="AB29" i="4"/>
  <c r="Z17" i="4"/>
  <c r="AB33" i="4"/>
  <c r="AB16" i="4"/>
  <c r="Z30" i="4"/>
  <c r="AA10" i="4"/>
  <c r="Y24" i="4"/>
  <c r="Y7" i="4"/>
  <c r="Y15" i="4"/>
  <c r="AA31" i="4"/>
  <c r="AA14" i="4"/>
  <c r="AB23" i="4"/>
  <c r="AA33" i="4"/>
  <c r="AB17" i="4"/>
  <c r="AA11" i="4"/>
  <c r="AB13" i="4"/>
  <c r="AA7" i="4"/>
  <c r="Y12" i="4"/>
  <c r="AB8" i="4"/>
  <c r="Y8" i="4"/>
  <c r="Z35" i="4"/>
  <c r="Z9" i="4"/>
  <c r="Y31" i="4"/>
  <c r="Z22" i="4"/>
  <c r="Y16" i="4"/>
  <c r="AA32" i="4"/>
  <c r="AA6" i="4"/>
  <c r="AA5" i="4"/>
  <c r="Z13" i="4"/>
  <c r="Z34" i="4"/>
  <c r="Y28" i="4"/>
  <c r="Y11" i="4"/>
  <c r="AA27" i="4"/>
  <c r="AB7" i="4"/>
  <c r="Z21" i="4"/>
  <c r="Y32" i="4"/>
  <c r="Z12" i="4"/>
  <c r="AB28" i="4"/>
  <c r="AB11" i="4"/>
  <c r="AB19" i="4"/>
  <c r="Z10" i="4"/>
  <c r="Y21" i="4"/>
  <c r="Z26" i="4"/>
  <c r="AA15" i="4"/>
  <c r="AB20" i="4"/>
  <c r="Z25" i="4"/>
  <c r="Z8" i="4"/>
  <c r="AB24" i="4"/>
  <c r="AA35" i="4"/>
  <c r="AA18" i="4"/>
  <c r="Z29" i="4"/>
  <c r="AA9" i="4"/>
  <c r="Y23" i="4"/>
  <c r="Y6" i="4"/>
  <c r="Z33" i="4"/>
  <c r="AB26" i="4"/>
  <c r="Y29" i="4"/>
  <c r="Z18" i="4"/>
  <c r="AA23" i="4"/>
  <c r="AB12" i="4"/>
  <c r="AA22" i="4"/>
  <c r="Y5" i="4"/>
  <c r="Y19" i="4"/>
  <c r="AB32" i="4"/>
  <c r="AB15" i="4"/>
  <c r="AA26" i="4"/>
  <c r="AB6" i="4"/>
  <c r="Z20" i="4"/>
  <c r="X9" i="4"/>
  <c r="X23" i="4"/>
  <c r="X12" i="4"/>
  <c r="X26" i="4"/>
  <c r="X15" i="4"/>
  <c r="X29" i="4"/>
  <c r="X18" i="4"/>
  <c r="X32" i="4"/>
  <c r="X7" i="4"/>
  <c r="X21" i="4"/>
  <c r="X35" i="4"/>
  <c r="X10" i="4"/>
  <c r="X24" i="4"/>
  <c r="X13" i="4"/>
  <c r="X27" i="4"/>
  <c r="X16" i="4"/>
  <c r="X30" i="4"/>
  <c r="X19" i="4"/>
  <c r="X33" i="4"/>
  <c r="X8" i="4"/>
  <c r="X22" i="4"/>
  <c r="X11" i="4"/>
  <c r="X25" i="4"/>
  <c r="X5" i="4"/>
  <c r="X14" i="4"/>
  <c r="X28" i="4"/>
  <c r="X34" i="4"/>
  <c r="X17" i="4"/>
  <c r="X31" i="4"/>
  <c r="X6" i="4"/>
  <c r="X20" i="4"/>
  <c r="H10" i="4"/>
  <c r="H27" i="4"/>
  <c r="U37" i="4"/>
  <c r="H9" i="4"/>
  <c r="H16" i="4"/>
  <c r="H22" i="4"/>
  <c r="H17" i="4"/>
  <c r="H6" i="4"/>
  <c r="H24" i="4"/>
  <c r="H13" i="4"/>
  <c r="H11" i="4"/>
  <c r="H20" i="4"/>
  <c r="H19" i="4"/>
  <c r="H7" i="4"/>
  <c r="H26" i="4"/>
  <c r="H8" i="4"/>
  <c r="H14" i="4"/>
  <c r="H25" i="4"/>
  <c r="H23" i="4"/>
  <c r="H28" i="4"/>
  <c r="H15" i="4"/>
  <c r="H21" i="4"/>
  <c r="H29" i="4"/>
  <c r="L45" i="2" l="1"/>
  <c r="L65" i="2"/>
  <c r="L32" i="2"/>
  <c r="L39" i="2"/>
  <c r="W14" i="4"/>
  <c r="W35" i="4"/>
  <c r="W16" i="4"/>
  <c r="AB37" i="4"/>
  <c r="W34" i="4"/>
  <c r="W24" i="4"/>
  <c r="W10" i="4"/>
  <c r="AA37" i="4"/>
  <c r="Y37" i="4"/>
  <c r="W22" i="4"/>
  <c r="W18" i="4"/>
  <c r="W8" i="4"/>
  <c r="W30" i="4"/>
  <c r="Z37" i="4"/>
  <c r="W25" i="4"/>
  <c r="W7" i="4"/>
  <c r="W21" i="4"/>
  <c r="W11" i="4"/>
  <c r="W32" i="4"/>
  <c r="W28" i="4"/>
  <c r="W19" i="4"/>
  <c r="W20" i="4"/>
  <c r="W12" i="4"/>
  <c r="W33" i="4"/>
  <c r="W6" i="4"/>
  <c r="W23" i="4"/>
  <c r="W15" i="4"/>
  <c r="W26" i="4"/>
  <c r="W31" i="4"/>
  <c r="W27" i="4"/>
  <c r="W9" i="4"/>
  <c r="W29" i="4"/>
  <c r="W17" i="4"/>
  <c r="W13" i="4"/>
  <c r="W5" i="4"/>
  <c r="X37" i="4"/>
  <c r="W37" i="4" l="1"/>
  <c r="V37" i="4" s="1"/>
  <c r="L679" i="1" l="1"/>
  <c r="L678" i="1"/>
  <c r="L663" i="1"/>
  <c r="L660" i="1"/>
  <c r="L656" i="1"/>
  <c r="L610" i="1"/>
  <c r="L607" i="1"/>
  <c r="L604" i="1"/>
  <c r="L601" i="1"/>
  <c r="L588" i="1"/>
  <c r="L585" i="1"/>
  <c r="L582" i="1"/>
  <c r="L579" i="1"/>
  <c r="L556" i="1"/>
  <c r="L553" i="1"/>
  <c r="L551" i="1"/>
  <c r="L547" i="1"/>
  <c r="L546" i="1"/>
  <c r="L529" i="1"/>
  <c r="L524" i="1"/>
  <c r="L523" i="1"/>
  <c r="L520" i="1"/>
  <c r="L516" i="1"/>
  <c r="L498" i="1"/>
  <c r="L493" i="1"/>
  <c r="L490" i="1"/>
  <c r="L487" i="1"/>
  <c r="L485" i="1"/>
  <c r="L399" i="1"/>
  <c r="L395" i="1"/>
  <c r="L391" i="1"/>
  <c r="L387" i="1"/>
  <c r="L383" i="1"/>
  <c r="L379" i="1"/>
  <c r="L351" i="1"/>
  <c r="L347" i="1"/>
  <c r="L344" i="1"/>
  <c r="L341" i="1"/>
  <c r="L320" i="1"/>
  <c r="L319" i="1"/>
  <c r="L318" i="1"/>
  <c r="L313" i="1"/>
  <c r="L309" i="1"/>
  <c r="L305" i="1"/>
  <c r="L301" i="1"/>
  <c r="L290" i="1"/>
  <c r="L272" i="1"/>
  <c r="L268" i="1"/>
  <c r="L264" i="1"/>
  <c r="L260" i="1"/>
  <c r="L181" i="1"/>
  <c r="L179" i="1"/>
  <c r="L174" i="1"/>
  <c r="L169" i="1"/>
  <c r="L153" i="1"/>
  <c r="L130" i="1"/>
  <c r="L126" i="1"/>
  <c r="L119" i="1"/>
  <c r="L114" i="1"/>
  <c r="L111" i="1"/>
  <c r="L102" i="1"/>
  <c r="L89" i="1"/>
  <c r="L84" i="1"/>
  <c r="L80" i="1"/>
  <c r="L73" i="1"/>
  <c r="L44" i="1"/>
  <c r="L40" i="1"/>
  <c r="L34" i="1"/>
  <c r="L29" i="1"/>
  <c r="L21" i="1"/>
  <c r="C13" i="4"/>
  <c r="L52" i="2" s="1"/>
  <c r="L55" i="2" s="1"/>
  <c r="C15" i="4"/>
  <c r="L23" i="2" s="1"/>
  <c r="C14" i="4"/>
  <c r="L22" i="2" s="1"/>
  <c r="L28" i="2" l="1"/>
  <c r="L66" i="2" s="1"/>
  <c r="L67" i="2" s="1"/>
  <c r="L68" i="2" s="1"/>
  <c r="L70" i="2" s="1"/>
  <c r="L72" i="2" s="1"/>
  <c r="G18" i="4"/>
  <c r="F18" i="4"/>
  <c r="G12" i="4"/>
  <c r="F12" i="4"/>
  <c r="C37" i="4"/>
  <c r="G37" i="4" l="1"/>
  <c r="H18" i="4"/>
  <c r="F37" i="4"/>
  <c r="H12" i="4"/>
  <c r="I70" i="2"/>
  <c r="H37" i="4" l="1"/>
  <c r="AT39" i="4" a="1"/>
  <c r="AT39" i="4"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<sst xmlns="http://schemas.openxmlformats.org/spreadsheetml/2006/main" count="6841" uniqueCount="1270">
  <si>
    <t>T</t>
  </si>
  <si>
    <t>TT</t>
  </si>
  <si>
    <t>TransNo</t>
  </si>
  <si>
    <t>#</t>
  </si>
  <si>
    <t>Trans.date</t>
  </si>
  <si>
    <t>Period</t>
  </si>
  <si>
    <t>Account</t>
  </si>
  <si>
    <t>Account (T)</t>
  </si>
  <si>
    <t>Unit</t>
  </si>
  <si>
    <t>Activity code</t>
  </si>
  <si>
    <t>Resource</t>
  </si>
  <si>
    <t>Resource (T)</t>
  </si>
  <si>
    <t>Project</t>
  </si>
  <si>
    <t>Project (T)</t>
  </si>
  <si>
    <t>Costce</t>
  </si>
  <si>
    <t>Costce (T)</t>
  </si>
  <si>
    <t>TC</t>
  </si>
  <si>
    <t>Text</t>
  </si>
  <si>
    <t>Company Curr</t>
  </si>
  <si>
    <t>B</t>
  </si>
  <si>
    <t>H5</t>
  </si>
  <si>
    <t>Repairs and maintenance of computers</t>
  </si>
  <si>
    <t>Southeast Asia</t>
  </si>
  <si>
    <t>Electricity</t>
  </si>
  <si>
    <t>Printed matter</t>
  </si>
  <si>
    <t>Health care (Regional offices)</t>
  </si>
  <si>
    <t>Other employee benefits</t>
  </si>
  <si>
    <t>X5</t>
  </si>
  <si>
    <t>Change in accrued holiday pay provision</t>
  </si>
  <si>
    <t>Severance pay</t>
  </si>
  <si>
    <t>Banking costs</t>
  </si>
  <si>
    <t>Other external expenses</t>
  </si>
  <si>
    <t>X1</t>
  </si>
  <si>
    <t>Internal expenses, employee costs</t>
  </si>
  <si>
    <t>Internal expenses, support TA/FC</t>
  </si>
  <si>
    <t>Rent</t>
  </si>
  <si>
    <t>Mobile telephone</t>
  </si>
  <si>
    <t>Consumable materials</t>
  </si>
  <si>
    <t>Corporate insurance</t>
  </si>
  <si>
    <t>Sub granting</t>
  </si>
  <si>
    <t>H1</t>
  </si>
  <si>
    <t>Meeting expenses and similar</t>
  </si>
  <si>
    <t>Other travel expenses</t>
  </si>
  <si>
    <t/>
  </si>
  <si>
    <t>R5</t>
  </si>
  <si>
    <t>Repairs and maintenance of equipment</t>
  </si>
  <si>
    <t>Computer communication</t>
  </si>
  <si>
    <t>Cleaning and refuse collection</t>
  </si>
  <si>
    <t>Budget Code</t>
  </si>
  <si>
    <t>Donor Line#</t>
  </si>
  <si>
    <t>Nature of the expeses according to proposed budget</t>
  </si>
  <si>
    <t>TOTAL Latest BUDGET</t>
  </si>
  <si>
    <t>SEK</t>
  </si>
  <si>
    <t>Acumulated costs (before current report)</t>
  </si>
  <si>
    <t>Expenditure in this period</t>
  </si>
  <si>
    <t>Acumulated costs (from start of implementation to present report included)</t>
  </si>
  <si>
    <t>Balance</t>
  </si>
  <si>
    <t>Depletion %</t>
  </si>
  <si>
    <t>Explain</t>
  </si>
  <si>
    <t>I</t>
  </si>
  <si>
    <t>II</t>
  </si>
  <si>
    <t>FINANCE REPORT</t>
  </si>
  <si>
    <t>Company name:</t>
  </si>
  <si>
    <t>ABC</t>
  </si>
  <si>
    <t xml:space="preserve">Project Title: </t>
  </si>
  <si>
    <t>KH123-PT</t>
  </si>
  <si>
    <t xml:space="preserve">SNV Organization Number: </t>
  </si>
  <si>
    <t>4l I 45789645</t>
  </si>
  <si>
    <t>Fundig Source:</t>
  </si>
  <si>
    <t>Project Period:</t>
  </si>
  <si>
    <t>EXPENDITURE REPORT</t>
  </si>
  <si>
    <t xml:space="preserve">Reporting period </t>
  </si>
  <si>
    <t>Activity Code/Class/Job/Sec</t>
  </si>
  <si>
    <t>DFAT</t>
  </si>
  <si>
    <t>Donor</t>
  </si>
  <si>
    <t>EU</t>
  </si>
  <si>
    <t>PID65000</t>
  </si>
  <si>
    <t>PID66000</t>
  </si>
  <si>
    <t>Activity Code</t>
  </si>
  <si>
    <t>Sumif</t>
  </si>
  <si>
    <t>Head Office</t>
  </si>
  <si>
    <t>Sumifs</t>
  </si>
  <si>
    <t>TOTAL</t>
  </si>
  <si>
    <t>G/L Account</t>
  </si>
  <si>
    <t>Row Labels</t>
  </si>
  <si>
    <t>(blank)</t>
  </si>
  <si>
    <t>Grand Total</t>
  </si>
  <si>
    <t>Column Labels</t>
  </si>
  <si>
    <t>Sum of Company Curr</t>
  </si>
  <si>
    <t>(All)</t>
  </si>
  <si>
    <t>Quarter</t>
  </si>
  <si>
    <t>Q1</t>
  </si>
  <si>
    <t>Q2</t>
  </si>
  <si>
    <t>Q3</t>
  </si>
  <si>
    <t>Q4</t>
  </si>
  <si>
    <t>Annual Expenditure</t>
  </si>
  <si>
    <t>External Report</t>
  </si>
  <si>
    <t>Internal/Organizational report</t>
  </si>
  <si>
    <t>3.1 Purchase or rent of vehicles</t>
  </si>
  <si>
    <t>3.2 Furniture, computer equipment</t>
  </si>
  <si>
    <t>3.3 Machines, tools..</t>
  </si>
  <si>
    <t>3.4 Spare parts/equipment for machines, tools</t>
  </si>
  <si>
    <t xml:space="preserve">3.5 Other (please specify) </t>
  </si>
  <si>
    <t>5.1 Publications9</t>
  </si>
  <si>
    <t>5.2 Studies, research9</t>
  </si>
  <si>
    <t>5.3 Expenditure verification/Audit</t>
  </si>
  <si>
    <t>5.4 Evaluation costs</t>
  </si>
  <si>
    <t>5.5 Translation, interpreters</t>
  </si>
  <si>
    <t>5.6 Financial services (bank guarantee costs, bank fees, etc.)</t>
  </si>
  <si>
    <t xml:space="preserve">5.7 Costs of conferences/seminars9  </t>
  </si>
  <si>
    <t>5.8. Visibility actions10</t>
  </si>
  <si>
    <t xml:space="preserve">   1.1.2 Administrative/ support staff</t>
  </si>
  <si>
    <t>1. Human Resources</t>
  </si>
  <si>
    <t>2. Travel</t>
  </si>
  <si>
    <t>2.1. International travel_Airfare for international travel to join the meeting at HO.</t>
  </si>
  <si>
    <t>2.4 Local transportation_Gasoline for staff to monitor/technical support visit to Partners and joining with stackholders at the provinces</t>
  </si>
  <si>
    <t>Subtotal Human Resources</t>
  </si>
  <si>
    <t>Subtotal Travel</t>
  </si>
  <si>
    <t>3. Equipment and supplies</t>
  </si>
  <si>
    <t>4. Local office</t>
  </si>
  <si>
    <t>4.1 Vehicle costs</t>
  </si>
  <si>
    <t xml:space="preserve">4.2 Office rent </t>
  </si>
  <si>
    <t xml:space="preserve">4.3 Consumables - office supplies </t>
  </si>
  <si>
    <t xml:space="preserve">4.4 Other services (tel/fax, electricity/heating, maintenance) </t>
  </si>
  <si>
    <t>Subtotal Local office</t>
  </si>
  <si>
    <t>1.1.1.32</t>
  </si>
  <si>
    <t>1.1.1.33</t>
  </si>
  <si>
    <t>1.1.1.34</t>
  </si>
  <si>
    <t>1.1.2.26</t>
  </si>
  <si>
    <t>1.1.2.27</t>
  </si>
  <si>
    <t>1.1.2.28</t>
  </si>
  <si>
    <t>1.1.2.29</t>
  </si>
  <si>
    <t xml:space="preserve">1.2.15 </t>
  </si>
  <si>
    <t xml:space="preserve">1.2.16 </t>
  </si>
  <si>
    <t xml:space="preserve">1.3 Perdiems for missions/travel5 </t>
  </si>
  <si>
    <t xml:space="preserve">1.3.1 </t>
  </si>
  <si>
    <t>1.3.1 Country Abroad (Staff assigned to the action)</t>
  </si>
  <si>
    <t xml:space="preserve">1.3.2 </t>
  </si>
  <si>
    <t>1.3.2 Local (Staff assigned to the action)</t>
  </si>
  <si>
    <t>1.3.3 Seminar/conference participants (Staff assigned to the action)</t>
  </si>
  <si>
    <t xml:space="preserve">2.4 </t>
  </si>
  <si>
    <t xml:space="preserve">3.1 </t>
  </si>
  <si>
    <t xml:space="preserve">3.2 </t>
  </si>
  <si>
    <t xml:space="preserve">3.3 </t>
  </si>
  <si>
    <t xml:space="preserve">3.4 </t>
  </si>
  <si>
    <t xml:space="preserve">3.5 </t>
  </si>
  <si>
    <t>Subtotal Equipment and supplies</t>
  </si>
  <si>
    <t xml:space="preserve">4.1 </t>
  </si>
  <si>
    <t xml:space="preserve">4.2 </t>
  </si>
  <si>
    <t xml:space="preserve">4.3 </t>
  </si>
  <si>
    <t xml:space="preserve">4.4 </t>
  </si>
  <si>
    <t>5. Other costs, services</t>
  </si>
  <si>
    <t xml:space="preserve">5.1 </t>
  </si>
  <si>
    <t xml:space="preserve">5.2 </t>
  </si>
  <si>
    <t xml:space="preserve">5.3 </t>
  </si>
  <si>
    <t xml:space="preserve">5.4 </t>
  </si>
  <si>
    <t xml:space="preserve">5.5 </t>
  </si>
  <si>
    <t xml:space="preserve">5.6 </t>
  </si>
  <si>
    <t xml:space="preserve">5.7 </t>
  </si>
  <si>
    <t>5.8.</t>
  </si>
  <si>
    <t>Subtotal Other costs, services</t>
  </si>
  <si>
    <t>6. Other</t>
  </si>
  <si>
    <t>1st Partner's activities</t>
  </si>
  <si>
    <t xml:space="preserve">6.3 </t>
  </si>
  <si>
    <t>6.3 Financial Support to third party</t>
  </si>
  <si>
    <t>1st partner activities</t>
  </si>
  <si>
    <t xml:space="preserve">6.4 </t>
  </si>
  <si>
    <t>6.4 Partner assessment, Project Launching, annual reflection meetings</t>
  </si>
  <si>
    <t xml:space="preserve">6.4.1 </t>
  </si>
  <si>
    <t xml:space="preserve">6.4.1 Partners assessment </t>
  </si>
  <si>
    <t xml:space="preserve">6.4.2 </t>
  </si>
  <si>
    <t xml:space="preserve">6.4.3 </t>
  </si>
  <si>
    <t>6.4.3 Launching meeting with partners and relevant stakeholders</t>
  </si>
  <si>
    <t xml:space="preserve">6.4.4 </t>
  </si>
  <si>
    <t>6.4.4 Program implementation review/reflection with Partners</t>
  </si>
  <si>
    <t>Subtotal Other</t>
  </si>
  <si>
    <t xml:space="preserve">7.  Subtotal direct eligible costs of the Action (1-6) </t>
  </si>
  <si>
    <t>8. Indirect costs (maximum 7% of  7, subtotal of direct eligible costs of the Action)</t>
  </si>
  <si>
    <t>9. Total eligible costs of the Action, excluding reserve (7+ 8)</t>
  </si>
  <si>
    <t>10. Not applicable</t>
  </si>
  <si>
    <t xml:space="preserve">11. Total eligible costs (9+10) </t>
  </si>
  <si>
    <t>12. - Taxes
      - Contributions in kind</t>
  </si>
  <si>
    <t>13. Total accepted costs of the action (11+12)</t>
  </si>
  <si>
    <t>1.1.1.32  Program Manager/PM (1 Position @ 28%)</t>
  </si>
  <si>
    <t>1.1.1.33  Program Officer/PO (1 Position @ 100%)</t>
  </si>
  <si>
    <t>1.1.1.34  Grant Management Officer/GMO (1 Position @ 17%)</t>
  </si>
  <si>
    <t xml:space="preserve">1.1.2.26  Finance, Administration and HR Manager/FAHM (1 Position @ 18%) </t>
  </si>
  <si>
    <t xml:space="preserve">1.1.2.27  Finance Officer (1 Position @ 18%) </t>
  </si>
  <si>
    <t xml:space="preserve">1.1.2.28  Administration and IT Officer ((1 Position @ 10%) </t>
  </si>
  <si>
    <t xml:space="preserve">1.1.2.29  Driver and Support Officer 1, Cleaner 1, and Security Guard 1.( 3 Positions @ 10%) </t>
  </si>
  <si>
    <t>1.2.15  Country Manager (1 position @ 10%)</t>
  </si>
  <si>
    <t>1.2.16  HO Program Support and Quality Controllers (1 position @10%)</t>
  </si>
  <si>
    <t>6.4.2 ToT training to CFi and CPAs on planning, implementation and monitoring for environmental change, climate changes, and NRs using ’s Right(s) Way Forward methodologies for Sustainable Use of Natural Resources.  is responsible for this activities.</t>
  </si>
  <si>
    <t>1.3.3</t>
  </si>
  <si>
    <t>III</t>
  </si>
  <si>
    <t>IV</t>
  </si>
  <si>
    <t>V</t>
  </si>
  <si>
    <t>VII</t>
  </si>
  <si>
    <t>VI</t>
  </si>
  <si>
    <t>VIII</t>
  </si>
  <si>
    <t>Jan 1, 2021 to December 31, 2023</t>
  </si>
  <si>
    <t>01 January 2021 - 31 December 2023</t>
  </si>
  <si>
    <t>Opening Balance 1 Jan 2021</t>
  </si>
  <si>
    <t>Salary (employees outside )</t>
  </si>
  <si>
    <t>Personnel insurance (employees outside )</t>
  </si>
  <si>
    <t>Subsistence allowances (employees outside )</t>
  </si>
  <si>
    <t xml:space="preserve">Travel expenses, not in </t>
  </si>
  <si>
    <t xml:space="preserve">Board and lodging, not in </t>
  </si>
  <si>
    <t xml:space="preserve">Interest income, not in </t>
  </si>
  <si>
    <t xml:space="preserve">Travel expenses, to/from </t>
  </si>
  <si>
    <t xml:space="preserve">Subsistence allowances, </t>
  </si>
  <si>
    <t>IX</t>
  </si>
  <si>
    <t>X</t>
  </si>
  <si>
    <t>XI</t>
  </si>
  <si>
    <t>XII</t>
  </si>
  <si>
    <t>XIII</t>
  </si>
  <si>
    <t>Internal expenses</t>
  </si>
  <si>
    <t>SIDA</t>
  </si>
  <si>
    <t>USAID</t>
  </si>
  <si>
    <t>យោង</t>
  </si>
  <si>
    <t>បរិយាយ/Description</t>
  </si>
  <si>
    <t>A0</t>
  </si>
  <si>
    <t>I- ទ្រព្យសកម្ម (A0=A1+ A13)/   Assets (A0=A1+ A13)</t>
  </si>
  <si>
    <t>A1</t>
  </si>
  <si>
    <t>ទ្រព្យសកម្មរយៈពេលវែង [A1=សរុប(A2:A12)]/Non-Current Assets / Fixed Assets [A1=Sum(A2:A12)]</t>
  </si>
  <si>
    <t>A2</t>
  </si>
  <si>
    <t>ដីធ្លីរបស់សហគ្រាស/ Freehold land</t>
  </si>
  <si>
    <t>A3</t>
  </si>
  <si>
    <t>ការរៀបចំតុបតែងលំអដីធ្លីរបស់សហគ្រាស/Improvements and preparation of land</t>
  </si>
  <si>
    <t>A4</t>
  </si>
  <si>
    <t>សំណង់អាគាររបស់សហគ្រាស/Freehold buildings</t>
  </si>
  <si>
    <t>A5</t>
  </si>
  <si>
    <t>សំណង់អាគារលើដីធ្លីក្រោមភតិសន្យា/Freehold buildings on leasehold land</t>
  </si>
  <si>
    <t>A6</t>
  </si>
  <si>
    <t>ទ្រព្យសកម្មរយៈពេលវែងកំពុងដំណើរការ/Non-current assets in progress</t>
  </si>
  <si>
    <t>A7</t>
  </si>
  <si>
    <t>រោងចក្រ ( ក្រៅពីអាគារ) និងបរិក្ខារ/Plant and equipment</t>
  </si>
  <si>
    <t>A8</t>
  </si>
  <si>
    <t>កេរ្តិ៍ឈ្មោះ/មូលនិធិពាណិជ្ជកម្ម/Goodwill</t>
  </si>
  <si>
    <t>A9</t>
  </si>
  <si>
    <t>ចំណាយបង្កើតសហគ្រាសដំបូង/Preliminary business formation expenses</t>
  </si>
  <si>
    <t>A10</t>
  </si>
  <si>
    <t xml:space="preserve">ទ្រព្យសកម្មក្រោមភតិសន្យា និងបុព្វលាភនៃការប្រើប្រាស់/Leasehold assets and lease premiums </t>
  </si>
  <si>
    <t>A11</t>
  </si>
  <si>
    <t>វិនិយោគក្នុងសហគ្រាសដទៃ/Investment in other enterprises</t>
  </si>
  <si>
    <t>A12</t>
  </si>
  <si>
    <t>ទ្រព្យសកម្មរយៈពេលវែងផ្សេងៗ/Other non-current assets</t>
  </si>
  <si>
    <t>A13</t>
  </si>
  <si>
    <t>ទ្រព្យសកម្មរយៈពេលខ្លី [A13=សរុប(A14:A27)]/ Current Assets [A13=Sum(A14:A27)]</t>
  </si>
  <si>
    <t>A14</t>
  </si>
  <si>
    <t>ស្តុកវត្ថុធាតុដើម និងសំភារៈផ្គត់ផ្គង់/ Stock of raw materials and supplies</t>
  </si>
  <si>
    <t>A15</t>
  </si>
  <si>
    <t>ស្តុកទំនិញ/ Stocks of goods</t>
  </si>
  <si>
    <t>A16</t>
  </si>
  <si>
    <t>ស្តុកផលិតផលសម្រេច/ Stocks of finished products</t>
  </si>
  <si>
    <t>A17</t>
  </si>
  <si>
    <t>ផលិតផលកំពុងផលិត/ Products in progress</t>
  </si>
  <si>
    <t>A18</t>
  </si>
  <si>
    <t>គណនីត្រូវទទួល / អតិថិជន/ Accounts receivable / trade debtors</t>
  </si>
  <si>
    <t>A19</t>
  </si>
  <si>
    <t>គណនីត្រូវទទួលផ្សេងៗ / Other accounts receivable</t>
  </si>
  <si>
    <t>A20</t>
  </si>
  <si>
    <t>ចំណាយបានកត់ត្រាមុន/ Prepaid expenses</t>
  </si>
  <si>
    <t>A21</t>
  </si>
  <si>
    <t>សាច់ប្រាក់នៅក្នុងបេឡា / Cash on hand</t>
  </si>
  <si>
    <t>A22</t>
  </si>
  <si>
    <t>សាច់ប្រាក់នៅធនាគារ/ Cash in banks</t>
  </si>
  <si>
    <t>A23</t>
  </si>
  <si>
    <t>ឥណទានប្រាក់រំដោះពន្ធលើប្រាក់ចំណូល/Credit on Prepayment on income tax</t>
  </si>
  <si>
    <t>A24</t>
  </si>
  <si>
    <t>ឥណទានអាករលើតម្លៃបន្ថែម/ Value added tax credit</t>
  </si>
  <si>
    <t>A25</t>
  </si>
  <si>
    <t>ឥណទានពន្ធ-អាករដទៃទៀត/ Other taxes credit</t>
  </si>
  <si>
    <t>A26</t>
  </si>
  <si>
    <t>ទ្រព្យសកម្មរយៈពេលខ្លីផ្សេងៗ/ Other current assets</t>
  </si>
  <si>
    <t>A27</t>
  </si>
  <si>
    <t>លម្អៀងពីការប្តូរប្រាក់នៃទ្រព្យសកម្ម/ Gain/(loss) on currency translation of assets</t>
  </si>
  <si>
    <t>A28</t>
  </si>
  <si>
    <t>II- មូលនិធិ/ទុនម្ចាស់ទ្រព្យ និងបំណុល [A28=សរុប(A29+A37+A42)]/      Equity and Liabilities [A28=sum(A29+A37+A42)]</t>
  </si>
  <si>
    <t>A29</t>
  </si>
  <si>
    <t>មូលនិធិ/ទុនម្ចាស់ទ្រព្យ  [A29=សរុប(A30:A36)]/ Equity [A29=sum(A30:A36)]</t>
  </si>
  <si>
    <t>A30</t>
  </si>
  <si>
    <t xml:space="preserve">    មូលធន/មូលធនភាគហ៊ុន/ មូលនិធិសាខាក្រុមហ៊ុនបរទេស ឬការិយាល័យតំណាង/       Capital / Share capital / fund of foreign Branch or Representative Office</t>
  </si>
  <si>
    <t>A31</t>
  </si>
  <si>
    <t xml:space="preserve">    តម្លៃលើសនៃការលក់ប័ណ្ណភាគហ៊ុន/       Share premium</t>
  </si>
  <si>
    <t>A32</t>
  </si>
  <si>
    <t xml:space="preserve">    មូលធនបម្រុងតាមច្បាប់/       Legal reserve capital</t>
  </si>
  <si>
    <t>A33</t>
  </si>
  <si>
    <t xml:space="preserve">    លម្អៀងលើសនៃការវាយតម្លៃឡើងវិញនូវទ្រព្យសកម្ម/       Gain on revaluation of assets</t>
  </si>
  <si>
    <t>A34</t>
  </si>
  <si>
    <t xml:space="preserve">    មូលធនបំរុងផ្សេងៗ/       Other reserve capital</t>
  </si>
  <si>
    <t>A35</t>
  </si>
  <si>
    <t xml:space="preserve">   លទ្ធផលចំណេញ / ( ខាត) យោងពីមុន (+ ឬ  -)/       Profit / (loss) brought forward (+ or - )</t>
  </si>
  <si>
    <t>A36</t>
  </si>
  <si>
    <t xml:space="preserve">   លទ្ធផលចំណេញ/( ខាត) នៃការិយបរិច្ឆេទនេះ( + ឬ - )/       Profit / (loss) for the period ( + or - )</t>
  </si>
  <si>
    <t>A37</t>
  </si>
  <si>
    <t xml:space="preserve">     បំណុលរយៈពេលវែង [A37=សរុប(A38:A41)]/       Non-current Liabilities [A37=sum(A38:A41)]</t>
  </si>
  <si>
    <t>A38</t>
  </si>
  <si>
    <t xml:space="preserve">    បំណុលភាគីជាប់ទាក់ទិន/       Loan from related parties</t>
  </si>
  <si>
    <t>A39</t>
  </si>
  <si>
    <t xml:space="preserve">    បំណុលធនាគារ និងបំណុលភាគីមិនជាប់ទាក់ទិនផ្សេងៗ/       Loan from banks and other external parties</t>
  </si>
  <si>
    <t>A40</t>
  </si>
  <si>
    <t xml:space="preserve">    សំវិធានធន/       Provisions</t>
  </si>
  <si>
    <t>A41</t>
  </si>
  <si>
    <t xml:space="preserve">    បំណុលរយៈពេលវែងផ្សេងៗ/       Other non-current liabilities</t>
  </si>
  <si>
    <t>A42</t>
  </si>
  <si>
    <t xml:space="preserve">     បំណុលរយៈពេលខ្លី  [A42=សរុប(A43:A52)]/      Current Liabilities [A42=sum(A43:A52)]</t>
  </si>
  <si>
    <t>A43</t>
  </si>
  <si>
    <t xml:space="preserve">   សាច់ប្រាក់ដកពីធនាគារលើសប្រាក់បញ្ញើ ( ឥណទានវិបារូប៍រ)/       Bank overdraft </t>
  </si>
  <si>
    <t>A44</t>
  </si>
  <si>
    <t xml:space="preserve">   ចំណែកចរន្តនៃបំណុលមានការប្រាក់/      Short-term borrowing-current portion of interest bearing borrowing</t>
  </si>
  <si>
    <t>A45</t>
  </si>
  <si>
    <t xml:space="preserve">    គណនីត្រូវសងបុគ្គលជាប់ទាក់ទិន ( ភាគីសម្ព័ន្ធញ្ញាត្តិ)/      Accounts payable to related parties</t>
  </si>
  <si>
    <t>A46</t>
  </si>
  <si>
    <t xml:space="preserve">   គណនីត្រូវសងផ្សេងៗ /     Other accounts payable</t>
  </si>
  <si>
    <t>A47</t>
  </si>
  <si>
    <t xml:space="preserve">   ចំណូលកត់មុន /     Unearned revenues</t>
  </si>
  <si>
    <t>A48</t>
  </si>
  <si>
    <t xml:space="preserve">  គណនីចំណាយបង្គរ និងបំណុលរយៈពេលខ្លីផ្សេងៗ/    Accrual expenses and other current liabilities</t>
  </si>
  <si>
    <t>A49</t>
  </si>
  <si>
    <t xml:space="preserve">   សំវិធានធន/      Provisions </t>
  </si>
  <si>
    <t>A50</t>
  </si>
  <si>
    <t xml:space="preserve">   ពន្ធលើប្រាក់ចំណូលត្រូវបង់/     Income tax payable</t>
  </si>
  <si>
    <t>A51</t>
  </si>
  <si>
    <t xml:space="preserve">   ពន្ធ-អាករផ្សេងៗត្រូវបង់/     Other taxes payable</t>
  </si>
  <si>
    <t>A52</t>
  </si>
  <si>
    <t xml:space="preserve">   លម្អៀងពីការប្តូរប្រាក់នៃទ្រព្យអកម្ម/      Gain/(Loss) on currency translation of liabilities</t>
  </si>
  <si>
    <t>B0</t>
  </si>
  <si>
    <t>ចំណូលប្រតិបត្តិការ [B0=សរុប(B1:B3)] / Operating revenues  [B0=Sum(B1:B3)]</t>
  </si>
  <si>
    <t>B1</t>
  </si>
  <si>
    <t>ការលក់ផលិតផល/Sales of products</t>
  </si>
  <si>
    <t>B2</t>
  </si>
  <si>
    <t>ការលក់ទំនិញ/ Sales of goods</t>
  </si>
  <si>
    <t>B3</t>
  </si>
  <si>
    <t>ការផ្គត់ផ្គង់សេវា/Supplies of services</t>
  </si>
  <si>
    <t>B4</t>
  </si>
  <si>
    <t>ថ្លៃដើមផលិតផលបានលក់របស់សហគ្រាសផលិតកម្ម (TOI 01/V,C20)/Cost of products sold of production enterprises (TOI 01/V,C20)</t>
  </si>
  <si>
    <t>B5</t>
  </si>
  <si>
    <t>ថ្លៃដើមទំនិញបានលក់របស់សហគ្រាសក្រៅពីផលិតកម្ម (TOI 01/VI, D9)/Cost of goods sold of non- production enterprises (TOI 01/ VI, D9)</t>
  </si>
  <si>
    <t>B6</t>
  </si>
  <si>
    <t>ថ្លៃដើមសេវាបានផ្គត់ផ្គង់ /Cost of services supplied</t>
  </si>
  <si>
    <t>B7</t>
  </si>
  <si>
    <t>ចំណេញដុល (B7=B0-B4-B5-B6)/Gross profit  (B7=B0-B4-B5-B6)</t>
  </si>
  <si>
    <t>B8</t>
  </si>
  <si>
    <t>ចំណូលបន្ទាប់បន្សំ  [B8=សរុប(B9:B11)]/Subsidiary Revenues  [B8=Sum(B9:B11)]</t>
  </si>
  <si>
    <t>B9</t>
  </si>
  <si>
    <t>ចំណូលពីការជួលបានទទួល ឬត្រូវទទួល/Rental fees received or receivable</t>
  </si>
  <si>
    <t>B10</t>
  </si>
  <si>
    <t>ចំណូលពីសួយសារបានទទួល ឬត្រូវទទួល/Royalties received or receivable</t>
  </si>
  <si>
    <t>B11</t>
  </si>
  <si>
    <t>ចំណូលបន្ទាប់បន្សំដទៃទៀត/Other Subsidiary Revenues</t>
  </si>
  <si>
    <t>B12</t>
  </si>
  <si>
    <t>ចំណូលផ្សេងៗ [B12=សរុប(B13:B21)]/Other Revenues  [B12=Sum(B13:B21)]</t>
  </si>
  <si>
    <t>B13</t>
  </si>
  <si>
    <t>ឧបត្ថម្ភកធន/Grants/subsidies</t>
  </si>
  <si>
    <t>B14</t>
  </si>
  <si>
    <t>ចំណូលពីភាគលាភបានទទួល ឬត្រូវទទួល/Dividends received or receivable</t>
  </si>
  <si>
    <t>B15</t>
  </si>
  <si>
    <t>ចំណូលពីការប្រាក់បានទទួល ឬត្រូវទទួល/Interests received or receivable</t>
  </si>
  <si>
    <t>B16</t>
  </si>
  <si>
    <t>ផលចំណេញ/តម្លៃលើសពីការលក់ទ្រព្យសកម្មរយៈពេលវែង/Gain/surplus on disposal of fixed assets (capital gain)</t>
  </si>
  <si>
    <t>B17</t>
  </si>
  <si>
    <t>ផលចំណេញពីការលក់មូលប័ត្រ/សញ្ញាប័ណ្ណ/Gain on disposal of securities</t>
  </si>
  <si>
    <t>B18</t>
  </si>
  <si>
    <t>ភាគចំណេញពីប្រតិបត្តិការរួមគ្នា/Share of profit from joint venture</t>
  </si>
  <si>
    <t>B19</t>
  </si>
  <si>
    <t>ផលចំណេញពីការប្តូរប្រាក់សម្រេចបាន/Gain on realised currency translation</t>
  </si>
  <si>
    <t>B20</t>
  </si>
  <si>
    <t>ផលចំណេញពីការប្តូរប្រាក់មិនទាន់សម្រេចបាន/Gain on unrealised currency translation</t>
  </si>
  <si>
    <t>B21</t>
  </si>
  <si>
    <t>ចំណូលដទៃទៀត/Other revenues</t>
  </si>
  <si>
    <t>B22</t>
  </si>
  <si>
    <t>ចំណាយប្រតិបត្តិការ [B22=សរុប(B23:B41)]/Operating Expenses [B22=Sum(B23:B41)]</t>
  </si>
  <si>
    <t>B23</t>
  </si>
  <si>
    <t>ចំណាយបៀវត្ស /Salary expenses</t>
  </si>
  <si>
    <t>B24</t>
  </si>
  <si>
    <t>ចំណាយប្រេង ឧស្ម័ន អគ្គីសនី និងទឹក /Fuel, gas, electricity and water expenses</t>
  </si>
  <si>
    <t>B25</t>
  </si>
  <si>
    <t>ចំណាយធ្វើដំណើរ និងចំណាយស្នាក់នៅ/Travelling and accommodation expenses</t>
  </si>
  <si>
    <t>B26</t>
  </si>
  <si>
    <t>ចំណាយដឹកជញ្ជូន/Transportation expenses</t>
  </si>
  <si>
    <t>B27</t>
  </si>
  <si>
    <t xml:space="preserve">ចំណាយលើការជួល/Rental expenses </t>
  </si>
  <si>
    <t>B28</t>
  </si>
  <si>
    <t>ចំណាយលើការថែទាំ និងជួសជុល/Repair and maintenance  expenses</t>
  </si>
  <si>
    <t>B29</t>
  </si>
  <si>
    <t>ចំណាយលើការកំសាន្តសប្បាយ/Entertainment expenses</t>
  </si>
  <si>
    <t>B30</t>
  </si>
  <si>
    <t>ចំណាយកម្រៃជើងសារ ផ្សាយពាណិជ្ជកម្ម និងចំណាយការលក់/Commission, advertising, and selling  expenses</t>
  </si>
  <si>
    <t>B31</t>
  </si>
  <si>
    <t>ចំណាយបង់ពន្ធ និងអាករផ្សេងៗ/Other taxes expense</t>
  </si>
  <si>
    <t>B32</t>
  </si>
  <si>
    <t>ចំណាយលើអំណោយ/Donation expense</t>
  </si>
  <si>
    <t>B33</t>
  </si>
  <si>
    <t>ចំណាយសេវាគ្រប់គ្រង ពិគ្រោះយោបល់ បច្ចេកទេស និងសេវាប្រហាក់ប្រហែល/Management, consulting, technical, and other similar services expense</t>
  </si>
  <si>
    <t>B34</t>
  </si>
  <si>
    <t xml:space="preserve">ចំណាយលើសួយសារ/Royalty expenses </t>
  </si>
  <si>
    <t>B35</t>
  </si>
  <si>
    <t>ចំណាយលើបំណុលទារមិនបាន/Written-off bad debts expense</t>
  </si>
  <si>
    <t>B36</t>
  </si>
  <si>
    <t>ចំណាយរំលស់ /Armortisation/depletion and/or depreciation expense</t>
  </si>
  <si>
    <t>B37</t>
  </si>
  <si>
    <t>ការកើនឡើង/ថយចុះ នូវសំវិធានធន/Increase/decrease in provisions</t>
  </si>
  <si>
    <t>B38</t>
  </si>
  <si>
    <t>ខាតពីការលក់ទ្រព្យសកម្មរយៈពេលវែង/Loss on disposal of fixed assets</t>
  </si>
  <si>
    <t>B39</t>
  </si>
  <si>
    <t>ខាតពីការប្តូរប្រាក់សម្រេចបាន/Loss on realised currency translations</t>
  </si>
  <si>
    <t>B40</t>
  </si>
  <si>
    <t>ខាតពីការប្តូរប្រាក់មិនទាន់សម្រេចបាន/Loss on unrealised currency translations</t>
  </si>
  <si>
    <t>B41</t>
  </si>
  <si>
    <t>ចំណាយផ្សេងៗ/Other expenses</t>
  </si>
  <si>
    <t>B42</t>
  </si>
  <si>
    <t>ប្រាក់ចំណេញ/(ខាត) ពីប្រតិបត្តិការ (B42=B7+B8+B12-B22)/ Profit/Loss from Operations (B42=B7+B8+B12-B22)</t>
  </si>
  <si>
    <t>B43</t>
  </si>
  <si>
    <t>ចំណាយការប្រាក់បង់ឱ្យនិវាសនជន /Interest expense paid to residents</t>
  </si>
  <si>
    <t>B44</t>
  </si>
  <si>
    <t>ចំណាយការប្រាក់បង់ឱ្យអនិវាសនជន /Interest expense paid to non-residents</t>
  </si>
  <si>
    <t>B45</t>
  </si>
  <si>
    <t>ចំណាយការប្រាក់សន្មត*/Unwinding Interest expense *</t>
  </si>
  <si>
    <t>B46</t>
  </si>
  <si>
    <t>ប្រាក់ចំណេញ/(ខាត) មុនបង់ពន្ធ [B46=(B42-B43-B44-B45)]/Profit/(Loss) Before Tax  [B46=(B42-B43-B44-B45)]</t>
  </si>
  <si>
    <t>B47</t>
  </si>
  <si>
    <t>ពន្ធលើប្រាក់ចំណូល/Income Tax</t>
  </si>
  <si>
    <t>B48</t>
  </si>
  <si>
    <t>ប្រាក់ចំណេញក្រោយបង់ពន្ធ ( B48=B46-B47)/ Net Profit After Tax ( B48=B46-B47)</t>
  </si>
  <si>
    <t>C1</t>
  </si>
  <si>
    <t>ស្តុកវត្ថុធាតុដើម និងសម្ភារៈផ្គត់ផ្គង់ដើមគ្រា/ Stock of raw materials and supplies at the beginning of the period</t>
  </si>
  <si>
    <t>C2</t>
  </si>
  <si>
    <t>ចំណាយទិញវត្ថុធាតុដើម និងសម្ភារៈផ្គត់ផ្គង់ក្នុងគ្រា/ Purchases of raw materials and supplies during the period</t>
  </si>
  <si>
    <t>C3</t>
  </si>
  <si>
    <t>ចំណាយផ្សេងៗទាក់ទងដល់ការទិញវត្ថុធាតុដើម ឬសម្ភារៈផ្គត់ផ្គង់( ១)/ Other expenses related to purchases of raw materials or supplies (1)</t>
  </si>
  <si>
    <t>C4</t>
  </si>
  <si>
    <t>សរុបវត្ថុធាតុដើម និងសម្ភារៈផ្គត់ផ្គង់ដែលមានសម្រាប់ផលិត [C4 =សរុប (C1:C3)]/ Total raw materials and supplies available for production [C4 = Sum (C1:C3)]</t>
  </si>
  <si>
    <t>C5</t>
  </si>
  <si>
    <t xml:space="preserve">ដក៖ ស្តុកវត្ថុធាតុដើម និងសម្ភារៈផ្គត់ផ្គង់ចុងគ្រា /Less:  Stock of raw materials and supplies at the end of the period </t>
  </si>
  <si>
    <t>C6</t>
  </si>
  <si>
    <t>ចំណាយថ្លៃដើមវត្ថុធាតុដើម និងសម្ភារៈផ្គត់ផ្គង់ដែលបានប្រើប្រាស់ [C6 = (C4 -C5)]/Expenses on raw materials and supplies used  [C6 = (C4 -C5)]</t>
  </si>
  <si>
    <t>C7</t>
  </si>
  <si>
    <t>ចំណាយផ្សេងៗក្នុងផលិតកម្ម [C7 =សរុប(C8 :C14)]/Other Production Costs [C7 =Sum(C8 :C14)]</t>
  </si>
  <si>
    <t>C8</t>
  </si>
  <si>
    <t>ប្រាក់បៀវត្សអ្នកគ្រប់គ្រង និងកម្មករសម្រាប់ការផលិត/Salaries for managers and workers in the production</t>
  </si>
  <si>
    <t>C9</t>
  </si>
  <si>
    <t>រំលស់ទ្រព្យសកម្មអរូបីរយៈពេលវែងជាអាទិ៍មាន៖ មូលនិធិពាណិជ្ជកម្ម លិខិតអនុញ្ញាត.../Armortization of intangible assets such as goodwill, license…</t>
  </si>
  <si>
    <t>C10</t>
  </si>
  <si>
    <t>ប្រេងឥន្ធនៈ ទឹក និងថាមពល/Fuel, water and power</t>
  </si>
  <si>
    <t>C11</t>
  </si>
  <si>
    <t>ការវេចខ្ចប់/Packaging</t>
  </si>
  <si>
    <t>C12</t>
  </si>
  <si>
    <t>រំលស់រោងចក្រ គ្រឿងម៉ាស៊ីន និងបរិក្ខារផ្សេងៗក្នុងផលិតកម្ម/Depreciation of plants and equipment</t>
  </si>
  <si>
    <t>C13</t>
  </si>
  <si>
    <t>សេវាម៉ៅការបន្ត និងសេវាផលិតដោយសហគ្រាសដទៃ/Sub-contract and production services costs by other enterprises</t>
  </si>
  <si>
    <t>C14</t>
  </si>
  <si>
    <t>ចំណាយផ្សេងៗក្នុងផលិតកម្ម/Other manufacturing costs</t>
  </si>
  <si>
    <t>C15</t>
  </si>
  <si>
    <t>ការងារកំពុងដំណើរការ ឬស្តុកកំពុងផលិតនៅដើមគ្រា/Work in progress or stock in progress at the beginning of the period</t>
  </si>
  <si>
    <t>C16</t>
  </si>
  <si>
    <t xml:space="preserve">ដក៖ ការងារកំពុងដំណើរការ ឬស្តុកកំពុងផលិតនៅចុងគ្រា/Less:  Work in progress or stock in progress at the end of the period </t>
  </si>
  <si>
    <t>C17</t>
  </si>
  <si>
    <t>សរុបចំណាយថ្លៃដើមផលិតកម្ម (C17 = C6+C7+C15 -C16)/Total Production Costs (C17 = C6+C7+C15 - C16)</t>
  </si>
  <si>
    <t>C18</t>
  </si>
  <si>
    <t>ស្តុកផលិតផលសម្រេចនៅដើមគ្រា/Stock of finished products at​ the beginning of the period</t>
  </si>
  <si>
    <t>C19</t>
  </si>
  <si>
    <t xml:space="preserve">ដក៖ ស្តុកផលិតផលសម្រេចនៅចុងគ្រា /Less:  Stock of finished product at the end of the period </t>
  </si>
  <si>
    <t>C20</t>
  </si>
  <si>
    <t>ថ្លៃដើមផលិតផលសម្រេចដែលបានលក់ (C20 = C17+C18-C19)/Cost of Finished Products Sold  (C20 = C17+C18-C19)</t>
  </si>
  <si>
    <t>D1</t>
  </si>
  <si>
    <t>ស្តុកទំនិញដើមគ្រា/ Stock of goods at the beginning of the period</t>
  </si>
  <si>
    <t>D2</t>
  </si>
  <si>
    <t>ចំណាយទិញទំនិញក្នុងគ្រា/ Purchases of goods during the period</t>
  </si>
  <si>
    <t>D3</t>
  </si>
  <si>
    <t>ចំណាយផ្សេងៗទាក់ទងដល់ការទិញទំនិញ [D3 = សរុប (D4 :D6)]/ Other Expenses Related to Purchasing of Goods [D3 =Sum(D4 :D6)]</t>
  </si>
  <si>
    <t>D4</t>
  </si>
  <si>
    <t xml:space="preserve">    ចំណាយដឹកជញ្ជូនចូល/       Transportation-in expenses</t>
  </si>
  <si>
    <t>D5</t>
  </si>
  <si>
    <t xml:space="preserve">    ចំណាយបង់ពន្ធគយនាំចូល និងពន្ធដទៃទៀតដែលជាបន្ទុករបស់ហគ្រាស/        Imported duty and other taxes as enterprise's expenses</t>
  </si>
  <si>
    <t>D6</t>
  </si>
  <si>
    <t xml:space="preserve">    ចំណាយដទៃទៀតក្រៅពី D4 និង D5/        Other expenses excluding D4 and D5</t>
  </si>
  <si>
    <t>D7</t>
  </si>
  <si>
    <t>សរុបចំណាយថ្លៃដើមទំនិញ [D7 =(D1+D2+D3)]/Total Costs of Goods [D7 =(D1+D2+D3)]</t>
  </si>
  <si>
    <t>D8</t>
  </si>
  <si>
    <t xml:space="preserve">ដក៖ ស្តុកទំនិញនៅចុងគ្រា /Less :  Stock of goods at the end of the period </t>
  </si>
  <si>
    <t>D9</t>
  </si>
  <si>
    <t>ថ្លៃដើមទំនិញដែលបានលក់ [D9 =(D7-D8)]/Costs of Goods Sold (D9 =D7-D8)</t>
  </si>
  <si>
    <t>E1</t>
  </si>
  <si>
    <t>ប្រាក់ចំណេញ/(ខាត)មុនបង់ពន្ធ / លទ្ធផលគណនេយ្យ ចំណេញ / (ខាត) (E1=B46)/Profit/(Loss) Before Tax / Accounting Profit / (Loss) (E1=B46)</t>
  </si>
  <si>
    <t>E2</t>
  </si>
  <si>
    <t>ចំណាយរំលស់គណនេយ្យ (TOI 01/IV-B36 + TOI 01/V-C9, C12) /Accounting depreciation (TOI 01/IV-B36+ TOI 01/V-C9, C12 )</t>
  </si>
  <si>
    <t>E3</t>
  </si>
  <si>
    <t>ចំណាយលើការកំសាន្តសប្បាយ. ការលំហែកំសាន្ត និងការទទួលភ្ញៀវ /Amusement, recreation and entertainment expenses</t>
  </si>
  <si>
    <t>E4</t>
  </si>
  <si>
    <t>ការកើនឡើងនូវសំវិធានធន(E4=TOI 01/IV-B37) /Increase in provisions  (E4=TOI 01/IV-B37)</t>
  </si>
  <si>
    <t>E5</t>
  </si>
  <si>
    <t>អំណោយ និងឧបត្ថម្ភកធនផ្សេងៗ /Donations, grants and subsidies</t>
  </si>
  <si>
    <t>E6</t>
  </si>
  <si>
    <t>ខាតពីការលក់ទ្រព្យសកម្មរយៈពេលវែង (ខាតតាមបញ្ជីគណនេយ្យ E6=TOI 01/IV-B38) /Loss on disposal of fixed assets (as per accounting books E6= TOI 01/IV-B38)</t>
  </si>
  <si>
    <t>E7</t>
  </si>
  <si>
    <t>ចំណាយមានលក្ខណៈស្តុកស្តម្ភហួសហេតុមិនអនុញ្ញាត /Extravagant expenses</t>
  </si>
  <si>
    <t>E8</t>
  </si>
  <si>
    <t>ចំណាយមិនបម្រើឱ្យសកម្មភាពអាជីវកម្ម  /Non-business related expenses</t>
  </si>
  <si>
    <t>E9</t>
  </si>
  <si>
    <t>ខាតលើប្រតិបត្តិការជាមួយបុគ្គលជាប់ទាក់ទិន /Losses on transactions with related parties</t>
  </si>
  <si>
    <t>E10</t>
  </si>
  <si>
    <t>ចំណាយលើការផាកពិន័យ និងទោសទណ្ឌផ្សេងៗ /Fines and other penalties</t>
  </si>
  <si>
    <t>E11</t>
  </si>
  <si>
    <t>ចំណាយនៃការិយបរិច្ឆេទមុន /Expenses related to previous period</t>
  </si>
  <si>
    <t>E12</t>
  </si>
  <si>
    <t>ចំណាយពន្ធអាករដែលមិនអាចកាត់កងបាន  /Other non-deductible taxes expense</t>
  </si>
  <si>
    <t>E13</t>
  </si>
  <si>
    <t>លាភការរបស់អាជីវករ និងគ្រួសារ /Remuneration of owners and family</t>
  </si>
  <si>
    <t>E14</t>
  </si>
  <si>
    <t>ផលប្រយោជន៍របស់អាជីវករ និងគ្រួសារ  /Benefits of owner and family</t>
  </si>
  <si>
    <t>E15</t>
  </si>
  <si>
    <t>ចំណាយបៀវត្សពីការបម្រើការងារដែលមិនទាន់បានបើកក្នុងរយៈពេល ១៨០ថ្ងៃនៃឆ្នាំបន្ទាប់ /Salary unpaid within 180 days of next tax year</t>
  </si>
  <si>
    <t>E16</t>
  </si>
  <si>
    <t>ចំណាយដល់បុគ្គលទាក់ទិនដែលមិនទាន់បានបើកក្នុងរយៈពេល ១៨០ថ្ងៃនៃឆ្នាំបន្ទាប់ /Related-party expense unpaid within 180 days of next tax year</t>
  </si>
  <si>
    <t>E17</t>
  </si>
  <si>
    <t>ចំណាយផ្សេងៗមិនអនុញ្ញាតឱ្យកាត់កងបាន /Other non-deductible expenses</t>
  </si>
  <si>
    <t>E18</t>
  </si>
  <si>
    <t>សរុប [E18=សរុប(E2:E17)] /Total [E18=Sum(E2:E17)]</t>
  </si>
  <si>
    <t>E19</t>
  </si>
  <si>
    <t>ការផ្គត់ផ្គង់ទំនិញ និងសេវាដោយឥតគិតថ្លៃ  /Supplies of goods and services free of charge</t>
  </si>
  <si>
    <t>E20</t>
  </si>
  <si>
    <t>ការដាក់ទ្រព្យសកម្មរយៈពេលវែងឱ្យប្រើប្រាស់ដោយឥតគិតថ្លៃ  /Granting fixed assets for uses free of charge</t>
  </si>
  <si>
    <t>E21</t>
  </si>
  <si>
    <t xml:space="preserve">ការកែលម្អទ្រព្យសកម្មរយៈពេលវែងដោយអ្នកជួលមិនគិតថ្លៃពីម្ចាស់ /Improvement of fixed assets made by lessee without charge to lessor </t>
  </si>
  <si>
    <t>E22</t>
  </si>
  <si>
    <t>អំណោយ និងឧបត្ថម្ភកធនផ្សេងៗមិនទទួលស្គាល់ក្នុងគណនេយ្យ  /Donations, grants and subsidies not recorded in the accounting book</t>
  </si>
  <si>
    <t>E23</t>
  </si>
  <si>
    <t>ផលចំណេញ / តម្លៃលើសពីការលក់ទ្រព្យសកម្មរយៈពេលវែងតាមច្បាប់សារពើពន្ធ (TOI 01/XI) /Gain on disposal of fixed assets as per LOT (TOI 01/XI)</t>
  </si>
  <si>
    <t>E24</t>
  </si>
  <si>
    <t>ចំណូលផ្សេងៗទៀតដែលមិនបានកត់ត្រាក្នុងបញ្ជីគណនេយ្យ  /Other incomes not recorded in the accounting book</t>
  </si>
  <si>
    <t>E25</t>
  </si>
  <si>
    <t>សរុប [E25=សរុប(E19:E24)] /Total  [E25=Sum(E19:E24)]</t>
  </si>
  <si>
    <t>E26</t>
  </si>
  <si>
    <t>រំលស់អនុញ្ញាតតាមច្បាប់សារពើពន្ធ (TOI 01/IX) /Deductible amortisation, depletion and depreciation as per LOT (TOI 01/IX)</t>
  </si>
  <si>
    <t>E27</t>
  </si>
  <si>
    <t>រំលស់ពិសេសអនុញ្ញាតតាមច្បាប់សារពើពន្ធ (TOI 01/X) /Special depreciation as per LOT (TOI 01/X)</t>
  </si>
  <si>
    <t>E28</t>
  </si>
  <si>
    <t>ការថយចុះនូវសំវិធានធន (E28=TOI 01/IV-B37)/Decrease in provision (E28=TOI 01/IV-B37)</t>
  </si>
  <si>
    <t>E29</t>
  </si>
  <si>
    <t>ខាតពីការលក់ទ្រព្យសកម្មរយៈពេលវែងតាមច្បាប់សារពើពន្ធ(TOI 01/XI)/Loss on disposal of fixed assests as per LOT (TOI 01/ XI)</t>
  </si>
  <si>
    <t>E30</t>
  </si>
  <si>
    <t>ចំណាយផ្សេងៗទៀតអនុញ្ញាតឱ្យកាត់កងបាន/Other deductible expenses</t>
  </si>
  <si>
    <t>E31</t>
  </si>
  <si>
    <t>សរុប [E31=សរុប(E26:E30)]/Total [E31=Sum(E26:E30)]</t>
  </si>
  <si>
    <t>E32</t>
  </si>
  <si>
    <t>ចំណូលលើភាគលាភទទួលបានពីអ្នកជាប់ពន្ធនិវាសនជន/Dividend income received from resident taxpayers</t>
  </si>
  <si>
    <t>E33</t>
  </si>
  <si>
    <t>ចំណេញពីការលក់ទ្រព្យសកម្មរយៈពេលវែងតាមបញ្ជីគណនេយ្យ (E33=TOI 01/IV-B16)/Gain on disposal of fixed assets as per accounting books (E33=TOI 01/IV-B16 )</t>
  </si>
  <si>
    <t>E34</t>
  </si>
  <si>
    <t>ចំណូលផ្សេងៗបានកត់ត្រាក្នុងបញ្ជីតែជាចំណូលមិនត្រូវជាប់ពន្ធក្នុងឆ្នាំ/Other incomes recorded, but not taxable during this period</t>
  </si>
  <si>
    <t>E35</t>
  </si>
  <si>
    <t>សរុប [E35=សរុប(E32:E34)]/Total [E35=Sum(E32:E34)]</t>
  </si>
  <si>
    <t>E36</t>
  </si>
  <si>
    <t>ប្រាក់ចំណូលសុទ្ធ/ (ខាត) ក្រោយនិយតកម្ម (E36=E1+E18+E25-E31-E35)/Profit/(Loss) After Adjustments  (E35=E1+E18+E25-E31-E35)</t>
  </si>
  <si>
    <t>E37</t>
  </si>
  <si>
    <t>ចំណាយសប្បុរសធម៌ដែលមិនអាចកាត់កង(E37= F6, TOI 01/VIII-ក)/Non-deductible charitable contribution expenses (E37= F6, TOI 01/ VIII-ក)</t>
  </si>
  <si>
    <t>E38</t>
  </si>
  <si>
    <t>ប្រាក់ចំណូលសុទ្ធ/(ខាត)មុននិយតកម្មលើការប្រាក់ (E38 = E36+E37)/Profit/(loss) before interest adjustment (E38 = E36+E37)</t>
  </si>
  <si>
    <t>E39</t>
  </si>
  <si>
    <t>និយតកម្មលើការប្រាក់ (E39 = G8/សរុប G11, TOI 01/VIII-ខ)/Adjusted interest expenses (E39 = G8 / sum G11, TOI 01/ VIII-ខ )</t>
  </si>
  <si>
    <t>E40</t>
  </si>
  <si>
    <t>ប្រាក់ចំណូលសុទ្ធ / (ខាត)ក្នុងការិយបរិច្ឆេទ (E40 = E38+/-E39)/Profit/(Loss) During the Period (E40 = E38+/-E39)</t>
  </si>
  <si>
    <t>E41</t>
  </si>
  <si>
    <t>ខាតយោងពីឆ្នាំមុនអនុញ្ញាត /Deductible accumulated losses brought forward</t>
  </si>
  <si>
    <t>E42</t>
  </si>
  <si>
    <t>ប្រាក់ចំណូល / (ខាត) ជាប់ពន្ធសំរាប់គណនាពន្ធលើប្រាក់ចំណូល (E42=E40-E41)/ Taxable Income / (Loss) for Income Tax Calculation (E42 = E40 - E41)</t>
  </si>
  <si>
    <t>E43</t>
  </si>
  <si>
    <t>ពន្ធលើប្រាក់ចំណូលតាមអត្រា...................( E43 = E42 x អត្រាពន្ធ)/Income Tax at rate................. ( E43 = E42 x Tax rate)</t>
  </si>
  <si>
    <t>E44</t>
  </si>
  <si>
    <t>ពន្ធលើប្រាក់ចំណូលលើសកម្រិត (E44 = X5, ឧបសម្ព័ន្ធ៤)/Excess Income Tax ( E44 = X5, annex 4)</t>
  </si>
  <si>
    <t>E45</t>
  </si>
  <si>
    <t>សរុប [E45=សរុប(E43:E44)]/Total [E45=Sum(E43:E44)]</t>
  </si>
  <si>
    <t>E46</t>
  </si>
  <si>
    <t>ឥណទានពន្ធបរទេស/Foreign tax credit</t>
  </si>
  <si>
    <t>E47</t>
  </si>
  <si>
    <t>បំណុលពន្ធលើប្រាក់ចំណូលក្រោយដកឥណទានពន្ធបរទេស (E47=E45-E46 and E47&gt;=0)/Income tax payable after deducting foreign tax credit (E47=E45-E46 and E47&gt;=0)</t>
  </si>
  <si>
    <t>E48</t>
  </si>
  <si>
    <t>ពន្ធបង់មុនលើការបែងចែកភាគលាភបានបង់ក្នុងឆ្នាំ /Tax on advanced tax on dividend distribution paid during the period</t>
  </si>
  <si>
    <t>E49</t>
  </si>
  <si>
    <t>ឥណទានពន្ធបង់មុនលើការបែងចែកភាគលាភសម្រាប់កាត់កងពន្ធលើប្រាក់ចំណូលក្នុងឆ្នាំ(E49=E48 ឬ E47 ណាមួយមានតម្លៃតូចជាងគេ)/Credit tax on advanced tax on dividend distribution during the period (E49=E48 or E47 whichever is lower)</t>
  </si>
  <si>
    <t>E50</t>
  </si>
  <si>
    <t>បំណុលពន្ធលើប្រាក់ចំណូល (E50=E47-E49 and E50 ជានិច្ចជាកាល&gt;=០)/Income tax liability (E50=E47-E49 and E50 is always &gt;= 0)</t>
  </si>
  <si>
    <t>E51</t>
  </si>
  <si>
    <t xml:space="preserve">ពន្ធអប្បបរមា/Minimum tax </t>
  </si>
  <si>
    <t>E52</t>
  </si>
  <si>
    <t>បំណុលពន្ធលើប្រាក់ចំណូលត្រូវបង់/Income tax payable</t>
  </si>
  <si>
    <t>E53</t>
  </si>
  <si>
    <t xml:space="preserve">*សម្រាប់សហគ្រាសដែលកាន់កាប់បញ្ជិកាគណនេយ្យត្រឹមត្រូវ បំណុលពន្ធលើប្រាក់ចំណូល  (E53=E50)/* For enterprise having the proper accounting records, income tax payable  (E53=E50) </t>
  </si>
  <si>
    <t>E54</t>
  </si>
  <si>
    <t>*សម្រាប់សហគ្រាសដែលកាន់កាប់បញ្ជិកាគណនេយ្យមិនត្រឹមត្រូវ បំណុលពន្ធលើប្រាក់ចំណូល(E54=E50 ឬ E51 ណាមួយមានតំលៃខ្ពស់ជាងគេ)/* For enterprise having improper accounting records, Income tax payable  (E54=E50 or E51 whichever is higher)</t>
  </si>
  <si>
    <t>E55</t>
  </si>
  <si>
    <t>ឥណទានពន្ធកាត់ទុកបានបង់ក្នុងឆ្នាំ /Tax credit on withholding tax paid during the year</t>
  </si>
  <si>
    <t>E56</t>
  </si>
  <si>
    <t xml:space="preserve">ប្រាក់រំដោះពន្ធលើប្រាក់ចំណូលបានបង់ក្នុងឆ្នាំ /Prepayment on income tax paid during the year </t>
  </si>
  <si>
    <t>E57</t>
  </si>
  <si>
    <t>ឥណទានពន្ធបង់មុនលើការបែងចែកភាគលាភនៅសល់ក្នុងឆ្នាំ (E57= E48-E49)/Credit tax on advanced tax on dividend distribution during the period (E57= E48-E49)</t>
  </si>
  <si>
    <t>E58</t>
  </si>
  <si>
    <t>ឥណទានពន្ធលើប្រាក់ចំណូលយោងពីឆ្នាំមុន/Income tax credit brought forward from previous years</t>
  </si>
  <si>
    <t>E59</t>
  </si>
  <si>
    <t xml:space="preserve">ពន្ធលើប្រាក់ចំណូលត្រូវបង់  /  ត្រូវយោងទៅឆ្នាំបន្ទាប់/Income tax payable / Tax credit carried forward </t>
  </si>
  <si>
    <t>F1</t>
  </si>
  <si>
    <t>ប្រាក់ចំណូលសុទ្ធ/ (ខាត)ក្រោយនិយតកម្ម (F1 = E36)/Profit/(loss) after adjustment (F1 = E36)</t>
  </si>
  <si>
    <t>F2</t>
  </si>
  <si>
    <t>ចំណាយសប្បុរសធម៌/Charitable contributions</t>
  </si>
  <si>
    <t>F3</t>
  </si>
  <si>
    <t>ប្រាក់ចំណូលសម្រាប់គណនាចំណាយសប្បុរសធម៌អតិបរមាអាចកាត់កងបាន (F3=F1+F2)/Adjusted income for calculation of maximum deductible charitable contribution (F3=F1+F2)</t>
  </si>
  <si>
    <t>F4</t>
  </si>
  <si>
    <t>ចំណាយសប្បុរសធម៌អតិបរមាអាចកាត់កងបាន (F4 = F3 x 5%)/Maximum deductible charitable contribution (F4 = F3 x 5%)</t>
  </si>
  <si>
    <t>F5</t>
  </si>
  <si>
    <t>ចំណាយសប្បុរសធម៌អាចកាត់កងបានក្នុងឆ្នាំ (F5 = F4 or F2 ចំនួនមួយណាដែលតិចជាង)/Deductible charitable contribution during the period (F5 = F4 or F2 whichever is the lower)</t>
  </si>
  <si>
    <t>F6</t>
  </si>
  <si>
    <t>ចំណាយសប្បុរសធម៌មិនអាចកាត់កងបានត្រូវបូកបញ្ចូលប្រាក់ចំណូល/(ខាត)ជាប់ពន្ធ((F6 = F2-F5)/Non-deductible charitable contribution to be added back in taxable income/(loss) (F6 = F2-F5)</t>
  </si>
  <si>
    <t>G1</t>
  </si>
  <si>
    <t>ប្រាក់ចំណូលសុទ្ធ/ ( ខាត ) មុននិយតកម្មលើការប្រាក់ (G1=E38)/  Net Income/(loss) before interest adjustment (G1=E38)</t>
  </si>
  <si>
    <t>G2</t>
  </si>
  <si>
    <t>បូកៈ ចំណាយការប្រាក់ក្នុងការិយបរិច្ឆេទ/  Add:   Interest expense during the period</t>
  </si>
  <si>
    <t>G3</t>
  </si>
  <si>
    <t>ដកៈ ចំណូលការប្រាក់ក្នុងការិយបរិច្ឆេទ/  Less:   Interest income during the period</t>
  </si>
  <si>
    <t>G4</t>
  </si>
  <si>
    <t>ប្រាក់ចំណូលសុទ្ធគ្មានការប្រាក់ (G4=G1+G2-G3)/  Net non-interest income (G4=G1+G2-G3)</t>
  </si>
  <si>
    <t>G5</t>
  </si>
  <si>
    <t>៥០% នៃប្រាក់ចំណូលសុទ្ធគ្មានការប្រាក់ (G5 = G4 x 50%)/  50% of net non-interest income (G5 = G4 x 50%)</t>
  </si>
  <si>
    <t>G6</t>
  </si>
  <si>
    <t>ចំណូលការប្រាក់ក្នុងការិយបរិច្ឆេទ (G6=G3)/  Interest income during the period (G6=G3)</t>
  </si>
  <si>
    <t>G7</t>
  </si>
  <si>
    <t>ចំណាយការប្រាក់អតិបរមាអនុញ្ញាតឱ្យកាត់កងបានក្នុងការិយបរិច្ឆេទ (G7)=(G5+G6)/ Maximum deductible interest expense during the period (G7)=(G5+G6)</t>
  </si>
  <si>
    <t>G8</t>
  </si>
  <si>
    <t>ចំនួនទឹកប្រាក់ដែលត្រូវបូកក្នុងប្រាក់ចំណូលជាប់ពន្ធ (G8 = G2 - G7)/  Amount to be added to taxable income (G8 = G2 - G7)</t>
  </si>
  <si>
    <t>Chat Account of Tax</t>
  </si>
  <si>
    <t>Contribution local NGO:s (spec items +agreement)</t>
  </si>
  <si>
    <t>Contribution local NGO:s (spec items-no agreement)</t>
  </si>
  <si>
    <t>Other contributions</t>
  </si>
  <si>
    <t>Contribution networks/Swedish organisations</t>
  </si>
  <si>
    <t>Contribution International organisations</t>
  </si>
  <si>
    <t>Water and sewerage</t>
  </si>
  <si>
    <t>Fittings belonging to premises</t>
  </si>
  <si>
    <t>Repairs and maintenance of rented premises</t>
  </si>
  <si>
    <t>Other costs of rented premises</t>
  </si>
  <si>
    <t>Hire and service of equipment</t>
  </si>
  <si>
    <t>Consumable equipment</t>
  </si>
  <si>
    <t>Equipment not FS assets</t>
  </si>
  <si>
    <t xml:space="preserve"> IT licence fees and Software</t>
  </si>
  <si>
    <t>IT maintenance and support contracts</t>
  </si>
  <si>
    <t>Budget account, travelcosts</t>
  </si>
  <si>
    <t>Passenger cars, fuel</t>
  </si>
  <si>
    <t>Passenger cars, insurance and tax</t>
  </si>
  <si>
    <t>Passenger cars, repairs and maintenance</t>
  </si>
  <si>
    <t>Other vehicle costs</t>
  </si>
  <si>
    <t>Freight and transportation</t>
  </si>
  <si>
    <t>Advertisements</t>
  </si>
  <si>
    <t>Exhibitions and trade fairs</t>
  </si>
  <si>
    <t>Budget account other external costs</t>
  </si>
  <si>
    <t xml:space="preserve">Business represantation (external) </t>
  </si>
  <si>
    <t>Office supplies</t>
  </si>
  <si>
    <t>Telephone</t>
  </si>
  <si>
    <t>Postal Service</t>
  </si>
  <si>
    <t>Bad debt loss</t>
  </si>
  <si>
    <t>Security services</t>
  </si>
  <si>
    <t>Invoiced remuneration, board</t>
  </si>
  <si>
    <t>Audit fees</t>
  </si>
  <si>
    <t>Other costs of administration</t>
  </si>
  <si>
    <t>Conference costs</t>
  </si>
  <si>
    <t>Consulting fees other</t>
  </si>
  <si>
    <t>Consulting fees IT</t>
  </si>
  <si>
    <t xml:space="preserve">Consulting fees Evalutations </t>
  </si>
  <si>
    <t>Newspapers, magazines and prof. literatures</t>
  </si>
  <si>
    <t>Association fees</t>
  </si>
  <si>
    <t>Budget account COSTS</t>
  </si>
  <si>
    <t>Holiday pay</t>
  </si>
  <si>
    <t>Remuneration contractors, (country offices)</t>
  </si>
  <si>
    <t>Travel allowances</t>
  </si>
  <si>
    <t>Mileage allowance, tax-free</t>
  </si>
  <si>
    <t>Start contribution</t>
  </si>
  <si>
    <t>Retirement pension insurance</t>
  </si>
  <si>
    <t xml:space="preserve">Pensions costs (employees outside sweden) </t>
  </si>
  <si>
    <t>Social security contribution holiday pay and salaries</t>
  </si>
  <si>
    <t>Special salary-tax, pension</t>
  </si>
  <si>
    <t>Labour market insurance premiums</t>
  </si>
  <si>
    <t>Other personell costs</t>
  </si>
  <si>
    <t>Budget account other staff costs</t>
  </si>
  <si>
    <t>Education</t>
  </si>
  <si>
    <t xml:space="preserve">Entertainment (Internal)  </t>
  </si>
  <si>
    <t xml:space="preserve">Entertainment (Country offices) </t>
  </si>
  <si>
    <t>School fees</t>
  </si>
  <si>
    <t>Staff recruitment</t>
  </si>
  <si>
    <t xml:space="preserve">Leisure activities (country offices). </t>
  </si>
  <si>
    <t>Depreciation balance software</t>
  </si>
  <si>
    <t>Depreciation equipment</t>
  </si>
  <si>
    <t>Depreciation installations</t>
  </si>
  <si>
    <t>Depreciation vehicles</t>
  </si>
  <si>
    <t>Depreciation computers</t>
  </si>
  <si>
    <t>Exchange losses on operating receivables and liabilities</t>
  </si>
  <si>
    <t>Losses on sale of equipment</t>
  </si>
  <si>
    <t>Losses on sale of computers</t>
  </si>
  <si>
    <t>Losses on sale of vehicles</t>
  </si>
  <si>
    <t>Interest income, own funds</t>
  </si>
  <si>
    <t>Interest income, abroad</t>
  </si>
  <si>
    <t>Interest income, current receivables</t>
  </si>
  <si>
    <t>Interest incom, tax account</t>
  </si>
  <si>
    <t>Exchange diff on current receivables and investments</t>
  </si>
  <si>
    <t>Penalty interest expense for accounts payable-trad</t>
  </si>
  <si>
    <t>Interest expense, tax account</t>
  </si>
  <si>
    <t>Exchange difference on liabilities</t>
  </si>
  <si>
    <t>Other appropriations</t>
  </si>
  <si>
    <t>Salary (employees outside HO)</t>
  </si>
  <si>
    <t>Personnel insurance (employees outside HO)</t>
  </si>
  <si>
    <t>Subsistence allowances (employees outside HO)</t>
  </si>
  <si>
    <t xml:space="preserve">Travel expenses, in </t>
  </si>
  <si>
    <t xml:space="preserve">Board and lodging, </t>
  </si>
  <si>
    <t xml:space="preserve">External Travel expenses, in </t>
  </si>
  <si>
    <t xml:space="preserve">Travel expenses,  to/from </t>
  </si>
  <si>
    <t xml:space="preserve">Board and lodging, in </t>
  </si>
  <si>
    <t>Salary (employees HO)</t>
  </si>
  <si>
    <t>Remuneration contractor (HO)</t>
  </si>
  <si>
    <t>Salary- (employees sent out from HO)</t>
  </si>
  <si>
    <t xml:space="preserve">Subsistence allowances, not in </t>
  </si>
  <si>
    <t>KTP1 Collective agreement pension insurance (HO)</t>
  </si>
  <si>
    <t>KTP2 Collective agreement pension insurance (HO)</t>
  </si>
  <si>
    <t>ITPK Collective agreement pension insurance (HO)</t>
  </si>
  <si>
    <t>Statutory social security contributions, HO</t>
  </si>
  <si>
    <t>Social security contribution, (employees outside HO)</t>
  </si>
  <si>
    <t>Personnel insurance, (employees sent out from HO)</t>
  </si>
  <si>
    <t>Leisure activities (employees HO)</t>
  </si>
  <si>
    <t xml:space="preserve">Interest expense, not in </t>
  </si>
  <si>
    <t>Internal Costs</t>
  </si>
  <si>
    <t>45520</t>
  </si>
  <si>
    <t>45020</t>
  </si>
  <si>
    <t>46150</t>
  </si>
  <si>
    <t>47622</t>
  </si>
  <si>
    <t>47390</t>
  </si>
  <si>
    <t>47211</t>
  </si>
  <si>
    <t>47090</t>
  </si>
  <si>
    <t>47217</t>
  </si>
  <si>
    <t>46570</t>
  </si>
  <si>
    <t>47586</t>
  </si>
  <si>
    <t>46990</t>
  </si>
  <si>
    <t>49561</t>
  </si>
  <si>
    <t>49510</t>
  </si>
  <si>
    <t>45010</t>
  </si>
  <si>
    <t>46212</t>
  </si>
  <si>
    <t>45460</t>
  </si>
  <si>
    <t>46310</t>
  </si>
  <si>
    <t>44323</t>
  </si>
  <si>
    <t>47326</t>
  </si>
  <si>
    <t>45813</t>
  </si>
  <si>
    <t>47639</t>
  </si>
  <si>
    <t>45832</t>
  </si>
  <si>
    <t>46523</t>
  </si>
  <si>
    <t>45890</t>
  </si>
  <si>
    <t>44321</t>
  </si>
  <si>
    <t>44322</t>
  </si>
  <si>
    <t>44329</t>
  </si>
  <si>
    <t>44330</t>
  </si>
  <si>
    <t>44340</t>
  </si>
  <si>
    <t>45040</t>
  </si>
  <si>
    <t>45050</t>
  </si>
  <si>
    <t>45060</t>
  </si>
  <si>
    <t>45070</t>
  </si>
  <si>
    <t>45090</t>
  </si>
  <si>
    <t>45220</t>
  </si>
  <si>
    <t>45410</t>
  </si>
  <si>
    <t>45415</t>
  </si>
  <si>
    <t>45420</t>
  </si>
  <si>
    <t>45430</t>
  </si>
  <si>
    <t>45510</t>
  </si>
  <si>
    <t>45600</t>
  </si>
  <si>
    <t>45611</t>
  </si>
  <si>
    <t>45612</t>
  </si>
  <si>
    <t>45613</t>
  </si>
  <si>
    <t>45619</t>
  </si>
  <si>
    <t>45700</t>
  </si>
  <si>
    <t>45811</t>
  </si>
  <si>
    <t>45812</t>
  </si>
  <si>
    <t>45831</t>
  </si>
  <si>
    <t>45910</t>
  </si>
  <si>
    <t>45940</t>
  </si>
  <si>
    <t>46000</t>
  </si>
  <si>
    <t>46070</t>
  </si>
  <si>
    <t>46110</t>
  </si>
  <si>
    <t>46211</t>
  </si>
  <si>
    <t>46230</t>
  </si>
  <si>
    <t>46250</t>
  </si>
  <si>
    <t>46350</t>
  </si>
  <si>
    <t>46370</t>
  </si>
  <si>
    <t>46410</t>
  </si>
  <si>
    <t>46420</t>
  </si>
  <si>
    <t>46490</t>
  </si>
  <si>
    <t>46510</t>
  </si>
  <si>
    <t>46521</t>
  </si>
  <si>
    <t>46522</t>
  </si>
  <si>
    <t>46531</t>
  </si>
  <si>
    <t>46533</t>
  </si>
  <si>
    <t>46539</t>
  </si>
  <si>
    <t>46550</t>
  </si>
  <si>
    <t>46551</t>
  </si>
  <si>
    <t>46560</t>
  </si>
  <si>
    <t>46970</t>
  </si>
  <si>
    <t>46980</t>
  </si>
  <si>
    <t>47000</t>
  </si>
  <si>
    <t>47011</t>
  </si>
  <si>
    <t>47015</t>
  </si>
  <si>
    <t>47080</t>
  </si>
  <si>
    <t>47111</t>
  </si>
  <si>
    <t>47215</t>
  </si>
  <si>
    <t>47321</t>
  </si>
  <si>
    <t>47322</t>
  </si>
  <si>
    <t>47629</t>
  </si>
  <si>
    <t>47330</t>
  </si>
  <si>
    <t>47371</t>
  </si>
  <si>
    <t>47372</t>
  </si>
  <si>
    <t>49960</t>
  </si>
  <si>
    <t>47410</t>
  </si>
  <si>
    <t>47411</t>
  </si>
  <si>
    <t>47412</t>
  </si>
  <si>
    <t>47450</t>
  </si>
  <si>
    <t>47511</t>
  </si>
  <si>
    <t>47516</t>
  </si>
  <si>
    <t>47519</t>
  </si>
  <si>
    <t>47533</t>
  </si>
  <si>
    <t>47570</t>
  </si>
  <si>
    <t>47585</t>
  </si>
  <si>
    <t>47600</t>
  </si>
  <si>
    <t>47610</t>
  </si>
  <si>
    <t>47631</t>
  </si>
  <si>
    <t>47635</t>
  </si>
  <si>
    <t>47670</t>
  </si>
  <si>
    <t>47691</t>
  </si>
  <si>
    <t>47693</t>
  </si>
  <si>
    <t>47694</t>
  </si>
  <si>
    <t>47699</t>
  </si>
  <si>
    <t>47811</t>
  </si>
  <si>
    <t>47832</t>
  </si>
  <si>
    <t>47833</t>
  </si>
  <si>
    <t>47834</t>
  </si>
  <si>
    <t>47835</t>
  </si>
  <si>
    <t>47960</t>
  </si>
  <si>
    <t>47971</t>
  </si>
  <si>
    <t>47972</t>
  </si>
  <si>
    <t>47973</t>
  </si>
  <si>
    <t>48311</t>
  </si>
  <si>
    <t>48312</t>
  </si>
  <si>
    <t>48313</t>
  </si>
  <si>
    <t>48314</t>
  </si>
  <si>
    <t>48330</t>
  </si>
  <si>
    <t>48422</t>
  </si>
  <si>
    <t>48423</t>
  </si>
  <si>
    <t>48424</t>
  </si>
  <si>
    <t>48430</t>
  </si>
  <si>
    <t>48890</t>
  </si>
  <si>
    <t>Mapping to Tax Report</t>
  </si>
  <si>
    <t>Mapping to ACAR Report</t>
  </si>
  <si>
    <t>Donor Code</t>
  </si>
  <si>
    <t>PID67000</t>
  </si>
  <si>
    <t>PID68000</t>
  </si>
  <si>
    <t>XN-1</t>
  </si>
  <si>
    <t>ការទិញ និងចំណាយពាក់ព័ន្ធ / Purchases and related costs</t>
  </si>
  <si>
    <t>XN-2</t>
  </si>
  <si>
    <t>ការប្រែប្រួល WIP និងសន្និធិផលិតផលសម្រេច / Changes of WIP and Finished Goods Inventories</t>
  </si>
  <si>
    <t>XN-3</t>
  </si>
  <si>
    <t>វត្ថុធាតុដើម និងទំនិញដែលបានប្រើប្រាស់ / Raw material and consumables used</t>
  </si>
  <si>
    <t>XN-4</t>
  </si>
  <si>
    <t>ប្រាក់ខែ និងអត្ថប្រយោជន៍និយោជិត / Salaries and employee benefits</t>
  </si>
  <si>
    <t>XN-5</t>
  </si>
  <si>
    <t>ចំណាយរំលស់ / Depreciation and amortisation expense</t>
  </si>
  <si>
    <t>XN-6</t>
  </si>
  <si>
    <t>ការធ្លាក់ចុះតម្លៃនៃទ្រព្យសកម្ម / Impairment of assets</t>
  </si>
  <si>
    <t>XN-7</t>
  </si>
  <si>
    <t>ចំណាយហិរញ្ញវត្ថុ / Finance cost</t>
  </si>
  <si>
    <t>XN-8</t>
  </si>
  <si>
    <t>ចំណាយទឹកភ្លើង / Utilities expense</t>
  </si>
  <si>
    <t>XN-9</t>
  </si>
  <si>
    <t>ចំណាយលើការថែទាំនិងជួសជុល / Repair and maintenance expense</t>
  </si>
  <si>
    <t>XN-10</t>
  </si>
  <si>
    <t>អំណោយ និងការបរិច្ឋាគ/ Grant and Donation</t>
  </si>
  <si>
    <t>XN-96</t>
  </si>
  <si>
    <t>ខាតសុទ្ធពីការប្តូររូបិយបណ្ណបរទេស / Foreign Exchange loss-net</t>
  </si>
  <si>
    <t>XN-97</t>
  </si>
  <si>
    <t>ចំណាយកិច្ចប្រតិបត្តិការផ្សេងទៀត / Other operating expenses</t>
  </si>
  <si>
    <t>ចំណាយសរុបមុនបង់ពន្ធ / Total expenses before tax</t>
  </si>
  <si>
    <t>XN-98</t>
  </si>
  <si>
    <t>ចំណាយបង់ពន្ធ / Tax Expense</t>
  </si>
  <si>
    <t>RE-2</t>
  </si>
  <si>
    <t>ប្រាក់ចំណូលហិរញ្ញវត្ថុ / Finance Income</t>
  </si>
  <si>
    <t>RE-3</t>
  </si>
  <si>
    <t>ប្រាក់ចំណូលពីភាគលាភ / Dividend income</t>
  </si>
  <si>
    <t>RE-4</t>
  </si>
  <si>
    <t>ប្រាក់ចំណូលពីសួយសារ / Royalties income</t>
  </si>
  <si>
    <t>RE-5</t>
  </si>
  <si>
    <t>ការបរិច្ចាគ, ការរៃអង្គាសប្រាក់ និងចំណូលប្រហាក់ប្រហែលផ្សេងទៀត / Donations, fundraising and other similar revenue</t>
  </si>
  <si>
    <t>RE-96</t>
  </si>
  <si>
    <t>ចំណេញសុទ្ធពីការប្តូររូបិយបណ្ណបរទេស / Foreign exchange gain-net</t>
  </si>
  <si>
    <t>RE-97</t>
  </si>
  <si>
    <t>ប្រាក់ចំណូលផ្សេងទៀត / Other income</t>
  </si>
  <si>
    <t>លេខកូដ
 Code</t>
  </si>
  <si>
    <t>ឈ្មោះគណនី / Item name</t>
  </si>
  <si>
    <t>B24-ចំណាយប្រេង ឧស្ម័ន អគ្គីសនី និងទឹក /Fuel, gas, electricity and water expenses</t>
  </si>
  <si>
    <t>B25-ចំណាយធ្វើដំណើរ និងចំណាយស្នាក់នៅ/Travelling and accommodation expenses</t>
  </si>
  <si>
    <t>B26-ចំណាយដឹកជញ្ជូន/Transportation expenses</t>
  </si>
  <si>
    <t xml:space="preserve">B27-ចំណាយលើការជួល/Rental expenses </t>
  </si>
  <si>
    <t>B28-ចំណាយលើការថែទាំ និងជួសជុល/Repair and maintenance  expenses</t>
  </si>
  <si>
    <t>B29-ចំណាយលើការកំសាន្តសប្បាយ/Entertainment expenses</t>
  </si>
  <si>
    <t>B30-ចំណាយកម្រៃជើងសារ ផ្សាយពាណិជ្ជកម្ម និងចំណាយការលក់/Commission, advertising, and selling  expenses</t>
  </si>
  <si>
    <t>B31-ចំណាយបង់ពន្ធ និងអាករផ្សេងៗ/Other taxes expense</t>
  </si>
  <si>
    <t>B32-ចំណាយលើអំណោយ/Donation expense</t>
  </si>
  <si>
    <t>B33-ចំណាយសេវាគ្រប់គ្រង ពិគ្រោះយោបល់ បច្ចេកទេស និងសេវាប្រហាក់ប្រហែល/Management, consulting, technical, and other similar services expense</t>
  </si>
  <si>
    <t xml:space="preserve">B34-ចំណាយលើសួយសារ/Royalty expenses </t>
  </si>
  <si>
    <t>B35-ចំណាយលើបំណុលទារមិនបាន/Written-off bad debts expense</t>
  </si>
  <si>
    <t>B36-ចំណាយរំលស់ /Armortisation/depletion and/or depreciation expense</t>
  </si>
  <si>
    <t>B37-ការកើនឡើង/ថយចុះ នូវសំវិធានធន/Increase/decrease in provisions</t>
  </si>
  <si>
    <t>B38-ខាតពីការលក់ទ្រព្យសកម្មរយៈពេលវែង/Loss on disposal of fixed assets</t>
  </si>
  <si>
    <t>B39-ខាតពីការប្តូរប្រាក់សម្រេចបាន/Loss on realised currency translations</t>
  </si>
  <si>
    <t>B40-ខាតពីការប្តូរប្រាក់មិនទាន់សម្រេចបាន/Loss on unrealised currency translations</t>
  </si>
  <si>
    <t>B41-ចំណាយផ្សេងៗ/Other expenses</t>
  </si>
  <si>
    <t>B42-ប្រាក់ចំណេញ/(ខាត) ពីប្រតិបត្តិការ (B42=B7+B8+B12-B22)/ Profit/Loss from Operations (B42=B7+B8+B12-B22)</t>
  </si>
  <si>
    <t>XN-1-ការទិញ និងចំណាយពាក់ព័ន្ធ / Purchases and related costs</t>
  </si>
  <si>
    <t>XN-2-ការប្រែប្រួល WIP និងសន្និធិផលិតផលសម្រេច / Changes of WIP and Finished Goods Inventories</t>
  </si>
  <si>
    <t>XN-3-វត្ថុធាតុដើម និងទំនិញដែលបានប្រើប្រាស់ / Raw material and consumables used</t>
  </si>
  <si>
    <t>XN-4-ប្រាក់ខែ និងអត្ថប្រយោជន៍និយោជិត / Salaries and employee benefits</t>
  </si>
  <si>
    <t>XN-5-ចំណាយរំលស់ / Depreciation and amortisation expense</t>
  </si>
  <si>
    <t>XN-6-ការធ្លាក់ចុះតម្លៃនៃទ្រព្យសកម្ម / Impairment of assets</t>
  </si>
  <si>
    <t>XN-7-ចំណាយហិរញ្ញវត្ថុ / Finance cost</t>
  </si>
  <si>
    <t>XN-8-ចំណាយទឹកភ្លើង / Utilities expense</t>
  </si>
  <si>
    <t>XN-9-ចំណាយលើការថែទាំនិងជួសជុល / Repair and maintenance expense</t>
  </si>
  <si>
    <t>XN-10-អំណោយ និងការបរិច្ឋាគ/ Grant and Donation</t>
  </si>
  <si>
    <t>No</t>
  </si>
  <si>
    <t>Text/Formulas</t>
  </si>
  <si>
    <t>Proper</t>
  </si>
  <si>
    <t>Upper</t>
  </si>
  <si>
    <t>Lower</t>
  </si>
  <si>
    <t>Len</t>
  </si>
  <si>
    <t>Trim</t>
  </si>
  <si>
    <t>Before Trim</t>
  </si>
  <si>
    <t xml:space="preserve"> After Trim</t>
  </si>
  <si>
    <t>Left</t>
  </si>
  <si>
    <t>Rights</t>
  </si>
  <si>
    <t>Mid</t>
  </si>
  <si>
    <t>Substitute</t>
  </si>
  <si>
    <t>Replace</t>
  </si>
  <si>
    <t>ApSAK Angkor</t>
  </si>
  <si>
    <t xml:space="preserve"> ApSAK   Angkor  </t>
  </si>
  <si>
    <t xml:space="preserve"> 12345N6789</t>
  </si>
  <si>
    <t xml:space="preserve">12345N6789 </t>
  </si>
  <si>
    <t>Original Data from Accouting Sytem</t>
  </si>
  <si>
    <t>IF</t>
  </si>
  <si>
    <t>Filter</t>
  </si>
  <si>
    <t>GroupBy</t>
  </si>
  <si>
    <t>Pivot Table</t>
  </si>
  <si>
    <t>UNIQUE</t>
  </si>
  <si>
    <t>Xlookup</t>
  </si>
  <si>
    <t>Formulas</t>
  </si>
  <si>
    <t>VSTACK</t>
  </si>
  <si>
    <t>Others (mostly work on text)</t>
  </si>
  <si>
    <t>Monthly**************e_Trust*****</t>
  </si>
  <si>
    <t>Electri************** 72_Nov*****</t>
  </si>
  <si>
    <t>Printin************** shop_s*****</t>
  </si>
  <si>
    <t>Remaini**************cal cos*****</t>
  </si>
  <si>
    <t>Communi**************rey_Dec*****</t>
  </si>
  <si>
    <t>Salary **************1_EU*****</t>
  </si>
  <si>
    <t>Seniori************** 2021 B*****</t>
  </si>
  <si>
    <t>Rev: Ac**************eave Bo*****</t>
  </si>
  <si>
    <t>Accrued**************LyLy fr*****</t>
  </si>
  <si>
    <t>Accrued**************DaDa fr*****</t>
  </si>
  <si>
    <t>Accrued**************Minea f*****</t>
  </si>
  <si>
    <t>Accrued**************Touch J*****</t>
  </si>
  <si>
    <t>Seniori************** of 202*****</t>
  </si>
  <si>
    <t>Monthly**************Dec'21*****</t>
  </si>
  <si>
    <t>Accrued**************partmen*****</t>
  </si>
  <si>
    <t>Salary **************c'21_EU*****</t>
  </si>
  <si>
    <t>Salary **************'21_EU*****</t>
  </si>
  <si>
    <t>Communi**************nea in *****</t>
  </si>
  <si>
    <t>Communi**************Da in D*****</t>
  </si>
  <si>
    <t>Communi**************Ly in D*****</t>
  </si>
  <si>
    <t>Communi**************sa in D*****</t>
  </si>
  <si>
    <t>Communi**************uch in *****</t>
  </si>
  <si>
    <t>health **************urance *****</t>
  </si>
  <si>
    <t>NSSF to**************1_EU*****</t>
  </si>
  <si>
    <t>NSSF to**************21_EU*****</t>
  </si>
  <si>
    <t>CB: Tra**************lth &amp; A*****</t>
  </si>
  <si>
    <t>CB: Tra**************th &amp; Ac*****</t>
  </si>
  <si>
    <t>Salary **************-Cambod*****</t>
  </si>
  <si>
    <t>Interna**************er 2021*****</t>
  </si>
  <si>
    <t>Office **************nt72_3m*****</t>
  </si>
  <si>
    <t>bank ch************** jan'20*****</t>
  </si>
  <si>
    <t>Cellcar**************tel fee*****</t>
  </si>
  <si>
    <t>payment**************nner bo*****</t>
  </si>
  <si>
    <t>Bank fe**************request*****</t>
  </si>
  <si>
    <t>Office **************ic liab*****</t>
  </si>
  <si>
    <t>Office **************lary_MG*****</t>
  </si>
  <si>
    <t>Office **************_MGA in*****</t>
  </si>
  <si>
    <t>1st dis**************o PD No*****</t>
  </si>
  <si>
    <t>Monthly**************an'22*****</t>
  </si>
  <si>
    <t>Communi**************Ly in J*****</t>
  </si>
  <si>
    <t>Communi**************sa in J*****</t>
  </si>
  <si>
    <t>Communi**************Da in J*****</t>
  </si>
  <si>
    <t>NSSF to**************22_EU*****</t>
  </si>
  <si>
    <t>NSSF to**************2_EU*****</t>
  </si>
  <si>
    <t>NSSF to**************2_MacP*****</t>
  </si>
  <si>
    <t>Salary **************n'22_EU*****</t>
  </si>
  <si>
    <t>Salary **************'22_EU*****</t>
  </si>
  <si>
    <t>Bankavg**************toneX 4*****</t>
  </si>
  <si>
    <t>Per die************** launch*****</t>
  </si>
  <si>
    <t>Transpo**************roject *****</t>
  </si>
  <si>
    <t>refresh**************ing-LyL*****</t>
  </si>
  <si>
    <t>Venue f**************y proje*****</t>
  </si>
  <si>
    <t>Lunch f**************s-LyLy *****</t>
  </si>
  <si>
    <t>Backdro************** launch*****</t>
  </si>
  <si>
    <t>Medical**************b'2022*****</t>
  </si>
  <si>
    <t>Electri**************t72_Jan*****</t>
  </si>
  <si>
    <t>monthly**************e-Trust*****</t>
  </si>
  <si>
    <t>Bank ch************** Feb'22*****</t>
  </si>
  <si>
    <t>Perdiem************** assess*****</t>
  </si>
  <si>
    <t>Accomod**************5 Feb'2*****</t>
  </si>
  <si>
    <t>materia**************rientat*****</t>
  </si>
  <si>
    <t>Refresh**************ticipan*****</t>
  </si>
  <si>
    <t>Transpo**************ipants_*****</t>
  </si>
  <si>
    <t>Accomod**************ants_EU*****</t>
  </si>
  <si>
    <t>Perdiem**************EU proj*****</t>
  </si>
  <si>
    <t>Perdiem**************ct orie*****</t>
  </si>
  <si>
    <t>Accomod**************a 20-25*****</t>
  </si>
  <si>
    <t>transpo**************isith c*****</t>
  </si>
  <si>
    <t>Monthly**************eb'22*****</t>
  </si>
  <si>
    <t>Salary **************b'22_EU*****</t>
  </si>
  <si>
    <t>Communi**************sa in F*****</t>
  </si>
  <si>
    <t>Communi**************Da in F*****</t>
  </si>
  <si>
    <t>Communi**************Ly in F*****</t>
  </si>
  <si>
    <t>Interna**************ri 2022*****</t>
  </si>
  <si>
    <t>1st dis**************LL EU p*****</t>
  </si>
  <si>
    <t>2nd dis**************D-EU pr*****</t>
  </si>
  <si>
    <t>1st Dis**************NKOR-EU*****</t>
  </si>
  <si>
    <t>1st Dis**************SA-EU p*****</t>
  </si>
  <si>
    <t>Annual **************inea as*****</t>
  </si>
  <si>
    <t>Remaini**************e 0.52 *****</t>
  </si>
  <si>
    <t>Salary **************h 2022_*****</t>
  </si>
  <si>
    <t>Electri**************72_Feb *****</t>
  </si>
  <si>
    <t>Monthly**************e-Trust*****</t>
  </si>
  <si>
    <t>Bank ch************** Mar 20*****</t>
  </si>
  <si>
    <t>Meeting**************U Proje*****</t>
  </si>
  <si>
    <t>Refresh**************oject L*****</t>
  </si>
  <si>
    <t>Lunch f**************Launchi*****</t>
  </si>
  <si>
    <t>Meeting**************roject *****</t>
  </si>
  <si>
    <t>drinkin************** projec*****</t>
  </si>
  <si>
    <t>Car ren************** Launch*****</t>
  </si>
  <si>
    <t>CB: tra**************ry to S*****</t>
  </si>
  <si>
    <t>*******************</t>
  </si>
  <si>
    <t>Accommo**************B SR Kg*****</t>
  </si>
  <si>
    <t>Per-die**************duct EU*****</t>
  </si>
  <si>
    <t>Per-die**************el part*****</t>
  </si>
  <si>
    <t>package**************Project*****</t>
  </si>
  <si>
    <t>Materia**************ct Laun*****</t>
  </si>
  <si>
    <t>Bank ch**************er to S*****</t>
  </si>
  <si>
    <t>bank ch**************er to K*****</t>
  </si>
  <si>
    <t>bank ch**************er 1st *****</t>
  </si>
  <si>
    <t>Monthly**************ar'22*****</t>
  </si>
  <si>
    <t>Cancell**************483 Mon*****</t>
  </si>
  <si>
    <t>Salary **************r'22_EU*****</t>
  </si>
  <si>
    <t>Communi**************Da in M*****</t>
  </si>
  <si>
    <t>Communi**************sa in M*****</t>
  </si>
  <si>
    <t>Communi**************Ly in M*****</t>
  </si>
  <si>
    <t>Q1-2022**************ure fro*****</t>
  </si>
  <si>
    <t>Settlem**************Mar 202*****</t>
  </si>
  <si>
    <t>Q1-2022**************e from *****</t>
  </si>
  <si>
    <t>Settlem**************r 2022*****</t>
  </si>
  <si>
    <t>Settlem**************to Marc*****</t>
  </si>
  <si>
    <t>Q1-2022************** from N*****</t>
  </si>
  <si>
    <t>Settlem**************o Dec 2*****</t>
  </si>
  <si>
    <t>Interna**************022*****</t>
  </si>
  <si>
    <t>Salary **************1_MACP*****</t>
  </si>
  <si>
    <t>Salary **************'21_Mac*****</t>
  </si>
  <si>
    <t>NSSF to**************1_MacP*****</t>
  </si>
  <si>
    <t>NSSF to**************21_DFAT*****</t>
  </si>
  <si>
    <t>NSSF to**************2_Forum*****</t>
  </si>
  <si>
    <t>Salary **************'22_Mac*****</t>
  </si>
  <si>
    <t>New Ser*******************</t>
  </si>
  <si>
    <t>Krawma*******************</t>
  </si>
  <si>
    <t>Meeting************** penh E*****</t>
  </si>
  <si>
    <t>Medical**************'2022_E*****</t>
  </si>
  <si>
    <t>Electri************** 72_Mar*****</t>
  </si>
  <si>
    <t>bank fe**************request*****</t>
  </si>
  <si>
    <t>Per-die**************ants To*****</t>
  </si>
  <si>
    <t>Refresh**************eeting *****</t>
  </si>
  <si>
    <t>Accomod**************icipant*****</t>
  </si>
  <si>
    <t>Materia**************ants To*****</t>
  </si>
  <si>
    <t>Transpo**************rticipa*****</t>
  </si>
  <si>
    <t>2nd Dis**************o ANKOR*****</t>
  </si>
  <si>
    <t>2nd Dis**************o LLL A*****</t>
  </si>
  <si>
    <t>2nd Dis**************o VSA A*****</t>
  </si>
  <si>
    <t>2nd Dis**************o PD Ap*****</t>
  </si>
  <si>
    <t>Bank ch**************lary Ap*****</t>
  </si>
  <si>
    <t>Communi**************Da in A*****</t>
  </si>
  <si>
    <t>Communi**************Ly in A*****</t>
  </si>
  <si>
    <t>Communi**************sa in A*****</t>
  </si>
  <si>
    <t>Monthly**************pr'22*****</t>
  </si>
  <si>
    <t>Interes**************2*****</t>
  </si>
  <si>
    <t>Bank ch**************2nd Dis*****</t>
  </si>
  <si>
    <t>Monthly**************ellcard*****</t>
  </si>
  <si>
    <t>Refill **************r print*****</t>
  </si>
  <si>
    <t>Printin**************g Docum*****</t>
  </si>
  <si>
    <t>general**************ning de*****</t>
  </si>
  <si>
    <t>MGA ins**************Minea-h*****</t>
  </si>
  <si>
    <t>correct**************91_Carr*****</t>
  </si>
  <si>
    <t>correct**************92_Carr*****</t>
  </si>
  <si>
    <t>correct**************93_Carr*****</t>
  </si>
  <si>
    <t>correct**************94_Carr*****</t>
  </si>
  <si>
    <t>correct**************479_Sal*****</t>
  </si>
  <si>
    <t>Electri************** 72_Apr*****</t>
  </si>
  <si>
    <t>general**************ee&amp;Milk*****</t>
  </si>
  <si>
    <t>Monthly**************ay'22*****</t>
  </si>
  <si>
    <t>Interne**************22*****</t>
  </si>
  <si>
    <t>Bank ch**************y May 2*****</t>
  </si>
  <si>
    <t>Salary **************y'22_EU*****</t>
  </si>
  <si>
    <t>Transpo**************ith car*****</t>
  </si>
  <si>
    <t>Perdiem**************financi*****</t>
  </si>
  <si>
    <t>Accommo**************nancial*****</t>
  </si>
  <si>
    <t>Accommo**************eld mon*****</t>
  </si>
  <si>
    <t>Accommo**************ield mo*****</t>
  </si>
  <si>
    <t>Per-die**************onitori*****</t>
  </si>
  <si>
    <t>Per die**************monitor*****</t>
  </si>
  <si>
    <t>electri************** 72_May*****</t>
  </si>
  <si>
    <t>salary **************2022_EU*****</t>
  </si>
  <si>
    <t>Annual **************ouch as*****</t>
  </si>
  <si>
    <t>communi**************uch on *****</t>
  </si>
  <si>
    <t>monthly**************ellcard*****</t>
  </si>
  <si>
    <t>General**************ning ti*****</t>
  </si>
  <si>
    <t>Gain/Lo************** rate t*****</t>
  </si>
  <si>
    <t>Bank ch**************ax paym*****</t>
  </si>
  <si>
    <t>Monthly**************un'22*****</t>
  </si>
  <si>
    <t>Bank ch************** June'2*****</t>
  </si>
  <si>
    <t>Seniori**************ch on J*****</t>
  </si>
  <si>
    <t>Seniori**************a on Ja*****</t>
  </si>
  <si>
    <t>Seniori**************y on Ja*****</t>
  </si>
  <si>
    <t>Seniori**************ch on F*****</t>
  </si>
  <si>
    <t>Seniori**************a on Fe*****</t>
  </si>
  <si>
    <t>Seniori**************y on Fe*****</t>
  </si>
  <si>
    <t>Seniori**************ch on M*****</t>
  </si>
  <si>
    <t>Seniori**************a on Ma*****</t>
  </si>
  <si>
    <t>Seniori**************y on Ma*****</t>
  </si>
  <si>
    <t>Seniori**************ch on A*****</t>
  </si>
  <si>
    <t>Seniori**************a on Ap*****</t>
  </si>
  <si>
    <t>Seniori**************y on Ap*****</t>
  </si>
  <si>
    <t>Seniori**************a on Ju*****</t>
  </si>
  <si>
    <t>Seniori**************y on Ju*****</t>
  </si>
  <si>
    <t>CB:Tran**************_Medica*****</t>
  </si>
  <si>
    <t>Settlem************** 2022*****</t>
  </si>
  <si>
    <t>settlem**************ard Q2-*****</t>
  </si>
  <si>
    <t>Q2-2022**************e from *****</t>
  </si>
  <si>
    <t>Carry f**************uly to *****</t>
  </si>
  <si>
    <t>Bank in**************Jun 202*****</t>
  </si>
  <si>
    <t>Bank in**************Mar 202*****</t>
  </si>
  <si>
    <t>Settlem**************n 2022*****</t>
  </si>
  <si>
    <t>Q2-2022**************re from*****</t>
  </si>
  <si>
    <t>Bank in**************-Jun 20*****</t>
  </si>
  <si>
    <t>Bank in**************-Mar 20*****</t>
  </si>
  <si>
    <t>Settlem**************Jun 202*****</t>
  </si>
  <si>
    <t>Q2-2022**************ture fr*****</t>
  </si>
  <si>
    <t>Carry f**************ul-Sep *****</t>
  </si>
  <si>
    <t>Bank in**************pr-Jun *****</t>
  </si>
  <si>
    <t>Bank in**************an-Mar *****</t>
  </si>
  <si>
    <t>ForumCi**************ash Req*****</t>
  </si>
  <si>
    <t>Interna**************2022*****</t>
  </si>
  <si>
    <t>Interna**************22*****</t>
  </si>
  <si>
    <t>Electri**************72_June*****</t>
  </si>
  <si>
    <t>Front d*******************</t>
  </si>
  <si>
    <t>transpo**************-submit*****</t>
  </si>
  <si>
    <t>Printin**************g docum*****</t>
  </si>
  <si>
    <t>Drinkin**************ly 2022*****</t>
  </si>
  <si>
    <t>Health&amp;**************ance_Su*****</t>
  </si>
  <si>
    <t>Health&amp;**************ance_Ly*****</t>
  </si>
  <si>
    <t>Health&amp;**************ance_Da*****</t>
  </si>
  <si>
    <t>Seniori**************Jul'22_*****</t>
  </si>
  <si>
    <t>bank ch**************er 3rd *****</t>
  </si>
  <si>
    <t>Monthly**************ug 2022*****</t>
  </si>
  <si>
    <t>monthly**************ul'22*****</t>
  </si>
  <si>
    <t>bank ch**************ayroll *****</t>
  </si>
  <si>
    <t>Office **************y 2022_*****</t>
  </si>
  <si>
    <t>Bank ch************** Aug 20*****</t>
  </si>
  <si>
    <t>Electri**************72_July*****</t>
  </si>
  <si>
    <t>Office **************ust 202*****</t>
  </si>
  <si>
    <t>Interne**************roup_Ju*****</t>
  </si>
  <si>
    <t>Interne**************roup_Au*****</t>
  </si>
  <si>
    <t>Seniori**************y on Au*****</t>
  </si>
  <si>
    <t>Seniori**************a on Au*****</t>
  </si>
  <si>
    <t>Pe Touc**************ice for*****</t>
  </si>
  <si>
    <t>Angkor **************d Tea*****</t>
  </si>
  <si>
    <t>Smart_p**************up for *****</t>
  </si>
  <si>
    <t>Electri**************72_Augu*****</t>
  </si>
  <si>
    <t>Oral dr**************ep 2022*****</t>
  </si>
  <si>
    <t>J&amp;T exp**************irt&amp;Cap*****</t>
  </si>
  <si>
    <t>Pe Touc**************vice-of*****</t>
  </si>
  <si>
    <t>Office **************tember *****</t>
  </si>
  <si>
    <t>Interne**************roup_Se*****</t>
  </si>
  <si>
    <t>Communi**************sa in S*****</t>
  </si>
  <si>
    <t>Communi**************Ly in S*****</t>
  </si>
  <si>
    <t>Communi**************Da in S*****</t>
  </si>
  <si>
    <t>Seniori**************a on Se*****</t>
  </si>
  <si>
    <t>Seniori**************y on Se*****</t>
  </si>
  <si>
    <t>Monthly**************ep'2022*****</t>
  </si>
  <si>
    <t>travel **************e_DaDa *****</t>
  </si>
  <si>
    <t>DaDa ta**************h 5.1X5*****</t>
  </si>
  <si>
    <t>Visa fe**************ge_VFS *****</t>
  </si>
  <si>
    <t>OneWorl**************_DaDa A*****</t>
  </si>
  <si>
    <t>Q3-2022**************e from *****</t>
  </si>
  <si>
    <t>Q3-2022**************re from*****</t>
  </si>
  <si>
    <t>Q3-2022**************ure fro*****</t>
  </si>
  <si>
    <t>Interna**************i 2022*****</t>
  </si>
  <si>
    <t>Interna**************ber 202*****</t>
  </si>
  <si>
    <t>Corr In**************une 202*****</t>
  </si>
  <si>
    <t>transpo**************reon_Fi*****</t>
  </si>
  <si>
    <t>Bankfee**************X 55809*****</t>
  </si>
  <si>
    <t>Seniori**************Oct'22_*****</t>
  </si>
  <si>
    <t>NSSF-Pe************** in Oct*****</t>
  </si>
  <si>
    <t>Monthly**************ct'22*****</t>
  </si>
  <si>
    <t>bank fe**************transfe*****</t>
  </si>
  <si>
    <t>MOnthly**************ellcard*****</t>
  </si>
  <si>
    <t>bank ch************** Nov 20*****</t>
  </si>
  <si>
    <t>Smart-p**************up 098 *****</t>
  </si>
  <si>
    <t>Per die**************obal fi*****</t>
  </si>
  <si>
    <t>Interne**************roup_Oc*****</t>
  </si>
  <si>
    <t>Seniori**************Nov'22_*****</t>
  </si>
  <si>
    <t>NSSF-Pe************** in Nov*****</t>
  </si>
  <si>
    <t>Monthly**************ov'22*****</t>
  </si>
  <si>
    <t>bank ch**************er_meet*****</t>
  </si>
  <si>
    <t>Interne**************roup_No*****</t>
  </si>
  <si>
    <t>Accommo**************_Field *****</t>
  </si>
  <si>
    <t>Boat fe**************nity co*****</t>
  </si>
  <si>
    <t>Electri************** 72_Sep*****</t>
  </si>
  <si>
    <t>4th dis**************o LLL_O*****</t>
  </si>
  <si>
    <t>4th dis**************o PD Oc*****</t>
  </si>
  <si>
    <t>4th Dis**************SA Oct-*****</t>
  </si>
  <si>
    <t>4th dis**************o ANKOR*****</t>
  </si>
  <si>
    <t>Cancell**************674*****</t>
  </si>
  <si>
    <t>4th Dis**************KON Oct*****</t>
  </si>
  <si>
    <t>printin**************g docum*****</t>
  </si>
  <si>
    <t>Local t**************submit *****</t>
  </si>
  <si>
    <t>Pe Touc**************vice Oc*****</t>
  </si>
  <si>
    <t>cleanin**************pplies*****</t>
  </si>
  <si>
    <t>Pe touc**************vice-of*****</t>
  </si>
  <si>
    <t>Electri**************72_Oct *****</t>
  </si>
  <si>
    <t>transpo**************oin glo*****</t>
  </si>
  <si>
    <t>Office **************ober 20*****</t>
  </si>
  <si>
    <t>Office **************ember 2*****</t>
  </si>
  <si>
    <t>Carry f**************ecember*****</t>
  </si>
  <si>
    <t>Settlem**************ard Q4 *****</t>
  </si>
  <si>
    <t>Settlem**************-Novemb*****</t>
  </si>
  <si>
    <t>Q4-2022**************re from*****</t>
  </si>
  <si>
    <t>Carry f**************mber 20*****</t>
  </si>
  <si>
    <t>Q4-2022**************e from *****</t>
  </si>
  <si>
    <t>Settlem**************-Decemb*****</t>
  </si>
  <si>
    <t>Settlem**************vember *****</t>
  </si>
  <si>
    <t>Q4-2022**************ture fr*****</t>
  </si>
  <si>
    <t>Refresh**************it LLL&amp;*****</t>
  </si>
  <si>
    <t>Per die**************isit LL*****</t>
  </si>
  <si>
    <t>Medical**************Maxicar*****</t>
  </si>
  <si>
    <t>Per die**************ld visi*****</t>
  </si>
  <si>
    <t>Communi**************Da in O*****</t>
  </si>
  <si>
    <t>Communi**************Ly in O*****</t>
  </si>
  <si>
    <t>Communi**************sa in O*****</t>
  </si>
  <si>
    <t>Interna**************r 2022*****</t>
  </si>
  <si>
    <t>Per die**************ants_Co*****</t>
  </si>
  <si>
    <t>transpo**************rticipa*****</t>
  </si>
  <si>
    <t>materia**************ning on*****</t>
  </si>
  <si>
    <t>transpo**************ining V*****</t>
  </si>
  <si>
    <t>Meeting**************ct trai*****</t>
  </si>
  <si>
    <t>Refresh************** visit *****</t>
  </si>
  <si>
    <t>Communi**************Da in N*****</t>
  </si>
  <si>
    <t>Communi**************Ly in N*****</t>
  </si>
  <si>
    <t>Bank in**************ober to*****</t>
  </si>
  <si>
    <t>Bank in**************ber to *****</t>
  </si>
  <si>
    <t>Bank in**************ober-No*****</t>
  </si>
  <si>
    <t>Interna**************er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</si>
</sst>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0.00_);_(&quot;$&quot;* \(#,##0.00\);_(&quot;$&quot;* &quot;-&quot;??_);_(@_)"/>
    <numFmt numFmtId="43" formatCode="_(* #,##0.00_);_(* \(#,##0.00\);_(* &quot;-&quot;??_);_(@_)"/>
    <numFmt numFmtId="164" formatCode="0.00_);[Red]\(0.00\)"/>
    <numFmt numFmtId="165" formatCode="_(* #,##0.0_);_(* \(#,##0.0\);_(* &quot;-&quot;??_);_(@_)"/>
  </numFmts>
  <fonts count="25" x14ac:knownFonts="1">
    <font>
      <sz val="11"/>
      <color theme="1"/>
      <name val="Aptos Narrow"/>
      <family val="2"/>
      <scheme val="minor"/>
    </font>
    <font>
      <sz val="11"/>
      <color theme="1"/>
      <name val="Aptos Narrow"/>
      <family val="2"/>
      <scheme val="minor"/>
    </font>
    <font>
      <b/>
      <sz val="11"/>
      <color theme="1"/>
      <name val="Aptos Narrow"/>
      <family val="2"/>
      <scheme val="minor"/>
    </font>
    <font>
      <sz val="11"/>
      <color rgb="FF000000"/>
      <name val="Calibri"/>
      <family val="2"/>
    </font>
    <font>
      <sz val="11"/>
      <color rgb="FFFF0000"/>
      <name val="Calibri"/>
      <family val="2"/>
    </font>
    <font>
      <sz val="10"/>
      <name val="Verdana"/>
      <family val="2"/>
    </font>
    <font>
      <b/>
      <sz val="10"/>
      <name val="Arial"/>
      <family val="2"/>
    </font>
    <font>
      <b/>
      <sz val="9"/>
      <name val="Arial"/>
      <family val="2"/>
    </font>
    <font>
      <sz val="10"/>
      <color theme="1"/>
      <name val="Verdana"/>
      <family val="2"/>
    </font>
    <font>
      <b/>
      <sz val="12"/>
      <color rgb="FF0033CC"/>
      <name val="Arial"/>
      <family val="2"/>
    </font>
    <font>
      <b/>
      <sz val="12"/>
      <name val="Arial"/>
      <family val="2"/>
    </font>
    <font>
      <b/>
      <i/>
      <sz val="11"/>
      <color rgb="FF0000FF"/>
      <name val="Arial"/>
      <family val="2"/>
    </font>
    <font>
      <b/>
      <sz val="11"/>
      <name val="Arial"/>
      <family val="2"/>
    </font>
    <font>
      <b/>
      <sz val="11"/>
      <color rgb="FF0000FF"/>
      <name val="Arial"/>
      <family val="2"/>
    </font>
    <font>
      <sz val="9"/>
      <name val="Arial"/>
      <family val="2"/>
    </font>
    <font>
      <sz val="10"/>
      <name val="Arial"/>
      <family val="2"/>
    </font>
    <font>
      <b/>
      <sz val="11"/>
      <color rgb="FF00B0F0"/>
      <name val="Aptos Narrow"/>
      <family val="2"/>
      <scheme val="minor"/>
    </font>
    <font>
      <sz val="11"/>
      <color rgb="FF00B0F0"/>
      <name val="Aptos Narrow"/>
      <family val="2"/>
      <scheme val="minor"/>
    </font>
    <font>
      <b/>
      <sz val="11"/>
      <color rgb="FF0000CC"/>
      <name val="Aptos Narrow"/>
      <family val="2"/>
      <scheme val="minor"/>
    </font>
    <font>
      <b/>
      <i/>
      <sz val="10"/>
      <name val="Arial"/>
      <family val="2"/>
    </font>
    <font>
      <sz val="11"/>
      <color rgb="FF0000CC"/>
      <name val="Aptos Narrow"/>
      <family val="2"/>
      <scheme val="minor"/>
    </font>
    <font>
      <sz val="8"/>
      <name val="Aptos Narrow"/>
      <family val="2"/>
      <scheme val="minor"/>
    </font>
    <font>
      <sz val="11"/>
      <color rgb="FF6600FF"/>
      <name val="Aptos Narrow"/>
      <family val="2"/>
      <scheme val="minor"/>
    </font>
    <font>
      <sz val="11"/>
      <color rgb="FF00B050"/>
      <name val="Aptos Narrow"/>
      <family val="2"/>
      <scheme val="minor"/>
    </font>
    <font>
      <b/>
      <i/>
      <sz val="11"/>
      <color theme="1"/>
      <name val="Aptos Narrow"/>
      <family val="2"/>
      <scheme val="minor"/>
    </font>
  </fonts>
  <fills count="15">
    <fill>
      <patternFill patternType="none"/>
    </fill>
    <fill>
      <patternFill patternType="gray125"/>
    </fill>
    <fill>
      <patternFill patternType="solid">
        <fgColor rgb="FFFFC000"/>
        <bgColor indexed="64"/>
      </patternFill>
    </fill>
    <fill>
      <patternFill patternType="solid">
        <fgColor rgb="FFFFFF00"/>
        <bgColor indexed="64"/>
      </patternFill>
    </fill>
    <fill>
      <patternFill patternType="solid">
        <fgColor rgb="FF60F267"/>
        <bgColor indexed="64"/>
      </patternFill>
    </fill>
    <fill>
      <patternFill patternType="solid">
        <fgColor theme="0"/>
        <bgColor indexed="64"/>
      </patternFill>
    </fill>
    <fill>
      <patternFill patternType="solid">
        <fgColor rgb="FF00FFFF"/>
        <bgColor indexed="64"/>
      </patternFill>
    </fill>
    <fill>
      <patternFill patternType="solid">
        <fgColor rgb="FF00B050"/>
        <bgColor indexed="64"/>
      </patternFill>
    </fill>
    <fill>
      <patternFill patternType="solid">
        <fgColor indexed="22"/>
        <bgColor indexed="64"/>
      </patternFill>
    </fill>
    <fill>
      <patternFill patternType="solid">
        <fgColor theme="0" tint="-0.249977111117893"/>
        <bgColor indexed="64"/>
      </patternFill>
    </fill>
    <fill>
      <patternFill patternType="solid">
        <fgColor rgb="FFFF0000"/>
        <bgColor indexed="64"/>
      </patternFill>
    </fill>
    <fill>
      <patternFill patternType="solid">
        <fgColor theme="0" tint="-0.14999847407452621"/>
        <bgColor indexed="64"/>
      </patternFill>
    </fill>
    <fill>
      <patternFill patternType="solid">
        <fgColor rgb="FF92D050"/>
        <bgColor indexed="64"/>
      </patternFill>
    </fill>
    <fill>
      <patternFill patternType="solid">
        <fgColor theme="4" tint="0.79998168889431442"/>
        <bgColor indexed="64"/>
      </patternFill>
    </fill>
    <fill>
      <patternFill patternType="solid">
        <fgColor rgb="FFFFCC99"/>
        <bgColor indexed="64"/>
      </patternFill>
    </fill>
  </fills>
  <borders count="13">
    <border>
      <left/>
      <right/>
      <top/>
      <bottom/>
      <diagonal/>
    </border>
    <border>
      <left style="double">
        <color indexed="64"/>
      </left>
      <right style="thin">
        <color indexed="64"/>
      </right>
      <top style="double">
        <color indexed="64"/>
      </top>
      <bottom/>
      <diagonal/>
    </border>
    <border>
      <left style="thin">
        <color auto="1"/>
      </left>
      <right style="thin">
        <color auto="1"/>
      </right>
      <top style="double">
        <color auto="1"/>
      </top>
      <bottom style="thin">
        <color auto="1"/>
      </bottom>
      <diagonal/>
    </border>
    <border>
      <left style="thin">
        <color indexed="64"/>
      </left>
      <right style="thin">
        <color indexed="64"/>
      </right>
      <top style="double">
        <color indexed="64"/>
      </top>
      <bottom/>
      <diagonal/>
    </border>
    <border>
      <left style="thin">
        <color auto="1"/>
      </left>
      <right/>
      <top/>
      <bottom style="thin">
        <color auto="1"/>
      </bottom>
      <diagonal/>
    </border>
    <border>
      <left/>
      <right/>
      <top/>
      <bottom style="thin">
        <color auto="1"/>
      </bottom>
      <diagonal/>
    </border>
    <border>
      <left style="thin">
        <color indexed="64"/>
      </left>
      <right style="thin">
        <color indexed="64"/>
      </right>
      <top style="thin">
        <color indexed="64"/>
      </top>
      <bottom style="thin">
        <color indexed="64"/>
      </bottom>
      <diagonal/>
    </border>
    <border>
      <left style="medium">
        <color auto="1"/>
      </left>
      <right style="thin">
        <color auto="1"/>
      </right>
      <top style="thin">
        <color auto="1"/>
      </top>
      <bottom style="thin">
        <color auto="1"/>
      </bottom>
      <diagonal/>
    </border>
    <border>
      <left/>
      <right/>
      <top/>
      <bottom style="thin">
        <color theme="4" tint="0.39997558519241921"/>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auto="1"/>
      </left>
      <right style="double">
        <color indexed="64"/>
      </right>
      <top style="thin">
        <color auto="1"/>
      </top>
      <bottom/>
      <diagonal/>
    </border>
    <border>
      <left style="medium">
        <color indexed="64"/>
      </left>
      <right style="thin">
        <color indexed="64"/>
      </right>
      <top style="medium">
        <color indexed="64"/>
      </top>
      <bottom style="thin">
        <color indexed="64"/>
      </bottom>
      <diagonal/>
    </border>
  </borders>
  <cellStyleXfs count="9">
    <xf numFmtId="0" fontId="0"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5" fillId="0" borderId="0"/>
    <xf numFmtId="43" fontId="5" fillId="0" borderId="0" applyFont="0" applyFill="0" applyBorder="0" applyAlignment="0" applyProtection="0"/>
    <xf numFmtId="0" fontId="8" fillId="0" borderId="0"/>
    <xf numFmtId="0" fontId="15" fillId="0" borderId="0"/>
    <xf numFmtId="44" fontId="1" fillId="0" borderId="0" applyFont="0" applyFill="0" applyBorder="0" applyAlignment="0" applyProtection="0"/>
  </cellStyleXfs>
  <cellXfs count="95">
    <xf numFmtId="0" fontId="0" fillId="0" borderId="0" xfId="0"/>
    <xf numFmtId="0" fontId="0" fillId="2" borderId="0" xfId="0" applyFill="1"/>
    <xf numFmtId="14" fontId="0" fillId="0" borderId="0" xfId="0" applyNumberFormat="1"/>
    <xf numFmtId="43" fontId="0" fillId="0" borderId="0" xfId="1" applyFont="1"/>
    <xf numFmtId="0" fontId="0" fillId="4" borderId="0" xfId="0" applyFill="1"/>
    <xf numFmtId="14" fontId="0" fillId="4" borderId="0" xfId="0" applyNumberFormat="1" applyFill="1"/>
    <xf numFmtId="0" fontId="0" fillId="5" borderId="0" xfId="0" applyFill="1"/>
    <xf numFmtId="40" fontId="0" fillId="0" borderId="0" xfId="1" applyNumberFormat="1" applyFont="1"/>
    <xf numFmtId="0" fontId="1" fillId="0" borderId="0" xfId="3"/>
    <xf numFmtId="14" fontId="1" fillId="0" borderId="0" xfId="3" applyNumberFormat="1"/>
    <xf numFmtId="164" fontId="1" fillId="0" borderId="0" xfId="3" applyNumberFormat="1"/>
    <xf numFmtId="0" fontId="3" fillId="0" borderId="0" xfId="0" applyFont="1"/>
    <xf numFmtId="0" fontId="4" fillId="0" borderId="0" xfId="0" applyFont="1"/>
    <xf numFmtId="0" fontId="0" fillId="6" borderId="0" xfId="0" applyFill="1"/>
    <xf numFmtId="0" fontId="0" fillId="3" borderId="0" xfId="0" applyFill="1" applyAlignment="1">
      <alignment wrapText="1"/>
    </xf>
    <xf numFmtId="0" fontId="2" fillId="0" borderId="0" xfId="0" applyFont="1"/>
    <xf numFmtId="0" fontId="9" fillId="0" borderId="0" xfId="4" applyFont="1"/>
    <xf numFmtId="0" fontId="10" fillId="0" borderId="0" xfId="4" applyFont="1"/>
    <xf numFmtId="0" fontId="11" fillId="0" borderId="0" xfId="4" applyFont="1"/>
    <xf numFmtId="0" fontId="12" fillId="0" borderId="0" xfId="4" applyFont="1"/>
    <xf numFmtId="0" fontId="13" fillId="0" borderId="0" xfId="4" applyFont="1"/>
    <xf numFmtId="0" fontId="10" fillId="0" borderId="0" xfId="0" applyFont="1" applyAlignment="1" applyProtection="1">
      <alignment vertical="top"/>
      <protection locked="0"/>
    </xf>
    <xf numFmtId="0" fontId="14" fillId="0" borderId="0" xfId="4" applyFont="1"/>
    <xf numFmtId="0" fontId="6" fillId="0" borderId="0" xfId="0" applyFont="1" applyAlignment="1" applyProtection="1">
      <alignment vertical="top"/>
      <protection locked="0"/>
    </xf>
    <xf numFmtId="0" fontId="0" fillId="2" borderId="0" xfId="0" applyFill="1" applyAlignment="1">
      <alignment horizontal="center" vertical="center"/>
    </xf>
    <xf numFmtId="0" fontId="0" fillId="3" borderId="0" xfId="0" applyFill="1" applyAlignment="1">
      <alignment horizontal="center" vertical="center" wrapText="1"/>
    </xf>
    <xf numFmtId="43" fontId="0" fillId="2" borderId="0" xfId="1" applyFont="1" applyFill="1" applyAlignment="1">
      <alignment horizontal="center" vertical="center" wrapText="1"/>
    </xf>
    <xf numFmtId="43" fontId="0" fillId="2" borderId="0" xfId="1" applyFont="1" applyFill="1" applyAlignment="1">
      <alignment horizontal="center" wrapText="1"/>
    </xf>
    <xf numFmtId="0" fontId="0" fillId="0" borderId="0" xfId="0" pivotButton="1"/>
    <xf numFmtId="0" fontId="0" fillId="0" borderId="0" xfId="0" applyAlignment="1">
      <alignment horizontal="left"/>
    </xf>
    <xf numFmtId="43" fontId="2" fillId="0" borderId="0" xfId="1" applyFont="1"/>
    <xf numFmtId="43" fontId="2" fillId="0" borderId="0" xfId="0" applyNumberFormat="1" applyFont="1"/>
    <xf numFmtId="0" fontId="16" fillId="0" borderId="0" xfId="0" applyFont="1"/>
    <xf numFmtId="0" fontId="17" fillId="0" borderId="0" xfId="0" applyFont="1"/>
    <xf numFmtId="43" fontId="17" fillId="0" borderId="0" xfId="1" applyFont="1"/>
    <xf numFmtId="0" fontId="2" fillId="3" borderId="0" xfId="0" applyFont="1" applyFill="1"/>
    <xf numFmtId="0" fontId="18" fillId="0" borderId="0" xfId="0" applyFont="1"/>
    <xf numFmtId="0" fontId="7" fillId="7" borderId="4" xfId="4" applyFont="1" applyFill="1" applyBorder="1" applyAlignment="1">
      <alignment horizontal="centerContinuous" vertical="distributed" wrapText="1"/>
    </xf>
    <xf numFmtId="0" fontId="7" fillId="7" borderId="5" xfId="4" applyFont="1" applyFill="1" applyBorder="1" applyAlignment="1">
      <alignment horizontal="centerContinuous" vertical="distributed" wrapText="1"/>
    </xf>
    <xf numFmtId="0" fontId="6" fillId="3" borderId="1" xfId="4" applyFont="1" applyFill="1" applyBorder="1" applyAlignment="1">
      <alignment vertical="center" wrapText="1"/>
    </xf>
    <xf numFmtId="0" fontId="7" fillId="7" borderId="2" xfId="4" applyFont="1" applyFill="1" applyBorder="1" applyAlignment="1">
      <alignment vertical="center" wrapText="1"/>
    </xf>
    <xf numFmtId="0" fontId="7" fillId="7" borderId="3" xfId="4" applyFont="1" applyFill="1" applyBorder="1" applyAlignment="1">
      <alignment vertical="center" wrapText="1"/>
    </xf>
    <xf numFmtId="43" fontId="7" fillId="3" borderId="9" xfId="5" applyFont="1" applyFill="1" applyBorder="1" applyAlignment="1">
      <alignment horizontal="center" vertical="center" wrapText="1"/>
    </xf>
    <xf numFmtId="43" fontId="7" fillId="7" borderId="9" xfId="5" applyFont="1" applyFill="1" applyBorder="1" applyAlignment="1">
      <alignment horizontal="center" vertical="center" wrapText="1"/>
    </xf>
    <xf numFmtId="43" fontId="7" fillId="7" borderId="10" xfId="5" applyFont="1" applyFill="1" applyBorder="1" applyAlignment="1">
      <alignment horizontal="center" vertical="center" wrapText="1"/>
    </xf>
    <xf numFmtId="43" fontId="7" fillId="7" borderId="11" xfId="5" applyFont="1" applyFill="1" applyBorder="1" applyAlignment="1">
      <alignment horizontal="center" vertical="center" wrapText="1"/>
    </xf>
    <xf numFmtId="0" fontId="0" fillId="0" borderId="6" xfId="0" applyBorder="1"/>
    <xf numFmtId="0" fontId="6" fillId="0" borderId="6" xfId="0" applyFont="1" applyBorder="1" applyAlignment="1">
      <alignment vertical="top" wrapText="1"/>
    </xf>
    <xf numFmtId="0" fontId="0" fillId="0" borderId="6" xfId="0" applyBorder="1" applyAlignment="1">
      <alignment vertical="top"/>
    </xf>
    <xf numFmtId="0" fontId="15" fillId="0" borderId="6" xfId="0" applyFont="1" applyBorder="1" applyAlignment="1">
      <alignment vertical="top" wrapText="1"/>
    </xf>
    <xf numFmtId="9" fontId="0" fillId="0" borderId="6" xfId="2" applyFont="1" applyBorder="1"/>
    <xf numFmtId="10" fontId="8" fillId="5" borderId="6" xfId="2" applyNumberFormat="1" applyFont="1" applyFill="1" applyBorder="1" applyAlignment="1">
      <alignment horizontal="center" vertical="center"/>
    </xf>
    <xf numFmtId="0" fontId="19" fillId="8" borderId="6" xfId="0" applyFont="1" applyFill="1" applyBorder="1" applyAlignment="1">
      <alignment vertical="top" wrapText="1"/>
    </xf>
    <xf numFmtId="0" fontId="0" fillId="0" borderId="6" xfId="0" applyBorder="1" applyAlignment="1">
      <alignment vertical="top" wrapText="1"/>
    </xf>
    <xf numFmtId="165" fontId="0" fillId="0" borderId="6" xfId="1" applyNumberFormat="1" applyFont="1" applyBorder="1"/>
    <xf numFmtId="9" fontId="2" fillId="2" borderId="6" xfId="2" applyFont="1" applyFill="1" applyBorder="1"/>
    <xf numFmtId="43" fontId="2" fillId="2" borderId="6" xfId="1" applyFont="1" applyFill="1" applyBorder="1"/>
    <xf numFmtId="43" fontId="2" fillId="2" borderId="6" xfId="1" applyFont="1" applyFill="1" applyBorder="1" applyAlignment="1">
      <alignment vertical="top"/>
    </xf>
    <xf numFmtId="43" fontId="6" fillId="2" borderId="6" xfId="1" applyFont="1" applyFill="1" applyBorder="1" applyAlignment="1">
      <alignment vertical="top" wrapText="1"/>
    </xf>
    <xf numFmtId="0" fontId="7" fillId="3" borderId="5" xfId="4" applyFont="1" applyFill="1" applyBorder="1" applyAlignment="1">
      <alignment horizontal="centerContinuous" vertical="distributed" wrapText="1"/>
    </xf>
    <xf numFmtId="43" fontId="2" fillId="9" borderId="6" xfId="1" applyFont="1" applyFill="1" applyBorder="1"/>
    <xf numFmtId="43" fontId="2" fillId="9" borderId="6" xfId="1" applyFont="1" applyFill="1" applyBorder="1" applyAlignment="1">
      <alignment vertical="top"/>
    </xf>
    <xf numFmtId="9" fontId="2" fillId="9" borderId="6" xfId="2" applyFont="1" applyFill="1" applyBorder="1"/>
    <xf numFmtId="0" fontId="0" fillId="9" borderId="6" xfId="0" applyFill="1" applyBorder="1"/>
    <xf numFmtId="0" fontId="2" fillId="9" borderId="6" xfId="0" applyFont="1" applyFill="1" applyBorder="1"/>
    <xf numFmtId="165" fontId="2" fillId="2" borderId="6" xfId="1" applyNumberFormat="1" applyFont="1" applyFill="1" applyBorder="1"/>
    <xf numFmtId="165" fontId="2" fillId="9" borderId="6" xfId="1" applyNumberFormat="1" applyFont="1" applyFill="1" applyBorder="1"/>
    <xf numFmtId="0" fontId="2" fillId="0" borderId="8" xfId="0" applyFont="1" applyBorder="1" applyAlignment="1">
      <alignment horizontal="left"/>
    </xf>
    <xf numFmtId="0" fontId="2" fillId="9" borderId="6" xfId="0" applyFont="1" applyFill="1" applyBorder="1" applyAlignment="1">
      <alignment vertical="top"/>
    </xf>
    <xf numFmtId="43" fontId="0" fillId="0" borderId="0" xfId="0" applyNumberFormat="1"/>
    <xf numFmtId="0" fontId="2" fillId="11" borderId="0" xfId="0" applyFont="1" applyFill="1"/>
    <xf numFmtId="0" fontId="0" fillId="11" borderId="0" xfId="0" applyFill="1"/>
    <xf numFmtId="0" fontId="0" fillId="0" borderId="7" xfId="0" applyBorder="1" applyAlignment="1">
      <alignment vertical="center"/>
    </xf>
    <xf numFmtId="0" fontId="0" fillId="0" borderId="6" xfId="0" applyBorder="1" applyAlignment="1">
      <alignment vertical="center"/>
    </xf>
    <xf numFmtId="0" fontId="1" fillId="0" borderId="6" xfId="0" applyFont="1" applyBorder="1" applyAlignment="1">
      <alignment vertical="center"/>
    </xf>
    <xf numFmtId="0" fontId="22" fillId="0" borderId="6" xfId="0" applyFont="1" applyBorder="1" applyAlignment="1">
      <alignment vertical="center"/>
    </xf>
    <xf numFmtId="0" fontId="2" fillId="13" borderId="12" xfId="0" applyFont="1" applyFill="1" applyBorder="1" applyAlignment="1">
      <alignment vertical="center" wrapText="1"/>
    </xf>
    <xf numFmtId="0" fontId="0" fillId="0" borderId="6" xfId="0" applyBorder="1" applyAlignment="1">
      <alignment vertical="center" wrapText="1"/>
    </xf>
    <xf numFmtId="0" fontId="0" fillId="11" borderId="7" xfId="0" applyFill="1" applyBorder="1" applyAlignment="1">
      <alignment vertical="center"/>
    </xf>
    <xf numFmtId="0" fontId="1" fillId="11" borderId="6" xfId="0" applyFont="1" applyFill="1" applyBorder="1" applyAlignment="1">
      <alignment vertical="center"/>
    </xf>
    <xf numFmtId="0" fontId="0" fillId="0" borderId="0" xfId="0" applyAlignment="1">
      <alignment wrapText="1"/>
    </xf>
    <xf numFmtId="0" fontId="0" fillId="0" borderId="0" xfId="0" applyAlignment="1">
      <alignment vertical="center"/>
    </xf>
    <xf numFmtId="0" fontId="2" fillId="11" borderId="0" xfId="0" applyFont="1" applyFill="1" applyAlignment="1">
      <alignment vertical="center"/>
    </xf>
    <xf numFmtId="14" fontId="0" fillId="2" borderId="0" xfId="0" applyNumberFormat="1" applyFill="1" applyAlignment="1">
      <alignment horizontal="center" vertical="center"/>
    </xf>
    <xf numFmtId="0" fontId="2" fillId="10" borderId="0" xfId="0" applyFont="1" applyFill="1"/>
    <xf numFmtId="0" fontId="23" fillId="0" borderId="0" xfId="0" applyFont="1"/>
    <xf numFmtId="0" fontId="2" fillId="14" borderId="0" xfId="0" applyFont="1" applyFill="1"/>
    <xf numFmtId="0" fontId="2" fillId="14" borderId="0" xfId="0" quotePrefix="1" applyFont="1" applyFill="1"/>
    <xf numFmtId="44" fontId="0" fillId="0" borderId="0" xfId="8" applyFont="1"/>
    <xf numFmtId="0" fontId="24" fillId="0" borderId="0" xfId="0" applyFont="1"/>
    <xf numFmtId="0" fontId="20" fillId="0" borderId="6" xfId="0" applyFont="1" applyBorder="1"/>
    <xf numFmtId="165" fontId="20" fillId="0" borderId="6" xfId="1" applyNumberFormat="1" applyFont="1" applyBorder="1"/>
    <xf numFmtId="165" fontId="18" fillId="2" borderId="6" xfId="1" applyNumberFormat="1" applyFont="1" applyFill="1" applyBorder="1"/>
    <xf numFmtId="165" fontId="18" fillId="9" borderId="6" xfId="1" applyNumberFormat="1" applyFont="1" applyFill="1" applyBorder="1"/>
    <xf numFmtId="0" fontId="0" fillId="12" borderId="0" xfId="0" applyFill="1"/>
  </cellXfs>
  <cellStyles count="9">
    <cellStyle name="Comma" xfId="1" builtinId="3"/>
    <cellStyle name="Comma 3" xfId="5" xr:uid="{31DF5037-EE23-4C44-B674-B89500A4B31A}"/>
    <cellStyle name="Currency" xfId="8" builtinId="4"/>
    <cellStyle name="Normal" xfId="0" builtinId="0"/>
    <cellStyle name="Normal 3 2" xfId="6" xr:uid="{C5963A33-E3A7-4E2E-9E96-C91806AF41BC}"/>
    <cellStyle name="Normal 3 2 2" xfId="4" xr:uid="{2E437DC7-44B9-4098-9491-FB15F00DEF2A}"/>
    <cellStyle name="Normal 6" xfId="7" xr:uid="{CA2BEC61-4559-4898-9C60-59DE817341B3}"/>
    <cellStyle name="Normal 69" xfId="3" xr:uid="{C00A44A6-1299-4202-B818-D39E3A9152B3}"/>
    <cellStyle name="Percent" xfId="2" builtinId="5"/>
  </cellStyles>
  <dxfs count="9">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numFmt numFmtId="35" formatCode="_(* #,##0.00_);_(* \(#,##0.00\);_(* &quot;-&quot;??_);_(@_)"/>
    </dxf>
  </dxfs>
  <tableStyles count="0" defaultTableStyle="TableStyleMedium2" defaultPivotStyle="PivotStyleLight16"/>
  <colors>
    <mruColors>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eetMetadata" Target="metadata.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219650</xdr:colOff>
      <xdr:row>8</xdr:row>
      <xdr:rowOff>78213</xdr:rowOff>
    </xdr:from>
    <xdr:to>
      <xdr:col>5</xdr:col>
      <xdr:colOff>743525</xdr:colOff>
      <xdr:row>11</xdr:row>
      <xdr:rowOff>143697</xdr:rowOff>
    </xdr:to>
    <xdr:sp macro="" textlink="">
      <xdr:nvSpPr>
        <xdr:cNvPr id="2" name="Arrow: Down 1">
          <a:extLst>
            <a:ext uri="{FF2B5EF4-FFF2-40B4-BE49-F238E27FC236}">
              <a16:creationId xmlns:a16="http://schemas.microsoft.com/office/drawing/2014/main" id="{A90BF6D5-6F6A-C4AD-6428-69784660AF37}"/>
            </a:ext>
          </a:extLst>
        </xdr:cNvPr>
        <xdr:cNvSpPr/>
      </xdr:nvSpPr>
      <xdr:spPr>
        <a:xfrm>
          <a:off x="5809840" y="1654765"/>
          <a:ext cx="523875" cy="650122"/>
        </a:xfrm>
        <a:prstGeom prst="down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11</xdr:col>
      <xdr:colOff>245926</xdr:colOff>
      <xdr:row>8</xdr:row>
      <xdr:rowOff>32230</xdr:rowOff>
    </xdr:from>
    <xdr:to>
      <xdr:col>11</xdr:col>
      <xdr:colOff>769801</xdr:colOff>
      <xdr:row>11</xdr:row>
      <xdr:rowOff>97714</xdr:rowOff>
    </xdr:to>
    <xdr:sp macro="" textlink="">
      <xdr:nvSpPr>
        <xdr:cNvPr id="4" name="Arrow: Down 3">
          <a:extLst>
            <a:ext uri="{FF2B5EF4-FFF2-40B4-BE49-F238E27FC236}">
              <a16:creationId xmlns:a16="http://schemas.microsoft.com/office/drawing/2014/main" id="{D2634A41-68ED-4A7B-B13A-8C9B69959BF2}"/>
            </a:ext>
          </a:extLst>
        </xdr:cNvPr>
        <xdr:cNvSpPr/>
      </xdr:nvSpPr>
      <xdr:spPr>
        <a:xfrm>
          <a:off x="11065012" y="1608782"/>
          <a:ext cx="523875" cy="650122"/>
        </a:xfrm>
        <a:prstGeom prst="down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Nil, Vannak" refreshedDate="46135.893977430555" createdVersion="8" refreshedVersion="8" minRefreshableVersion="3" recordCount="998" xr:uid="{E12F0D75-F7C0-40D3-91E3-D46840A33C07}">
  <cacheSource type="worksheet">
    <worksheetSource ref="A3:U10000" sheet="Data"/>
  </cacheSource>
  <cacheFields count="22">
    <cacheField name="T" numFmtId="0">
      <sharedItems containsBlank="1"/>
    </cacheField>
    <cacheField name="TT" numFmtId="0">
      <sharedItems containsBlank="1"/>
    </cacheField>
    <cacheField name="TransNo" numFmtId="0">
      <sharedItems containsString="0" containsBlank="1" containsNumber="1" containsInteger="1" minValue="1572754" maxValue="2064473"/>
    </cacheField>
    <cacheField name="#" numFmtId="0">
      <sharedItems containsString="0" containsBlank="1" containsNumber="1" containsInteger="1" minValue="0" maxValue="56"/>
    </cacheField>
    <cacheField name="Trans.date" numFmtId="0">
      <sharedItems containsDate="1" containsString="0" containsBlank="1" containsMixedTypes="1" minDate="2021-12-06T00:00:00" maxDate="1900-01-09T22:50:04"/>
    </cacheField>
    <cacheField name="Period" numFmtId="0">
      <sharedItems containsString="0" containsBlank="1" containsNumber="1" containsInteger="1" minValue="202201" maxValue="202212"/>
    </cacheField>
    <cacheField name="Account" numFmtId="0">
      <sharedItems containsString="0" containsBlank="1" containsNumber="1" containsInteger="1" minValue="4323" maxValue="9960" count="32">
        <n v="5520"/>
        <n v="5020"/>
        <n v="6150"/>
        <n v="7622"/>
        <n v="7390"/>
        <n v="7211"/>
        <n v="7090"/>
        <n v="7217"/>
        <n v="6570"/>
        <n v="7586"/>
        <n v="6990"/>
        <n v="9561"/>
        <n v="9510"/>
        <n v="5010"/>
        <n v="6212"/>
        <n v="5460"/>
        <n v="6310"/>
        <n v="4323"/>
        <n v="7326"/>
        <n v="5813"/>
        <n v="7639"/>
        <n v="5832"/>
        <n v="6523"/>
        <n v="5890"/>
        <n v="5510"/>
        <n v="8312"/>
        <n v="6230"/>
        <n v="5060"/>
        <n v="5812"/>
        <n v="7321"/>
        <n v="9960"/>
        <m/>
      </sharedItems>
    </cacheField>
    <cacheField name="Account (T)" numFmtId="0">
      <sharedItems containsBlank="1" count="40">
        <s v="Repairs and maintenance of computers"/>
        <s v="Electricity"/>
        <s v="Printed matter"/>
        <s v="Health care (Regional offices)"/>
        <s v="Other employee benefits"/>
        <s v="Salary (employees outside )"/>
        <s v="Change in accrued holiday pay provision"/>
        <s v="Severance pay"/>
        <s v="Banking costs"/>
        <s v="Personnel insurance (employees outside )"/>
        <s v="Other external expenses"/>
        <s v="Internal expenses, employee costs"/>
        <s v="Internal expenses, support TA/FC"/>
        <s v="Rent"/>
        <s v="Mobile telephone"/>
        <s v="Consumable materials"/>
        <s v="Corporate insurance"/>
        <s v="Sub granting"/>
        <s v="Subsistence allowances (employees outside )"/>
        <s v="Travel expenses, not in "/>
        <s v="Meeting expenses and similar"/>
        <s v="Board and lodging, not in "/>
        <s v="Other travel expenses"/>
        <s v="Repairs and maintenance of equipment"/>
        <s v="Interest income, not in "/>
        <s v="Computer communication"/>
        <s v="Cleaning and refuse collection"/>
        <s v="Travel expenses, to/from "/>
        <s v="Subsistence allowances, "/>
        <s v="Internal expenses"/>
        <s v=""/>
        <m/>
        <s v="Salary (employees outside SWE)" u="1"/>
        <s v="Personnel insurance (employees outside SWE)" u="1"/>
        <s v="Subsistence allowances (employees outside SWE)" u="1"/>
        <s v="Travel expenses, not in Sweden" u="1"/>
        <s v="Board and lodging, not in Sweden" u="1"/>
        <s v="Interest income, not in Sweden" u="1"/>
        <s v="Travel expenses, to/from Sweden" u="1"/>
        <s v="Subsistence allowances, Sweden" u="1"/>
      </sharedItems>
    </cacheField>
    <cacheField name="Unit" numFmtId="0">
      <sharedItems containsString="0" containsBlank="1" containsNumber="1" containsInteger="1" minValue="590" maxValue="590"/>
    </cacheField>
    <cacheField name="Activity code" numFmtId="0">
      <sharedItems containsString="0" containsBlank="1" containsNumber="1" containsInteger="1" minValue="65801" maxValue="66136" count="27">
        <n v="65822"/>
        <n v="65821"/>
        <n v="65802"/>
        <n v="65804"/>
        <n v="65807"/>
        <n v="65806"/>
        <n v="65801"/>
        <n v="65805"/>
        <n v="65827"/>
        <n v="65808"/>
        <n v="65809"/>
        <n v="65820"/>
        <n v="65830"/>
        <n v="65803"/>
        <n v="65814"/>
        <n v="65834"/>
        <n v="65832"/>
        <n v="66131"/>
        <n v="66136"/>
        <n v="66135"/>
        <n v="66133"/>
        <n v="65833"/>
        <n v="65810"/>
        <n v="65813"/>
        <n v="65899"/>
        <m/>
        <n v="65811" u="1"/>
      </sharedItems>
    </cacheField>
    <cacheField name="Project" numFmtId="0">
      <sharedItems containsBlank="1"/>
    </cacheField>
    <cacheField name="Project (T)" numFmtId="0">
      <sharedItems containsBlank="1" count="3">
        <s v="EU"/>
        <s v="DFAT"/>
        <m/>
      </sharedItems>
    </cacheField>
    <cacheField name="Resource" numFmtId="0">
      <sharedItems containsNonDate="0" containsString="0" containsBlank="1"/>
    </cacheField>
    <cacheField name="Resource (T)" numFmtId="0">
      <sharedItems containsNonDate="0" containsString="0" containsBlank="1"/>
    </cacheField>
    <cacheField name="Costce" numFmtId="0">
      <sharedItems containsString="0" containsBlank="1" containsNumber="1" containsInteger="1" minValue="1" maxValue="5"/>
    </cacheField>
    <cacheField name="Costce (T)" numFmtId="0">
      <sharedItems containsBlank="1"/>
    </cacheField>
    <cacheField name="TC" numFmtId="0">
      <sharedItems containsString="0" containsBlank="1" containsNumber="1" containsInteger="1" minValue="0" maxValue="0"/>
    </cacheField>
    <cacheField name="Text" numFmtId="0">
      <sharedItems containsBlank="1"/>
    </cacheField>
    <cacheField name="Amount Doc Curr" numFmtId="0">
      <sharedItems containsBlank="1"/>
    </cacheField>
    <cacheField name="Company Curr" numFmtId="0">
      <sharedItems containsString="0" containsBlank="1" containsNumber="1" minValue="-9102.94" maxValue="11982.160400000001"/>
    </cacheField>
    <cacheField name="Budget Code" numFmtId="0">
      <sharedItems containsNonDate="0" containsString="0" containsBlank="1"/>
    </cacheField>
    <cacheField name="Quarter" numFmtId="0">
      <sharedItems containsBlank="1" count="6">
        <s v="Q4"/>
        <s v="Q1"/>
        <s v="Q2"/>
        <s v="Q3"/>
        <s v=""/>
        <m/>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998">
  <r>
    <s v="B"/>
    <s v="H5"/>
    <n v="1572754"/>
    <n v="1"/>
    <d v="2021-12-06T00:00:00"/>
    <n v="202212"/>
    <x v="0"/>
    <x v="0"/>
    <n v="590"/>
    <x v="0"/>
    <s v="PID65000"/>
    <x v="0"/>
    <m/>
    <m/>
    <n v="5"/>
    <s v="Southeast Asia"/>
    <n v="0"/>
    <s v="Monthly IT service fee_Trust Globla service_Dec 2021_EU"/>
    <s v="Monthly IT service fee_Trust Globla service_Dec 2021_EU"/>
    <n v="53.9"/>
    <m/>
    <x v="0"/>
  </r>
  <r>
    <s v="B"/>
    <s v="H5"/>
    <n v="1572760"/>
    <n v="1"/>
    <d v="2021-12-14T00:00:00"/>
    <n v="202212"/>
    <x v="1"/>
    <x v="1"/>
    <n v="590"/>
    <x v="0"/>
    <s v="PID65000"/>
    <x v="0"/>
    <m/>
    <m/>
    <n v="5"/>
    <s v="Southeast Asia"/>
    <n v="0"/>
    <s v="Electricity_apartment 72_Nov'21_EU"/>
    <s v="Electricity_apartment 72_Nov'21_EU"/>
    <n v="64.75"/>
    <m/>
    <x v="0"/>
  </r>
  <r>
    <s v="B"/>
    <s v="H5"/>
    <n v="1572760"/>
    <n v="0"/>
    <d v="2021-12-14T00:00:00"/>
    <n v="202212"/>
    <x v="2"/>
    <x v="2"/>
    <n v="590"/>
    <x v="1"/>
    <s v="PID65000"/>
    <x v="0"/>
    <m/>
    <m/>
    <n v="5"/>
    <s v="Southeast Asia"/>
    <n v="0"/>
    <s v="Printing_For you Copy shop_supporting document EU"/>
    <s v="Printing_For you Copy shop_supporting document EU"/>
    <n v="4.22"/>
    <m/>
    <x v="0"/>
  </r>
  <r>
    <s v="B"/>
    <s v="H5"/>
    <n v="1572766"/>
    <n v="0"/>
    <d v="2021-12-23T00:00:00"/>
    <n v="202212"/>
    <x v="3"/>
    <x v="3"/>
    <n v="590"/>
    <x v="2"/>
    <s v="PID65000"/>
    <x v="0"/>
    <m/>
    <m/>
    <n v="5"/>
    <s v="Southeast Asia"/>
    <n v="0"/>
    <s v="Remaining annual Medical cost to LyLy 2021_EU"/>
    <s v="Remaining annual Medical cost to LyLy 2021_EU"/>
    <n v="291.22000000000003"/>
    <m/>
    <x v="0"/>
  </r>
  <r>
    <s v="B"/>
    <s v="H5"/>
    <n v="1572766"/>
    <n v="4"/>
    <d v="2021-12-23T00:00:00"/>
    <n v="202212"/>
    <x v="3"/>
    <x v="3"/>
    <n v="590"/>
    <x v="3"/>
    <s v="PID65000"/>
    <x v="0"/>
    <m/>
    <m/>
    <n v="5"/>
    <s v="Southeast Asia"/>
    <n v="0"/>
    <s v="Remaining annual Medical cost to DaDa 2021_EU"/>
    <s v="Remaining annual Medical cost to DaDa 2021_EU"/>
    <n v="22.26"/>
    <m/>
    <x v="0"/>
  </r>
  <r>
    <s v="B"/>
    <s v="H5"/>
    <n v="1572766"/>
    <n v="9"/>
    <d v="2021-12-23T00:00:00"/>
    <n v="202212"/>
    <x v="3"/>
    <x v="3"/>
    <n v="590"/>
    <x v="4"/>
    <s v="PID65000"/>
    <x v="0"/>
    <m/>
    <m/>
    <n v="5"/>
    <s v="Southeast Asia"/>
    <n v="0"/>
    <s v="Remaining annual Medical cost to Touch 2021_EU"/>
    <s v="Remaining annual Medical cost to Touch 2021_EU"/>
    <n v="38.71"/>
    <m/>
    <x v="0"/>
  </r>
  <r>
    <s v="B"/>
    <s v="H5"/>
    <n v="1572766"/>
    <n v="14"/>
    <d v="2021-12-23T00:00:00"/>
    <n v="202212"/>
    <x v="3"/>
    <x v="3"/>
    <n v="590"/>
    <x v="5"/>
    <s v="PID65000"/>
    <x v="0"/>
    <m/>
    <m/>
    <n v="5"/>
    <s v="Southeast Asia"/>
    <n v="0"/>
    <s v="Remaining annual Medical cost to Minea 2021_EU"/>
    <s v="Remaining annual Medical cost to Minea 2021_EU"/>
    <n v="54.1"/>
    <m/>
    <x v="0"/>
  </r>
  <r>
    <s v="B"/>
    <s v="H5"/>
    <n v="1572767"/>
    <n v="7"/>
    <d v="2021-12-23T00:00:00"/>
    <n v="202212"/>
    <x v="4"/>
    <x v="4"/>
    <n v="590"/>
    <x v="6"/>
    <s v="PID65000"/>
    <x v="0"/>
    <m/>
    <m/>
    <n v="5"/>
    <s v="Southeast Asia"/>
    <n v="0"/>
    <s v="Communication cost Bora_Dec'21_EU"/>
    <s v="Communication cost Bora_Dec'21_EU"/>
    <n v="20.47"/>
    <m/>
    <x v="0"/>
  </r>
  <r>
    <s v="B"/>
    <s v="H5"/>
    <n v="1572767"/>
    <n v="1"/>
    <d v="2021-12-23T00:00:00"/>
    <n v="202212"/>
    <x v="5"/>
    <x v="5"/>
    <n v="590"/>
    <x v="6"/>
    <s v="PID65000"/>
    <x v="0"/>
    <m/>
    <m/>
    <n v="5"/>
    <s v="Southeast Asia"/>
    <n v="0"/>
    <s v="Salary to Borey_Dec'21_EU"/>
    <s v="Salary to Borey_Dec'21_EU"/>
    <n v="1096.78"/>
    <m/>
    <x v="0"/>
  </r>
  <r>
    <s v="B"/>
    <s v="H5"/>
    <n v="1572767"/>
    <n v="4"/>
    <d v="2021-12-23T00:00:00"/>
    <n v="202212"/>
    <x v="5"/>
    <x v="5"/>
    <n v="590"/>
    <x v="6"/>
    <s v="PID65000"/>
    <x v="0"/>
    <m/>
    <m/>
    <n v="5"/>
    <s v="Southeast Asia"/>
    <n v="0"/>
    <s v="Seniority Semester II 2021 Bora pay on Dec'21_Eu"/>
    <s v="Seniority Semester II 2021 Bora pay on Dec'21_Eu"/>
    <n v="387.3"/>
    <m/>
    <x v="0"/>
  </r>
  <r>
    <s v="B"/>
    <s v="X5"/>
    <n v="1572770"/>
    <n v="2"/>
    <d v="2021-12-28T00:00:00"/>
    <n v="202212"/>
    <x v="6"/>
    <x v="6"/>
    <n v="590"/>
    <x v="6"/>
    <s v="PID65000"/>
    <x v="0"/>
    <m/>
    <m/>
    <n v="5"/>
    <s v="Southeast Asia"/>
    <n v="0"/>
    <s v="Rev: Accrued Annual Leave Borey up to Jun-2021 EU"/>
    <s v="Rev: Accrued Annual Leave Borey up to Jun-2021 EU"/>
    <n v="-76.11"/>
    <m/>
    <x v="0"/>
  </r>
  <r>
    <s v="B"/>
    <s v="X5"/>
    <n v="1572770"/>
    <n v="14"/>
    <d v="2021-12-28T00:00:00"/>
    <n v="202212"/>
    <x v="6"/>
    <x v="6"/>
    <n v="590"/>
    <x v="2"/>
    <s v="PID65000"/>
    <x v="0"/>
    <m/>
    <m/>
    <n v="5"/>
    <s v="Southeast Asia"/>
    <n v="0"/>
    <s v="Accrued Annual Leave LyLy from Jul-Dec-2021 EU"/>
    <s v="Accrued Annual Leave LyLy from Jul-Dec-2021 EU"/>
    <n v="207.28"/>
    <m/>
    <x v="0"/>
  </r>
  <r>
    <s v="B"/>
    <s v="X5"/>
    <n v="1572770"/>
    <n v="12"/>
    <d v="2021-12-28T00:00:00"/>
    <n v="202212"/>
    <x v="6"/>
    <x v="6"/>
    <n v="590"/>
    <x v="3"/>
    <s v="PID65000"/>
    <x v="0"/>
    <m/>
    <m/>
    <n v="5"/>
    <s v="Southeast Asia"/>
    <n v="0"/>
    <s v="Accrued Annual Leave DaDa from Jul-Dec-2021 EU"/>
    <s v="Accrued Annual Leave DaDa from Jul-Dec-2021 EU"/>
    <n v="69.17"/>
    <m/>
    <x v="0"/>
  </r>
  <r>
    <s v="B"/>
    <s v="X5"/>
    <n v="1572770"/>
    <n v="9"/>
    <d v="2021-12-28T00:00:00"/>
    <n v="202212"/>
    <x v="6"/>
    <x v="6"/>
    <n v="590"/>
    <x v="5"/>
    <s v="PID65000"/>
    <x v="0"/>
    <m/>
    <m/>
    <n v="5"/>
    <s v="Southeast Asia"/>
    <n v="0"/>
    <s v="Accrued Annual Leave Minea from Jul-Dec-2021 EU"/>
    <s v="Accrued Annual Leave Minea from Jul-Dec-2021 EU"/>
    <n v="12.22"/>
    <m/>
    <x v="0"/>
  </r>
  <r>
    <s v="B"/>
    <s v="X5"/>
    <n v="1572770"/>
    <n v="6"/>
    <d v="2021-12-28T00:00:00"/>
    <n v="202212"/>
    <x v="6"/>
    <x v="6"/>
    <n v="590"/>
    <x v="4"/>
    <s v="PID65000"/>
    <x v="0"/>
    <m/>
    <m/>
    <n v="5"/>
    <s v="Southeast Asia"/>
    <n v="0"/>
    <s v="Accrued Annual Leave Touch July-Dec-2021 EU"/>
    <s v="Accrued Annual Leave Touch July-Dec-2021 EU"/>
    <n v="5.57"/>
    <m/>
    <x v="0"/>
  </r>
  <r>
    <s v="B"/>
    <s v="X5"/>
    <n v="1572772"/>
    <n v="3"/>
    <d v="2021-12-28T00:00:00"/>
    <n v="202212"/>
    <x v="7"/>
    <x v="7"/>
    <n v="590"/>
    <x v="4"/>
    <s v="PID65000"/>
    <x v="0"/>
    <m/>
    <m/>
    <n v="5"/>
    <s v="Southeast Asia"/>
    <n v="0"/>
    <s v="Seniority Semester II of 2021 Touch pay on Dec-2021_EU"/>
    <s v="Seniority Semester II of 2021 Touch pay on Dec-2021_EU"/>
    <n v="18.739999999999998"/>
    <m/>
    <x v="0"/>
  </r>
  <r>
    <s v="B"/>
    <s v="X5"/>
    <n v="1572772"/>
    <n v="0"/>
    <d v="2021-12-28T00:00:00"/>
    <n v="202212"/>
    <x v="7"/>
    <x v="7"/>
    <n v="590"/>
    <x v="5"/>
    <s v="PID65000"/>
    <x v="0"/>
    <m/>
    <m/>
    <n v="5"/>
    <s v="Southeast Asia"/>
    <n v="0"/>
    <s v="Seniority Semester II of 2021 Minea pay on Dec-2021_EU"/>
    <s v="Seniority Semester II of 2021 Minea pay on Dec-2021_EU"/>
    <n v="47.48"/>
    <m/>
    <x v="0"/>
  </r>
  <r>
    <s v="B"/>
    <s v="X5"/>
    <n v="1572772"/>
    <n v="11"/>
    <d v="2021-12-28T00:00:00"/>
    <n v="202212"/>
    <x v="7"/>
    <x v="7"/>
    <n v="590"/>
    <x v="7"/>
    <s v="PID65000"/>
    <x v="0"/>
    <m/>
    <m/>
    <n v="5"/>
    <s v="Southeast Asia"/>
    <n v="0"/>
    <s v="Seniority Semester II of 2021 Thearak pay on Dec-2021_EU"/>
    <s v="Seniority Semester II of 2021 Flower pay on Dec-2021_EU"/>
    <n v="80.010000000000005"/>
    <m/>
    <x v="0"/>
  </r>
  <r>
    <s v="B"/>
    <s v="X5"/>
    <n v="1572772"/>
    <n v="9"/>
    <d v="2021-12-28T00:00:00"/>
    <n v="202212"/>
    <x v="7"/>
    <x v="7"/>
    <n v="590"/>
    <x v="2"/>
    <s v="PID65000"/>
    <x v="0"/>
    <m/>
    <m/>
    <n v="5"/>
    <s v="Southeast Asia"/>
    <n v="0"/>
    <s v="Seniority Semester II of 2021 LyLy pay on Dec-2021_EU"/>
    <s v="Seniority Semester II of 2021 LyLy pay on Dec-2021_EU"/>
    <n v="504.57"/>
    <m/>
    <x v="0"/>
  </r>
  <r>
    <s v="B"/>
    <s v="X5"/>
    <n v="1572772"/>
    <n v="6"/>
    <d v="2021-12-28T00:00:00"/>
    <n v="202212"/>
    <x v="7"/>
    <x v="7"/>
    <n v="590"/>
    <x v="3"/>
    <s v="PID65000"/>
    <x v="0"/>
    <m/>
    <m/>
    <n v="5"/>
    <s v="Southeast Asia"/>
    <n v="0"/>
    <s v="Seniority Semester II of 2021 DaDa pay on Dec-2021_EU"/>
    <s v="Seniority Semester II of 2021 DaDa pay on Dec-2021_EU"/>
    <n v="103.84"/>
    <m/>
    <x v="0"/>
  </r>
  <r>
    <s v="B"/>
    <s v="H5"/>
    <n v="1572773"/>
    <n v="0"/>
    <d v="2021-12-31T00:00:00"/>
    <n v="202212"/>
    <x v="8"/>
    <x v="8"/>
    <n v="590"/>
    <x v="8"/>
    <s v="PID65000"/>
    <x v="0"/>
    <m/>
    <m/>
    <n v="5"/>
    <s v="Southeast Asia"/>
    <n v="0"/>
    <s v="Monthly bank charge _Dec'21"/>
    <s v="Monthly bank charge _Dec'21"/>
    <n v="1.5"/>
    <m/>
    <x v="0"/>
  </r>
  <r>
    <s v="B"/>
    <s v="H5"/>
    <n v="1572774"/>
    <n v="0"/>
    <d v="2021-12-31T00:00:00"/>
    <n v="202212"/>
    <x v="1"/>
    <x v="1"/>
    <n v="590"/>
    <x v="0"/>
    <s v="PID65000"/>
    <x v="0"/>
    <m/>
    <m/>
    <n v="5"/>
    <s v="Southeast Asia"/>
    <n v="0"/>
    <s v="Accrued Electricity_apartment 72_Dec21_EU"/>
    <s v="Accrued Electricity_apartment 72_Dec21_EU"/>
    <n v="50.58"/>
    <m/>
    <x v="0"/>
  </r>
  <r>
    <s v="B"/>
    <s v="X5"/>
    <n v="1572775"/>
    <n v="2"/>
    <d v="2021-12-31T00:00:00"/>
    <n v="202212"/>
    <x v="5"/>
    <x v="5"/>
    <n v="590"/>
    <x v="5"/>
    <s v="PID65000"/>
    <x v="0"/>
    <m/>
    <m/>
    <n v="5"/>
    <s v="Southeast Asia"/>
    <n v="0"/>
    <s v="Salary to Minea in Dec'21_EU"/>
    <s v="Salary to Minea in Dec'21_EU"/>
    <n v="131.46"/>
    <m/>
    <x v="0"/>
  </r>
  <r>
    <s v="B"/>
    <s v="X5"/>
    <n v="1572775"/>
    <n v="5"/>
    <d v="2021-12-31T00:00:00"/>
    <n v="202212"/>
    <x v="5"/>
    <x v="5"/>
    <n v="590"/>
    <x v="3"/>
    <s v="PID65000"/>
    <x v="0"/>
    <m/>
    <m/>
    <n v="5"/>
    <s v="Southeast Asia"/>
    <n v="0"/>
    <s v="Salary to DaDa in Dec'21_EU"/>
    <s v="Salary to DaDa in Dec'21_EU"/>
    <n v="301.77"/>
    <m/>
    <x v="0"/>
  </r>
  <r>
    <s v="B"/>
    <s v="X5"/>
    <n v="1572775"/>
    <n v="7"/>
    <d v="2021-12-31T00:00:00"/>
    <n v="202212"/>
    <x v="5"/>
    <x v="5"/>
    <n v="590"/>
    <x v="2"/>
    <s v="PID65000"/>
    <x v="0"/>
    <m/>
    <m/>
    <n v="5"/>
    <s v="Southeast Asia"/>
    <n v="0"/>
    <s v="Salary to LyLy in Dec'21_EU"/>
    <s v="Salary to LyLy in Dec'21_EU"/>
    <n v="1517.15"/>
    <m/>
    <x v="0"/>
  </r>
  <r>
    <s v="B"/>
    <s v="X5"/>
    <n v="1572775"/>
    <n v="9"/>
    <d v="2021-12-31T00:00:00"/>
    <n v="202212"/>
    <x v="5"/>
    <x v="5"/>
    <n v="590"/>
    <x v="7"/>
    <s v="PID65000"/>
    <x v="0"/>
    <m/>
    <m/>
    <n v="5"/>
    <s v="Southeast Asia"/>
    <n v="0"/>
    <s v="Salary to Thearak in Dec'21_EU"/>
    <s v="Salary to Flower in Dec'21_EU"/>
    <n v="234.84"/>
    <m/>
    <x v="0"/>
  </r>
  <r>
    <s v="B"/>
    <s v="X5"/>
    <n v="1572775"/>
    <n v="12"/>
    <d v="2021-12-31T00:00:00"/>
    <n v="202212"/>
    <x v="5"/>
    <x v="5"/>
    <n v="590"/>
    <x v="4"/>
    <s v="PID65000"/>
    <x v="0"/>
    <m/>
    <m/>
    <n v="5"/>
    <s v="Southeast Asia"/>
    <n v="0"/>
    <s v="Salary to Touch in Dec'21_EU"/>
    <s v="Salary to Touch in Dec'21_EU"/>
    <n v="54.56"/>
    <m/>
    <x v="0"/>
  </r>
  <r>
    <s v="B"/>
    <s v="X5"/>
    <n v="1572776"/>
    <n v="2"/>
    <d v="2021-12-31T00:00:00"/>
    <n v="202212"/>
    <x v="4"/>
    <x v="4"/>
    <n v="590"/>
    <x v="5"/>
    <s v="PID65000"/>
    <x v="0"/>
    <m/>
    <m/>
    <n v="5"/>
    <s v="Southeast Asia"/>
    <n v="0"/>
    <s v="Communication cost Minea in Dec'21_EU"/>
    <s v="Communication cost Minea in Dec'21_EU"/>
    <n v="2.7"/>
    <m/>
    <x v="0"/>
  </r>
  <r>
    <s v="B"/>
    <s v="X5"/>
    <n v="1572776"/>
    <n v="5"/>
    <d v="2021-12-31T00:00:00"/>
    <n v="202212"/>
    <x v="4"/>
    <x v="4"/>
    <n v="590"/>
    <x v="3"/>
    <s v="PID65000"/>
    <x v="0"/>
    <m/>
    <m/>
    <n v="5"/>
    <s v="Southeast Asia"/>
    <n v="0"/>
    <s v="Communication cost DaDa in Dec'21_EU"/>
    <s v="Communication cost DaDa in Dec'21_EU"/>
    <n v="5.58"/>
    <m/>
    <x v="0"/>
  </r>
  <r>
    <s v="B"/>
    <s v="X5"/>
    <n v="1572776"/>
    <n v="7"/>
    <d v="2021-12-31T00:00:00"/>
    <n v="202212"/>
    <x v="4"/>
    <x v="4"/>
    <n v="590"/>
    <x v="2"/>
    <s v="PID65000"/>
    <x v="0"/>
    <m/>
    <m/>
    <n v="5"/>
    <s v="Southeast Asia"/>
    <n v="0"/>
    <s v="Communication cost LyLy in Dec'21_EU"/>
    <s v="Communication cost LyLy in Dec'21_EU"/>
    <n v="39.92"/>
    <m/>
    <x v="0"/>
  </r>
  <r>
    <s v="B"/>
    <s v="X5"/>
    <n v="1572776"/>
    <n v="9"/>
    <d v="2021-12-31T00:00:00"/>
    <n v="202212"/>
    <x v="4"/>
    <x v="4"/>
    <n v="590"/>
    <x v="7"/>
    <s v="PID65000"/>
    <x v="0"/>
    <m/>
    <m/>
    <n v="5"/>
    <s v="Southeast Asia"/>
    <n v="0"/>
    <s v="Communication cost Thearak in Dec'21_EU"/>
    <s v="Communication cost Flower in Dec'21_EU"/>
    <n v="2.85"/>
    <m/>
    <x v="0"/>
  </r>
  <r>
    <s v="B"/>
    <s v="X5"/>
    <n v="1572776"/>
    <n v="12"/>
    <d v="2021-12-31T00:00:00"/>
    <n v="202212"/>
    <x v="4"/>
    <x v="4"/>
    <n v="590"/>
    <x v="4"/>
    <s v="PID65000"/>
    <x v="0"/>
    <m/>
    <m/>
    <n v="5"/>
    <s v="Southeast Asia"/>
    <n v="0"/>
    <s v="Communication cost Touch in Dec'21_EU"/>
    <s v="Communication cost Touch in Dec'21_EU"/>
    <n v="0.75"/>
    <m/>
    <x v="0"/>
  </r>
  <r>
    <s v="B"/>
    <s v="X5"/>
    <n v="1572777"/>
    <n v="10"/>
    <d v="2021-12-31T00:00:00"/>
    <n v="202212"/>
    <x v="9"/>
    <x v="9"/>
    <n v="590"/>
    <x v="2"/>
    <s v="PID65000"/>
    <x v="0"/>
    <m/>
    <m/>
    <n v="5"/>
    <s v="Southeast Asia"/>
    <n v="0"/>
    <s v="health &amp; Accident insurance LyLy Dec 2021_EU"/>
    <s v="health &amp; Accident insurance LyLy Dec 2021_EU"/>
    <n v="12.51"/>
    <m/>
    <x v="0"/>
  </r>
  <r>
    <s v="B"/>
    <s v="X5"/>
    <n v="1572777"/>
    <n v="2"/>
    <d v="2021-12-31T00:00:00"/>
    <n v="202212"/>
    <x v="9"/>
    <x v="9"/>
    <n v="590"/>
    <x v="6"/>
    <s v="PID65000"/>
    <x v="0"/>
    <m/>
    <m/>
    <n v="5"/>
    <s v="Southeast Asia"/>
    <n v="0"/>
    <s v="health &amp; Accident insurance Bora Dec 2021_EU"/>
    <s v="health &amp; Accident insurance Bora Dec 2021_EU"/>
    <n v="6.41"/>
    <m/>
    <x v="0"/>
  </r>
  <r>
    <s v="B"/>
    <s v="X5"/>
    <n v="1572777"/>
    <n v="5"/>
    <d v="2021-12-31T00:00:00"/>
    <n v="202212"/>
    <x v="9"/>
    <x v="9"/>
    <n v="590"/>
    <x v="5"/>
    <s v="PID65000"/>
    <x v="0"/>
    <m/>
    <m/>
    <n v="5"/>
    <s v="Southeast Asia"/>
    <n v="0"/>
    <s v="health &amp; Accident insurance Minea Dec 2021_EU"/>
    <s v="health &amp; Accident insurance Minea Dec 2021_EU"/>
    <n v="1.7"/>
    <m/>
    <x v="0"/>
  </r>
  <r>
    <s v="B"/>
    <s v="X5"/>
    <n v="1572777"/>
    <n v="8"/>
    <d v="2021-12-31T00:00:00"/>
    <n v="202212"/>
    <x v="9"/>
    <x v="9"/>
    <n v="590"/>
    <x v="3"/>
    <s v="PID65000"/>
    <x v="0"/>
    <m/>
    <m/>
    <n v="5"/>
    <s v="Southeast Asia"/>
    <n v="0"/>
    <s v="health &amp; Accident insurance DaDa Dec 2021_EU"/>
    <s v="health &amp; Accident insurance DaDa Dec 2021_EU"/>
    <n v="1.75"/>
    <m/>
    <x v="0"/>
  </r>
  <r>
    <s v="B"/>
    <s v="X5"/>
    <n v="1572777"/>
    <n v="12"/>
    <d v="2021-12-31T00:00:00"/>
    <n v="202212"/>
    <x v="9"/>
    <x v="9"/>
    <n v="590"/>
    <x v="7"/>
    <s v="PID65000"/>
    <x v="0"/>
    <m/>
    <m/>
    <n v="5"/>
    <s v="Southeast Asia"/>
    <n v="0"/>
    <s v="health &amp; Accident insurance THearak Dec 2021_EU"/>
    <s v="health &amp; Accident insurance THearak Dec 2021_EU"/>
    <n v="2.98"/>
    <m/>
    <x v="0"/>
  </r>
  <r>
    <s v="B"/>
    <s v="X5"/>
    <n v="1572777"/>
    <n v="15"/>
    <d v="2021-12-31T00:00:00"/>
    <n v="202212"/>
    <x v="9"/>
    <x v="9"/>
    <n v="590"/>
    <x v="4"/>
    <s v="PID65000"/>
    <x v="0"/>
    <m/>
    <m/>
    <n v="5"/>
    <s v="Southeast Asia"/>
    <n v="0"/>
    <s v="health &amp; Accident insurance Touch Dec 2021_EU"/>
    <s v="health &amp; Accident insurance Touch Dec 2021_EU"/>
    <n v="2.35"/>
    <m/>
    <x v="0"/>
  </r>
  <r>
    <s v="B"/>
    <s v="X5"/>
    <n v="1572778"/>
    <n v="8"/>
    <d v="2021-12-31T00:00:00"/>
    <n v="202212"/>
    <x v="10"/>
    <x v="10"/>
    <n v="590"/>
    <x v="3"/>
    <s v="PID65000"/>
    <x v="0"/>
    <m/>
    <m/>
    <n v="5"/>
    <s v="Southeast Asia"/>
    <n v="0"/>
    <s v="NSSF to DaDa in Dec'21_EU"/>
    <s v="NSSF to DaDa in Dec'21_EU"/>
    <n v="1.1100000000000001"/>
    <m/>
    <x v="0"/>
  </r>
  <r>
    <s v="B"/>
    <s v="X5"/>
    <n v="1572778"/>
    <n v="10"/>
    <d v="2021-12-31T00:00:00"/>
    <n v="202212"/>
    <x v="10"/>
    <x v="10"/>
    <n v="590"/>
    <x v="2"/>
    <s v="PID65000"/>
    <x v="0"/>
    <m/>
    <m/>
    <n v="5"/>
    <s v="Southeast Asia"/>
    <n v="0"/>
    <s v="NSSF to LyLy in Dec'21_EU"/>
    <s v="NSSF to LyLy in Dec'21_EU"/>
    <n v="7.94"/>
    <m/>
    <x v="0"/>
  </r>
  <r>
    <s v="B"/>
    <s v="X5"/>
    <n v="1572778"/>
    <n v="12"/>
    <d v="2021-12-31T00:00:00"/>
    <n v="202212"/>
    <x v="10"/>
    <x v="10"/>
    <n v="590"/>
    <x v="7"/>
    <s v="PID65000"/>
    <x v="0"/>
    <m/>
    <m/>
    <n v="5"/>
    <s v="Southeast Asia"/>
    <n v="0"/>
    <s v="NSSF to Thearak in Dec'21_EU"/>
    <s v="NSSF to Flower in Dec'21_EU"/>
    <n v="1.89"/>
    <m/>
    <x v="0"/>
  </r>
  <r>
    <s v="B"/>
    <s v="X5"/>
    <n v="1572778"/>
    <n v="15"/>
    <d v="2021-12-31T00:00:00"/>
    <n v="202212"/>
    <x v="10"/>
    <x v="10"/>
    <n v="590"/>
    <x v="4"/>
    <s v="PID65000"/>
    <x v="0"/>
    <m/>
    <m/>
    <n v="5"/>
    <s v="Southeast Asia"/>
    <n v="0"/>
    <s v="NSSF to Touch in Dec'21_EU"/>
    <s v="NSSF to Touch in Dec'21_EU"/>
    <n v="1.49"/>
    <m/>
    <x v="0"/>
  </r>
  <r>
    <s v="B"/>
    <s v="X5"/>
    <n v="1572778"/>
    <n v="2"/>
    <d v="2021-12-31T00:00:00"/>
    <n v="202212"/>
    <x v="10"/>
    <x v="10"/>
    <n v="590"/>
    <x v="6"/>
    <s v="PID65000"/>
    <x v="0"/>
    <m/>
    <m/>
    <n v="5"/>
    <s v="Southeast Asia"/>
    <n v="0"/>
    <s v="NSSF to Bora in Dec'21_EU"/>
    <s v="NSSF to Bora in Dec'21_EU"/>
    <n v="4.07"/>
    <m/>
    <x v="0"/>
  </r>
  <r>
    <s v="B"/>
    <s v="X5"/>
    <n v="1572778"/>
    <n v="5"/>
    <d v="2021-12-31T00:00:00"/>
    <n v="202212"/>
    <x v="10"/>
    <x v="10"/>
    <n v="590"/>
    <x v="5"/>
    <s v="PID65000"/>
    <x v="0"/>
    <m/>
    <m/>
    <n v="5"/>
    <s v="Southeast Asia"/>
    <n v="0"/>
    <s v="NSSF to Minea in Dec'21_EU"/>
    <s v="NSSF to Minea in Dec'21_EU"/>
    <n v="1.08"/>
    <m/>
    <x v="0"/>
  </r>
  <r>
    <s v="B"/>
    <s v="X5"/>
    <n v="1572780"/>
    <n v="13"/>
    <d v="2021-12-31T00:00:00"/>
    <n v="202212"/>
    <x v="9"/>
    <x v="9"/>
    <n v="590"/>
    <x v="3"/>
    <s v="PID65000"/>
    <x v="0"/>
    <m/>
    <m/>
    <n v="5"/>
    <s v="Southeast Asia"/>
    <n v="0"/>
    <s v="CB: Tran 15727246 health &amp; Accident insurance DaDa Nov 2021_EU"/>
    <s v="CB: Tran 15727246 health &amp; Accident insurance DaDa Nov 2021_EU"/>
    <n v="1.73"/>
    <m/>
    <x v="0"/>
  </r>
  <r>
    <s v="B"/>
    <s v="X5"/>
    <n v="1572780"/>
    <n v="5"/>
    <d v="2021-12-31T00:00:00"/>
    <n v="202212"/>
    <x v="9"/>
    <x v="9"/>
    <n v="590"/>
    <x v="2"/>
    <s v="PID65000"/>
    <x v="0"/>
    <m/>
    <m/>
    <n v="5"/>
    <s v="Southeast Asia"/>
    <n v="0"/>
    <s v="CB: Tran 1572730 health &amp; Accident insurance DaDa August 2021_EU"/>
    <s v="CB: Tran 1572730 health &amp; Accident insurance DaDa August 2021_EU"/>
    <n v="-1.72"/>
    <m/>
    <x v="0"/>
  </r>
  <r>
    <s v="B"/>
    <s v="X5"/>
    <n v="1572780"/>
    <n v="6"/>
    <d v="2021-12-31T00:00:00"/>
    <n v="202212"/>
    <x v="9"/>
    <x v="9"/>
    <n v="590"/>
    <x v="2"/>
    <s v="PID65000"/>
    <x v="0"/>
    <m/>
    <m/>
    <n v="5"/>
    <s v="Southeast Asia"/>
    <n v="0"/>
    <s v="CB: Tran 1572731 health &amp; Accident insurance DaDa September 2021_EU"/>
    <s v="CB: Tran 1572731 health &amp; Accident insurance DaDa September 2021_EU"/>
    <n v="-1.75"/>
    <m/>
    <x v="0"/>
  </r>
  <r>
    <s v="B"/>
    <s v="X5"/>
    <n v="1572780"/>
    <n v="7"/>
    <d v="2021-12-31T00:00:00"/>
    <n v="202212"/>
    <x v="9"/>
    <x v="9"/>
    <n v="590"/>
    <x v="2"/>
    <s v="PID65000"/>
    <x v="0"/>
    <m/>
    <m/>
    <n v="5"/>
    <s v="Southeast Asia"/>
    <n v="0"/>
    <s v="CB: Tran 1572732 health &amp; Accident insurance DaDa Oct 2021_EU"/>
    <s v="CB: Tran 1572732 health &amp; Accident insurance DaDa Oct 2021_EU"/>
    <n v="-1.72"/>
    <m/>
    <x v="0"/>
  </r>
  <r>
    <s v="B"/>
    <s v="X5"/>
    <n v="1572780"/>
    <n v="8"/>
    <d v="2021-12-31T00:00:00"/>
    <n v="202212"/>
    <x v="9"/>
    <x v="9"/>
    <n v="590"/>
    <x v="2"/>
    <s v="PID65000"/>
    <x v="0"/>
    <m/>
    <m/>
    <n v="5"/>
    <s v="Southeast Asia"/>
    <n v="0"/>
    <s v="CB: Tran 15727246 health &amp; Accident insurance DaDa Nov 2021_EU"/>
    <s v="CB: Tran 15727246 health &amp; Accident insurance DaDa Nov 2021_EU"/>
    <n v="-1.73"/>
    <m/>
    <x v="0"/>
  </r>
  <r>
    <s v="B"/>
    <s v="X5"/>
    <n v="1572780"/>
    <n v="9"/>
    <d v="2021-12-31T00:00:00"/>
    <n v="202212"/>
    <x v="9"/>
    <x v="9"/>
    <n v="590"/>
    <x v="3"/>
    <s v="PID65000"/>
    <x v="0"/>
    <m/>
    <m/>
    <n v="5"/>
    <s v="Southeast Asia"/>
    <n v="0"/>
    <s v="CB: Tran 1572729 health &amp; Accident insurance DaDa July 2021_EU"/>
    <s v="CB: Tran 1572729 health &amp; Accident insurance DaDa July 2021_EU"/>
    <n v="1.72"/>
    <m/>
    <x v="0"/>
  </r>
  <r>
    <s v="B"/>
    <s v="X5"/>
    <n v="1572780"/>
    <n v="10"/>
    <d v="2021-12-31T00:00:00"/>
    <n v="202212"/>
    <x v="9"/>
    <x v="9"/>
    <n v="590"/>
    <x v="3"/>
    <s v="PID65000"/>
    <x v="0"/>
    <m/>
    <m/>
    <n v="5"/>
    <s v="Southeast Asia"/>
    <n v="0"/>
    <s v="CB: Tran 1572730 health &amp; Accident insurance DaDa August 2021_EU"/>
    <s v="CB: Tran 1572730 health &amp; Accident insurance DaDa August 2021_EU"/>
    <n v="1.72"/>
    <m/>
    <x v="0"/>
  </r>
  <r>
    <s v="B"/>
    <s v="X5"/>
    <n v="1572780"/>
    <n v="11"/>
    <d v="2021-12-31T00:00:00"/>
    <n v="202212"/>
    <x v="9"/>
    <x v="9"/>
    <n v="590"/>
    <x v="3"/>
    <s v="PID65000"/>
    <x v="0"/>
    <m/>
    <m/>
    <n v="5"/>
    <s v="Southeast Asia"/>
    <n v="0"/>
    <s v="CB: Tran 1572731 health &amp; Accident insurance DaDa September 2021_EU"/>
    <s v="CB: Tran 1572731 health &amp; Accident insurance DaDa September 2021_EU"/>
    <n v="1.75"/>
    <m/>
    <x v="0"/>
  </r>
  <r>
    <s v="B"/>
    <s v="X5"/>
    <n v="1572780"/>
    <n v="12"/>
    <d v="2021-12-31T00:00:00"/>
    <n v="202212"/>
    <x v="9"/>
    <x v="9"/>
    <n v="590"/>
    <x v="3"/>
    <s v="PID65000"/>
    <x v="0"/>
    <m/>
    <m/>
    <n v="5"/>
    <s v="Southeast Asia"/>
    <n v="0"/>
    <s v="CB: Tran 1572732 health &amp; Accident insurance DaDa Oct 2021_EU"/>
    <s v="CB: Tran 1572732 health &amp; Accident insurance DaDa Oct 2021_EU"/>
    <n v="1.72"/>
    <m/>
    <x v="0"/>
  </r>
  <r>
    <s v="B"/>
    <s v="X5"/>
    <n v="1572780"/>
    <n v="4"/>
    <d v="2021-12-31T00:00:00"/>
    <n v="202212"/>
    <x v="9"/>
    <x v="9"/>
    <n v="590"/>
    <x v="2"/>
    <s v="PID65000"/>
    <x v="0"/>
    <m/>
    <m/>
    <n v="5"/>
    <s v="Southeast Asia"/>
    <n v="0"/>
    <s v="CB: Tran 1572729 health &amp; Accident insurance DaDa July 2021_EU"/>
    <s v="CB: Tran 1572729 health &amp; Accident insurance DaDa July 2021_EU"/>
    <n v="-1.72"/>
    <m/>
    <x v="0"/>
  </r>
  <r>
    <s v="B"/>
    <s v="X1"/>
    <n v="2062511"/>
    <n v="9"/>
    <d v="2021-12-31T00:00:00"/>
    <n v="202212"/>
    <x v="11"/>
    <x v="11"/>
    <n v="590"/>
    <x v="9"/>
    <s v="PID65000"/>
    <x v="0"/>
    <m/>
    <m/>
    <n v="1"/>
    <s v="Head Office"/>
    <n v="0"/>
    <s v="Salary allocation SPP-Cambodia December"/>
    <s v="Salary allocation SPP-Cambodia December"/>
    <n v="500"/>
    <m/>
    <x v="0"/>
  </r>
  <r>
    <s v="B"/>
    <s v="X1"/>
    <n v="2062513"/>
    <n v="6"/>
    <d v="2021-12-31T00:00:00"/>
    <n v="202212"/>
    <x v="12"/>
    <x v="12"/>
    <n v="590"/>
    <x v="10"/>
    <s v="PID65000"/>
    <x v="0"/>
    <m/>
    <m/>
    <n v="1"/>
    <s v="Head Office"/>
    <n v="0"/>
    <s v="Internal costs December 2021"/>
    <s v="Internal costs December 2021"/>
    <n v="500"/>
    <m/>
    <x v="0"/>
  </r>
  <r>
    <s v="B"/>
    <s v="H5"/>
    <n v="1573400"/>
    <n v="1"/>
    <d v="2022-01-04T00:00:00"/>
    <n v="202201"/>
    <x v="0"/>
    <x v="0"/>
    <n v="590"/>
    <x v="0"/>
    <s v="PID65000"/>
    <x v="0"/>
    <m/>
    <m/>
    <n v="5"/>
    <s v="Southeast Asia"/>
    <n v="0"/>
    <s v="Monthly IT service fee_Trust Global service-Jan'22-EU"/>
    <s v="Monthly IT service fee_Trust Global service-Jan'22-EU"/>
    <n v="15.4"/>
    <m/>
    <x v="1"/>
  </r>
  <r>
    <s v="B"/>
    <s v="H5"/>
    <n v="1573402"/>
    <n v="1"/>
    <d v="2022-01-05T00:00:00"/>
    <n v="202201"/>
    <x v="13"/>
    <x v="13"/>
    <n v="590"/>
    <x v="11"/>
    <s v="PID65000"/>
    <x v="0"/>
    <m/>
    <m/>
    <n v="5"/>
    <s v="Southeast Asia"/>
    <n v="0"/>
    <s v="Office rental_Apartment72_3months_Jan-Mar'2022_EU"/>
    <s v="Office rental_Apartment72_3months_Jan-Mar'2022_EU"/>
    <n v="474.67"/>
    <m/>
    <x v="1"/>
  </r>
  <r>
    <s v="B"/>
    <s v="H5"/>
    <n v="1573409"/>
    <n v="5"/>
    <d v="2022-01-25T00:00:00"/>
    <n v="202201"/>
    <x v="8"/>
    <x v="8"/>
    <n v="590"/>
    <x v="8"/>
    <s v="PID65000"/>
    <x v="0"/>
    <m/>
    <m/>
    <n v="5"/>
    <s v="Southeast Asia"/>
    <n v="0"/>
    <s v="bank charge salary on jan'2022_Cover by  EU"/>
    <s v="bank charge salary on jan'2022_Cover by  EU"/>
    <n v="1"/>
    <m/>
    <x v="1"/>
  </r>
  <r>
    <s v="B"/>
    <s v="H5"/>
    <n v="1573411"/>
    <n v="1"/>
    <d v="2022-01-25T00:00:00"/>
    <n v="202201"/>
    <x v="14"/>
    <x v="14"/>
    <n v="590"/>
    <x v="0"/>
    <s v="PID65000"/>
    <x v="0"/>
    <m/>
    <m/>
    <n v="5"/>
    <s v="Southeast Asia"/>
    <n v="0"/>
    <s v="Cellcard monthly mobitel fee Dec'2022"/>
    <s v="Cellcard monthly mobitel fee Dec'2022"/>
    <n v="15.14"/>
    <m/>
    <x v="1"/>
  </r>
  <r>
    <s v="B"/>
    <s v="H5"/>
    <n v="1573411"/>
    <n v="0"/>
    <d v="2022-01-25T00:00:00"/>
    <n v="202201"/>
    <x v="15"/>
    <x v="15"/>
    <n v="590"/>
    <x v="1"/>
    <s v="PID65000"/>
    <x v="0"/>
    <m/>
    <m/>
    <n v="5"/>
    <s v="Southeast Asia"/>
    <n v="0"/>
    <s v="payment for khmer planner book&amp;name card string"/>
    <s v="payment for khmer planner book&amp;name card string"/>
    <n v="35.9"/>
    <m/>
    <x v="1"/>
  </r>
  <r>
    <s v="B"/>
    <s v="H5"/>
    <n v="1573412"/>
    <n v="3"/>
    <d v="2022-01-25T00:00:00"/>
    <n v="202201"/>
    <x v="8"/>
    <x v="8"/>
    <n v="590"/>
    <x v="8"/>
    <s v="PID65000"/>
    <x v="0"/>
    <m/>
    <m/>
    <n v="5"/>
    <s v="Southeast Asia"/>
    <n v="0"/>
    <s v="Bank fee charge_Cash request FSHO-EU project_Jan-Mar'22"/>
    <s v="Bank fee charge_Cash request FSHO-EU project_Jan-Mar'22"/>
    <n v="41.4"/>
    <m/>
    <x v="1"/>
  </r>
  <r>
    <s v="B"/>
    <s v="H5"/>
    <n v="1573415"/>
    <n v="2"/>
    <d v="2022-01-27T00:00:00"/>
    <n v="202201"/>
    <x v="16"/>
    <x v="16"/>
    <n v="590"/>
    <x v="0"/>
    <s v="PID65000"/>
    <x v="0"/>
    <m/>
    <m/>
    <n v="5"/>
    <s v="Southeast Asia"/>
    <n v="0"/>
    <s v="Office insurance Public liability_MGA insurance broker Jan-Jun 2022"/>
    <s v="Office insurance Public liability_MGA insurance broker Jan-Jun 2022"/>
    <n v="20.02"/>
    <m/>
    <x v="1"/>
  </r>
  <r>
    <s v="B"/>
    <s v="H5"/>
    <n v="1573415"/>
    <n v="4"/>
    <d v="2022-01-27T00:00:00"/>
    <n v="202201"/>
    <x v="16"/>
    <x v="16"/>
    <n v="590"/>
    <x v="0"/>
    <s v="PID65000"/>
    <x v="0"/>
    <m/>
    <m/>
    <n v="5"/>
    <s v="Southeast Asia"/>
    <n v="0"/>
    <s v="Office insurance burglary_MGA insurance broker Jan-Jun 2022"/>
    <s v="Office insurance burglary_MGA insurance broker Jan-Jun 2022"/>
    <n v="7.84"/>
    <m/>
    <x v="1"/>
  </r>
  <r>
    <s v="B"/>
    <s v="H5"/>
    <n v="1573415"/>
    <n v="0"/>
    <d v="2022-01-27T00:00:00"/>
    <n v="202201"/>
    <x v="16"/>
    <x v="16"/>
    <n v="590"/>
    <x v="0"/>
    <s v="PID65000"/>
    <x v="0"/>
    <m/>
    <m/>
    <n v="5"/>
    <s v="Southeast Asia"/>
    <n v="0"/>
    <s v="Office insurance Fire_MGA insurance broker Jan-Jun 2022"/>
    <s v="Office insurance Fire_MGA insurance broker Jan-Jun 2022"/>
    <n v="9.1"/>
    <m/>
    <x v="1"/>
  </r>
  <r>
    <s v="B"/>
    <s v="H5"/>
    <n v="1573420"/>
    <n v="0"/>
    <d v="2022-01-18T00:00:00"/>
    <n v="202201"/>
    <x v="17"/>
    <x v="17"/>
    <n v="590"/>
    <x v="12"/>
    <s v="PID65000"/>
    <x v="0"/>
    <m/>
    <m/>
    <n v="5"/>
    <s v="Southeast Asia"/>
    <n v="0"/>
    <s v="1st disbursement EU to PK Nov,Dec'21&amp;Jan'22"/>
    <s v="1st disbursement EU to PK Nov,Dec'21&amp;Jan'22"/>
    <n v="5004.05"/>
    <m/>
    <x v="1"/>
  </r>
  <r>
    <s v="B"/>
    <s v="X5"/>
    <n v="1573422"/>
    <n v="0"/>
    <d v="2022-01-31T00:00:00"/>
    <n v="202201"/>
    <x v="8"/>
    <x v="8"/>
    <n v="590"/>
    <x v="8"/>
    <s v="PID65000"/>
    <x v="0"/>
    <m/>
    <m/>
    <n v="5"/>
    <s v="Southeast Asia"/>
    <n v="0"/>
    <s v="Monthly bank charge_Jan'22"/>
    <s v="Monthly bank charge_Jan'22"/>
    <n v="1.5"/>
    <m/>
    <x v="1"/>
  </r>
  <r>
    <s v="B"/>
    <s v="X5"/>
    <n v="1573423"/>
    <n v="7"/>
    <d v="2022-01-31T00:00:00"/>
    <n v="202201"/>
    <x v="4"/>
    <x v="4"/>
    <n v="590"/>
    <x v="2"/>
    <s v="PID65000"/>
    <x v="0"/>
    <m/>
    <m/>
    <n v="5"/>
    <s v="Southeast Asia"/>
    <n v="0"/>
    <s v="Communication cost LyLy in Jan'22_EU"/>
    <s v="Communication cost LyLy in Jan'22_EU"/>
    <n v="40.14"/>
    <m/>
    <x v="1"/>
  </r>
  <r>
    <s v="B"/>
    <s v="X5"/>
    <n v="1573423"/>
    <n v="12"/>
    <d v="2022-01-31T00:00:00"/>
    <n v="202201"/>
    <x v="4"/>
    <x v="4"/>
    <n v="590"/>
    <x v="4"/>
    <s v="PID65000"/>
    <x v="0"/>
    <m/>
    <m/>
    <n v="5"/>
    <s v="Southeast Asia"/>
    <n v="0"/>
    <s v="Communication cost Touch in Jan'22_EU"/>
    <s v="Communication cost Touch in Jan'22_EU"/>
    <n v="0.76"/>
    <m/>
    <x v="1"/>
  </r>
  <r>
    <s v="B"/>
    <s v="X5"/>
    <n v="1573423"/>
    <n v="9"/>
    <d v="2022-01-31T00:00:00"/>
    <n v="202201"/>
    <x v="4"/>
    <x v="4"/>
    <n v="590"/>
    <x v="7"/>
    <s v="PID65000"/>
    <x v="0"/>
    <m/>
    <m/>
    <n v="5"/>
    <s v="Southeast Asia"/>
    <n v="0"/>
    <s v="Communication cost Thearak in Jan'22_MacP"/>
    <s v="Communication cost Flower in Jan'22_MacP"/>
    <n v="7.37"/>
    <m/>
    <x v="1"/>
  </r>
  <r>
    <s v="B"/>
    <s v="X5"/>
    <n v="1573423"/>
    <n v="5"/>
    <d v="2022-01-31T00:00:00"/>
    <n v="202201"/>
    <x v="4"/>
    <x v="4"/>
    <n v="590"/>
    <x v="3"/>
    <s v="PID65000"/>
    <x v="0"/>
    <m/>
    <m/>
    <n v="5"/>
    <s v="Southeast Asia"/>
    <n v="0"/>
    <s v="Communication cost DaDa in Jan'22_EU"/>
    <s v="Communication cost DaDa in Jan'22_EU"/>
    <n v="5.23"/>
    <m/>
    <x v="1"/>
  </r>
  <r>
    <s v="B"/>
    <s v="X5"/>
    <n v="1573423"/>
    <n v="2"/>
    <d v="2022-01-31T00:00:00"/>
    <n v="202201"/>
    <x v="4"/>
    <x v="4"/>
    <n v="590"/>
    <x v="5"/>
    <s v="PID65000"/>
    <x v="0"/>
    <m/>
    <m/>
    <n v="5"/>
    <s v="Southeast Asia"/>
    <n v="0"/>
    <s v="Communication cost Minea in Jan'22_EU"/>
    <s v="Communication cost Minea in Jan'22_EU"/>
    <n v="2.67"/>
    <m/>
    <x v="1"/>
  </r>
  <r>
    <s v="B"/>
    <s v="X5"/>
    <n v="1573424"/>
    <n v="12"/>
    <d v="2022-01-31T00:00:00"/>
    <n v="202201"/>
    <x v="9"/>
    <x v="9"/>
    <n v="590"/>
    <x v="4"/>
    <s v="PID65000"/>
    <x v="0"/>
    <m/>
    <m/>
    <n v="5"/>
    <s v="Southeast Asia"/>
    <n v="0"/>
    <s v="health &amp; Accident insurance Touch Jan'22_EU"/>
    <s v="health &amp; Accident insurance Touch Jan'22_EU"/>
    <n v="3.77"/>
    <m/>
    <x v="1"/>
  </r>
  <r>
    <s v="B"/>
    <s v="X5"/>
    <n v="1573424"/>
    <n v="5"/>
    <d v="2022-01-31T00:00:00"/>
    <n v="202201"/>
    <x v="9"/>
    <x v="9"/>
    <n v="590"/>
    <x v="3"/>
    <s v="PID65000"/>
    <x v="0"/>
    <m/>
    <m/>
    <n v="5"/>
    <s v="Southeast Asia"/>
    <n v="0"/>
    <s v="health &amp; Accident insurance DaDa Jan'22_EU"/>
    <s v="health &amp; Accident insurance DaDa Jan'22_EU"/>
    <n v="2.61"/>
    <m/>
    <x v="1"/>
  </r>
  <r>
    <s v="B"/>
    <s v="X5"/>
    <n v="1573424"/>
    <n v="2"/>
    <d v="2022-01-31T00:00:00"/>
    <n v="202201"/>
    <x v="9"/>
    <x v="9"/>
    <n v="590"/>
    <x v="5"/>
    <s v="PID65000"/>
    <x v="0"/>
    <m/>
    <m/>
    <n v="5"/>
    <s v="Southeast Asia"/>
    <n v="0"/>
    <s v="health &amp; Accident insurance Minea Jan'22_EU"/>
    <s v="health &amp; Accident insurance Minea Jan'22_EU"/>
    <n v="2.67"/>
    <m/>
    <x v="1"/>
  </r>
  <r>
    <s v="B"/>
    <s v="X5"/>
    <n v="1573424"/>
    <n v="7"/>
    <d v="2022-01-31T00:00:00"/>
    <n v="202201"/>
    <x v="9"/>
    <x v="9"/>
    <n v="590"/>
    <x v="2"/>
    <s v="PID65000"/>
    <x v="0"/>
    <m/>
    <m/>
    <n v="5"/>
    <s v="Southeast Asia"/>
    <n v="0"/>
    <s v="health &amp; Accident insurance LyLy Jan'22_EU"/>
    <s v="health &amp; Accident insurance LyLy Jan'22_EU"/>
    <n v="20.05"/>
    <m/>
    <x v="1"/>
  </r>
  <r>
    <s v="B"/>
    <s v="X5"/>
    <n v="1573424"/>
    <n v="10"/>
    <d v="2022-01-31T00:00:00"/>
    <n v="202201"/>
    <x v="9"/>
    <x v="9"/>
    <n v="590"/>
    <x v="7"/>
    <s v="PID65000"/>
    <x v="0"/>
    <m/>
    <m/>
    <n v="5"/>
    <s v="Southeast Asia"/>
    <n v="0"/>
    <s v="health &amp; Accident insurance THearak Jan'22_EU"/>
    <s v="health &amp; Accident insurance THearak Jan'22_EU"/>
    <n v="2.58"/>
    <m/>
    <x v="1"/>
  </r>
  <r>
    <s v="B"/>
    <s v="X5"/>
    <n v="1573425"/>
    <n v="2"/>
    <d v="2022-01-31T00:00:00"/>
    <n v="202201"/>
    <x v="10"/>
    <x v="10"/>
    <n v="590"/>
    <x v="5"/>
    <s v="PID65000"/>
    <x v="0"/>
    <m/>
    <m/>
    <n v="5"/>
    <s v="Southeast Asia"/>
    <n v="0"/>
    <s v="NSSF to Minea in Jan'22_EU"/>
    <s v="NSSF to Minea in Jan'22_EU"/>
    <n v="1.07"/>
    <m/>
    <x v="1"/>
  </r>
  <r>
    <s v="B"/>
    <s v="X5"/>
    <n v="1573425"/>
    <n v="5"/>
    <d v="2022-01-31T00:00:00"/>
    <n v="202201"/>
    <x v="10"/>
    <x v="10"/>
    <n v="590"/>
    <x v="3"/>
    <s v="PID65000"/>
    <x v="0"/>
    <m/>
    <m/>
    <n v="5"/>
    <s v="Southeast Asia"/>
    <n v="0"/>
    <s v="NSSF to DaDa in Jan'22_EU"/>
    <s v="NSSF to DaDa in Jan'22_EU"/>
    <n v="1.04"/>
    <m/>
    <x v="1"/>
  </r>
  <r>
    <s v="B"/>
    <s v="X5"/>
    <n v="1573425"/>
    <n v="7"/>
    <d v="2022-01-31T00:00:00"/>
    <n v="202201"/>
    <x v="10"/>
    <x v="10"/>
    <n v="590"/>
    <x v="2"/>
    <s v="PID65000"/>
    <x v="0"/>
    <m/>
    <m/>
    <n v="5"/>
    <s v="Southeast Asia"/>
    <n v="0"/>
    <s v="NSSF to LyLy in Jan'22_EU"/>
    <s v="NSSF to LyLy in Jan'22_EU"/>
    <n v="8.01"/>
    <m/>
    <x v="1"/>
  </r>
  <r>
    <s v="B"/>
    <s v="X5"/>
    <n v="1573425"/>
    <n v="9"/>
    <d v="2022-01-31T00:00:00"/>
    <n v="202201"/>
    <x v="10"/>
    <x v="10"/>
    <n v="590"/>
    <x v="7"/>
    <s v="PID65000"/>
    <x v="0"/>
    <m/>
    <m/>
    <n v="5"/>
    <s v="Southeast Asia"/>
    <n v="0"/>
    <s v="NSSF to Thearak in Jan'22_MacP"/>
    <s v="NSSF to Flower in Jan'22_MacP"/>
    <n v="4.9000000000000004"/>
    <m/>
    <x v="1"/>
  </r>
  <r>
    <s v="B"/>
    <s v="X5"/>
    <n v="1573425"/>
    <n v="12"/>
    <d v="2022-01-31T00:00:00"/>
    <n v="202201"/>
    <x v="10"/>
    <x v="10"/>
    <n v="590"/>
    <x v="4"/>
    <s v="PID65000"/>
    <x v="0"/>
    <m/>
    <m/>
    <n v="5"/>
    <s v="Southeast Asia"/>
    <n v="0"/>
    <s v="NSSF to Touch in Jan'22_EU"/>
    <s v="NSSF to Touch in Jan'22_EU"/>
    <n v="1.51"/>
    <m/>
    <x v="1"/>
  </r>
  <r>
    <s v="B"/>
    <s v="X5"/>
    <n v="1573426"/>
    <n v="2"/>
    <d v="2022-01-31T00:00:00"/>
    <n v="202201"/>
    <x v="5"/>
    <x v="5"/>
    <n v="590"/>
    <x v="5"/>
    <s v="PID65000"/>
    <x v="0"/>
    <m/>
    <m/>
    <n v="5"/>
    <s v="Southeast Asia"/>
    <n v="0"/>
    <s v="Salary to Minea in Jan'22_EU"/>
    <s v="Salary to Minea in Jan'22_EU"/>
    <n v="129.88"/>
    <m/>
    <x v="1"/>
  </r>
  <r>
    <s v="B"/>
    <s v="X5"/>
    <n v="1573426"/>
    <n v="5"/>
    <d v="2022-01-31T00:00:00"/>
    <n v="202201"/>
    <x v="5"/>
    <x v="5"/>
    <n v="590"/>
    <x v="3"/>
    <s v="PID65000"/>
    <x v="0"/>
    <m/>
    <m/>
    <n v="5"/>
    <s v="Southeast Asia"/>
    <n v="0"/>
    <s v="Salary to DaDa in Jan'22_EU"/>
    <s v="Salary to DaDa in Jan'22_EU"/>
    <n v="282.83999999999997"/>
    <m/>
    <x v="1"/>
  </r>
  <r>
    <s v="B"/>
    <s v="X5"/>
    <n v="1573426"/>
    <n v="12"/>
    <d v="2022-01-31T00:00:00"/>
    <n v="202201"/>
    <x v="5"/>
    <x v="5"/>
    <n v="590"/>
    <x v="4"/>
    <s v="PID65000"/>
    <x v="0"/>
    <m/>
    <m/>
    <n v="5"/>
    <s v="Southeast Asia"/>
    <n v="0"/>
    <s v="Salary to Touch in Jan'22_EU"/>
    <s v="Salary to Touch in Jan'22_EU"/>
    <n v="55.04"/>
    <m/>
    <x v="1"/>
  </r>
  <r>
    <s v="B"/>
    <s v="X5"/>
    <n v="1573426"/>
    <n v="9"/>
    <d v="2022-01-31T00:00:00"/>
    <n v="202201"/>
    <x v="5"/>
    <x v="5"/>
    <n v="590"/>
    <x v="7"/>
    <s v="PID65000"/>
    <x v="0"/>
    <m/>
    <m/>
    <n v="5"/>
    <s v="Southeast Asia"/>
    <n v="0"/>
    <s v="Salary to Thearak in Jan'22_EU"/>
    <s v="Salary to Flower in Jan'22_EU"/>
    <n v="607.37"/>
    <m/>
    <x v="1"/>
  </r>
  <r>
    <s v="B"/>
    <s v="X5"/>
    <n v="1573426"/>
    <n v="7"/>
    <d v="2022-01-31T00:00:00"/>
    <n v="202201"/>
    <x v="5"/>
    <x v="5"/>
    <n v="590"/>
    <x v="2"/>
    <s v="PID65000"/>
    <x v="0"/>
    <m/>
    <m/>
    <n v="5"/>
    <s v="Southeast Asia"/>
    <n v="0"/>
    <s v="Salary to LyLy in Jan'22_EU"/>
    <s v="Salary to LyLy in Jan'22_EU"/>
    <n v="1525.51"/>
    <m/>
    <x v="1"/>
  </r>
  <r>
    <s v="B"/>
    <s v="H1"/>
    <n v="2064014"/>
    <n v="0"/>
    <d v="2022-01-24T00:00:00"/>
    <n v="202201"/>
    <x v="8"/>
    <x v="8"/>
    <n v="590"/>
    <x v="8"/>
    <s v="PID65000"/>
    <x v="0"/>
    <m/>
    <m/>
    <n v="1"/>
    <s v="Head Office"/>
    <n v="0"/>
    <s v="Bankavgift ref. bet StoneX 4475979 Cambodia, EU"/>
    <s v="Bankavgift ref. bet StoneX 4475979 Cambodia, EU"/>
    <n v="30"/>
    <m/>
    <x v="1"/>
  </r>
  <r>
    <s v="B"/>
    <s v="H5"/>
    <n v="1573430"/>
    <n v="0"/>
    <d v="2022-02-07T00:00:00"/>
    <n v="202202"/>
    <x v="18"/>
    <x v="18"/>
    <n v="590"/>
    <x v="13"/>
    <s v="PID65000"/>
    <x v="0"/>
    <m/>
    <m/>
    <n v="5"/>
    <s v="Southeast Asia"/>
    <n v="0"/>
    <s v="Per diem-LyLy project launching EU_PK 27-28 Jan'22"/>
    <s v="Per diem-LyLy project launching EU_PK 27-28 Jan'22"/>
    <n v="37.81"/>
    <m/>
    <x v="1"/>
  </r>
  <r>
    <s v="B"/>
    <s v="H5"/>
    <n v="1573430"/>
    <n v="1"/>
    <d v="2022-02-07T00:00:00"/>
    <n v="202202"/>
    <x v="19"/>
    <x v="19"/>
    <n v="590"/>
    <x v="14"/>
    <s v="PID65000"/>
    <x v="0"/>
    <m/>
    <m/>
    <n v="5"/>
    <s v="Southeast Asia"/>
    <n v="0"/>
    <s v="Transportation-LyLy project launching EU_PK 27-28 Jan'22"/>
    <s v="Transportation-LyLy project launching EU_PK 27-28 Jan'22"/>
    <n v="22.79"/>
    <m/>
    <x v="1"/>
  </r>
  <r>
    <s v="B"/>
    <s v="H5"/>
    <n v="1573430"/>
    <n v="3"/>
    <d v="2022-02-07T00:00:00"/>
    <n v="202202"/>
    <x v="20"/>
    <x v="20"/>
    <n v="590"/>
    <x v="15"/>
    <s v="PID65000"/>
    <x v="0"/>
    <m/>
    <m/>
    <n v="5"/>
    <s v="Southeast Asia"/>
    <n v="0"/>
    <s v="refreshement for meeting-LyLy project launching EU_PK 27-28 Jan'22"/>
    <s v="refreshement for meeting-LyLy project launching EU_PK 27-28 Jan'22"/>
    <n v="87.5"/>
    <m/>
    <x v="1"/>
  </r>
  <r>
    <s v="B"/>
    <s v="H5"/>
    <n v="1573430"/>
    <n v="2"/>
    <d v="2022-02-07T00:00:00"/>
    <n v="202202"/>
    <x v="20"/>
    <x v="20"/>
    <n v="590"/>
    <x v="15"/>
    <s v="PID65000"/>
    <x v="0"/>
    <m/>
    <m/>
    <n v="5"/>
    <s v="Southeast Asia"/>
    <n v="0"/>
    <s v="Venue for meeting-LyLy project launching EU_PK 27-28 Jan'22"/>
    <s v="Venue for meeting-LyLy project launching EU_PK 27-28 Jan'22"/>
    <n v="150"/>
    <m/>
    <x v="1"/>
  </r>
  <r>
    <s v="B"/>
    <s v="H5"/>
    <n v="1573430"/>
    <n v="4"/>
    <d v="2022-02-07T00:00:00"/>
    <n v="202202"/>
    <x v="20"/>
    <x v="20"/>
    <n v="590"/>
    <x v="15"/>
    <s v="PID65000"/>
    <x v="0"/>
    <m/>
    <m/>
    <n v="5"/>
    <s v="Southeast Asia"/>
    <n v="0"/>
    <s v="Lunch for participants-LyLy project launching EU_PK 27-28 Jan'22"/>
    <s v="Lunch for participants-LyLy project launching EU_PK 27-28 Jan'22"/>
    <n v="245"/>
    <m/>
    <x v="1"/>
  </r>
  <r>
    <s v="B"/>
    <s v="H5"/>
    <n v="1573430"/>
    <n v="5"/>
    <d v="2022-02-07T00:00:00"/>
    <n v="202202"/>
    <x v="20"/>
    <x v="20"/>
    <n v="590"/>
    <x v="15"/>
    <s v="PID65000"/>
    <x v="0"/>
    <m/>
    <m/>
    <n v="5"/>
    <s v="Southeast Asia"/>
    <n v="0"/>
    <s v="Backdrop-LyLy project launching EU_PK 27-28 Jan'22"/>
    <s v="Backdrop-LyLy project launching EU_PK 27-28 Jan'22"/>
    <n v="30.24"/>
    <m/>
    <x v="1"/>
  </r>
  <r>
    <s v="B"/>
    <s v="H5"/>
    <n v="1573434"/>
    <n v="0"/>
    <d v="2022-02-08T00:00:00"/>
    <n v="202202"/>
    <x v="3"/>
    <x v="3"/>
    <n v="590"/>
    <x v="4"/>
    <s v="PID65000"/>
    <x v="0"/>
    <m/>
    <m/>
    <n v="5"/>
    <s v="Southeast Asia"/>
    <n v="0"/>
    <s v="Medical cost touch-Feb'2022"/>
    <s v="Medical cost touch-Feb'2022"/>
    <n v="31.16"/>
    <m/>
    <x v="1"/>
  </r>
  <r>
    <s v="B"/>
    <s v="H5"/>
    <n v="1573435"/>
    <n v="0"/>
    <d v="2022-02-09T00:00:00"/>
    <n v="202202"/>
    <x v="1"/>
    <x v="1"/>
    <n v="590"/>
    <x v="0"/>
    <s v="PID65000"/>
    <x v="0"/>
    <m/>
    <m/>
    <n v="5"/>
    <s v="Southeast Asia"/>
    <n v="0"/>
    <s v="Electricity -apartment72_Jan'22_EU"/>
    <s v="Electricity -apartment72_Jan'22_EU"/>
    <n v="19.25"/>
    <m/>
    <x v="1"/>
  </r>
  <r>
    <s v="B"/>
    <s v="H5"/>
    <n v="1573436"/>
    <n v="1"/>
    <d v="2022-02-09T00:00:00"/>
    <n v="202202"/>
    <x v="0"/>
    <x v="0"/>
    <n v="590"/>
    <x v="0"/>
    <s v="PID65000"/>
    <x v="0"/>
    <m/>
    <m/>
    <n v="5"/>
    <s v="Southeast Asia"/>
    <n v="0"/>
    <s v="monthly IT service fee-Trust global service_Feb'22-EU"/>
    <s v="monthly IT service fee-Trust global service_Feb'22-EU"/>
    <n v="15.4"/>
    <m/>
    <x v="1"/>
  </r>
  <r>
    <s v="B"/>
    <s v="H5"/>
    <n v="1573441"/>
    <n v="5"/>
    <d v="2022-02-25T00:00:00"/>
    <n v="202202"/>
    <x v="8"/>
    <x v="8"/>
    <n v="590"/>
    <x v="8"/>
    <s v="PID65000"/>
    <x v="0"/>
    <m/>
    <m/>
    <n v="5"/>
    <s v="Southeast Asia"/>
    <n v="0"/>
    <s v="Bank charge salary on Feb'22_Cover by EU"/>
    <s v="Bank charge salary on Feb'22_Cover by EU"/>
    <n v="1"/>
    <m/>
    <x v="1"/>
  </r>
  <r>
    <s v="B"/>
    <s v="H5"/>
    <n v="1573442"/>
    <n v="1"/>
    <d v="2022-02-28T00:00:00"/>
    <n v="202202"/>
    <x v="18"/>
    <x v="18"/>
    <n v="590"/>
    <x v="13"/>
    <s v="PID65000"/>
    <x v="0"/>
    <m/>
    <m/>
    <n v="5"/>
    <s v="Southeast Asia"/>
    <n v="0"/>
    <s v="Perdiem Thearak_Capacity assessment ANKO&amp;PK and EU project orientation workshop23-25Feb'22"/>
    <s v="Perdiem Flower_Capacity assessment ANKO&amp;PK and EU project orientation workshop23-25Feb'22"/>
    <n v="108.06"/>
    <m/>
    <x v="1"/>
  </r>
  <r>
    <s v="B"/>
    <s v="H5"/>
    <n v="1573442"/>
    <n v="0"/>
    <d v="2022-02-28T00:00:00"/>
    <n v="202202"/>
    <x v="18"/>
    <x v="18"/>
    <n v="590"/>
    <x v="13"/>
    <s v="PID65000"/>
    <x v="0"/>
    <m/>
    <m/>
    <n v="5"/>
    <s v="Southeast Asia"/>
    <n v="0"/>
    <s v="Perdiem DaDa_Capacity assessment ANKO&amp;PK and EU project orientation workshop23-25Feb'22"/>
    <s v="Perdiem DaDa_Capacity assessment ANKO&amp;PK and EU project orientation workshop23-25Feb'22"/>
    <n v="108.06"/>
    <m/>
    <x v="1"/>
  </r>
  <r>
    <s v="B"/>
    <s v="H5"/>
    <n v="1573443"/>
    <n v="1"/>
    <d v="2022-02-28T00:00:00"/>
    <n v="202202"/>
    <x v="21"/>
    <x v="21"/>
    <n v="590"/>
    <x v="13"/>
    <s v="PID65000"/>
    <x v="0"/>
    <m/>
    <m/>
    <n v="5"/>
    <s v="Southeast Asia"/>
    <n v="0"/>
    <s v="Accomodation LyLy22-25 Feb'22_BTB_EU"/>
    <s v="Accomodation LyLy22-25 Feb'22_BTB_EU"/>
    <n v="60"/>
    <m/>
    <x v="1"/>
  </r>
  <r>
    <s v="B"/>
    <s v="H5"/>
    <n v="1573443"/>
    <n v="9"/>
    <d v="2022-02-28T00:00:00"/>
    <n v="202202"/>
    <x v="20"/>
    <x v="20"/>
    <n v="590"/>
    <x v="16"/>
    <s v="PID65000"/>
    <x v="0"/>
    <m/>
    <m/>
    <n v="5"/>
    <s v="Southeast Asia"/>
    <n v="0"/>
    <s v="material_EU project orientation workshop BTB 23-24Feb'22"/>
    <s v="material_EU project orientation workshop BTB 23-24Feb'22"/>
    <n v="13.24"/>
    <m/>
    <x v="1"/>
  </r>
  <r>
    <s v="B"/>
    <s v="H5"/>
    <n v="1573443"/>
    <n v="8"/>
    <d v="2022-02-28T00:00:00"/>
    <n v="202202"/>
    <x v="20"/>
    <x v="20"/>
    <n v="590"/>
    <x v="16"/>
    <s v="PID65000"/>
    <x v="0"/>
    <m/>
    <m/>
    <n v="5"/>
    <s v="Southeast Asia"/>
    <n v="0"/>
    <s v="Refreshment&amp;Lunch participant_EU project orientation workshop BTB 23-24Feb'22"/>
    <s v="Refreshment&amp;Lunch participant_EU project orientation workshop BTB 23-24Feb'22"/>
    <n v="375.15"/>
    <m/>
    <x v="1"/>
  </r>
  <r>
    <s v="B"/>
    <s v="H5"/>
    <n v="1573443"/>
    <n v="7"/>
    <d v="2022-02-28T00:00:00"/>
    <n v="202202"/>
    <x v="20"/>
    <x v="20"/>
    <n v="590"/>
    <x v="16"/>
    <s v="PID65000"/>
    <x v="0"/>
    <m/>
    <m/>
    <n v="5"/>
    <s v="Southeast Asia"/>
    <n v="0"/>
    <s v="Transportation participants_EU project orientation workshop BTB 23-24Feb'22"/>
    <s v="Transportation participants_EU project orientation workshop BTB 23-24Feb'22"/>
    <n v="88"/>
    <m/>
    <x v="1"/>
  </r>
  <r>
    <s v="B"/>
    <s v="H5"/>
    <n v="1573443"/>
    <n v="6"/>
    <d v="2022-02-28T00:00:00"/>
    <n v="202202"/>
    <x v="20"/>
    <x v="20"/>
    <n v="590"/>
    <x v="16"/>
    <s v="PID65000"/>
    <x v="0"/>
    <m/>
    <m/>
    <n v="5"/>
    <s v="Southeast Asia"/>
    <n v="0"/>
    <s v="Accomodation participants_EU project orientation workshop BTB 23-24Feb'22"/>
    <s v="Accomodation participants_EU project orientation workshop BTB 23-24Feb'22"/>
    <n v="170"/>
    <m/>
    <x v="1"/>
  </r>
  <r>
    <s v="B"/>
    <s v="H5"/>
    <n v="1573443"/>
    <n v="5"/>
    <d v="2022-02-28T00:00:00"/>
    <n v="202202"/>
    <x v="20"/>
    <x v="20"/>
    <n v="590"/>
    <x v="16"/>
    <s v="PID65000"/>
    <x v="0"/>
    <m/>
    <m/>
    <n v="5"/>
    <s v="Southeast Asia"/>
    <n v="0"/>
    <s v="Perdiem participants_EU project orientation workshop BTB 23-24Feb'22"/>
    <s v="Perdiem participants_EU project orientation workshop BTB 23-24Feb'22"/>
    <n v="174"/>
    <m/>
    <x v="1"/>
  </r>
  <r>
    <s v="B"/>
    <s v="H5"/>
    <n v="1573443"/>
    <n v="4"/>
    <d v="2022-02-28T00:00:00"/>
    <n v="202202"/>
    <x v="18"/>
    <x v="18"/>
    <n v="590"/>
    <x v="13"/>
    <s v="PID65000"/>
    <x v="0"/>
    <m/>
    <m/>
    <n v="5"/>
    <s v="Southeast Asia"/>
    <n v="0"/>
    <s v="Perdiem LyLy_EU project orientation workshop_BTB23-24 Feb'22"/>
    <s v="Perdiem LyLy_EU project orientation workshop_BTB23-24 Feb'22"/>
    <n v="54.03"/>
    <m/>
    <x v="1"/>
  </r>
  <r>
    <s v="B"/>
    <s v="H5"/>
    <n v="1573443"/>
    <n v="2"/>
    <d v="2022-02-28T00:00:00"/>
    <n v="202202"/>
    <x v="18"/>
    <x v="18"/>
    <n v="590"/>
    <x v="13"/>
    <s v="PID65000"/>
    <x v="0"/>
    <m/>
    <m/>
    <n v="5"/>
    <s v="Southeast Asia"/>
    <n v="0"/>
    <s v="Accomodation DaDa&amp;Thearak 20-25 Feb'22_Pursat&amp;BTB"/>
    <s v="Accomodation DaDa&amp;Flower 20-25 Feb'22_Pursat&amp;BTB"/>
    <n v="153"/>
    <m/>
    <x v="1"/>
  </r>
  <r>
    <s v="B"/>
    <s v="H5"/>
    <n v="1573444"/>
    <n v="1"/>
    <d v="2022-02-28T00:00:00"/>
    <n v="202202"/>
    <x v="22"/>
    <x v="19"/>
    <n v="590"/>
    <x v="14"/>
    <s v="PID65000"/>
    <x v="0"/>
    <m/>
    <m/>
    <n v="5"/>
    <s v="Southeast Asia"/>
    <n v="0"/>
    <s v="transportation -Yan pisith car rental_EU project orientation 23-25Feb'22"/>
    <s v="transportation -Yan pisith car rental_EU project orientation 23-25Feb'22"/>
    <n v="300"/>
    <m/>
    <x v="1"/>
  </r>
  <r>
    <s v="B"/>
    <s v="H5"/>
    <n v="1573446"/>
    <n v="0"/>
    <d v="2022-02-28T00:00:00"/>
    <n v="202202"/>
    <x v="8"/>
    <x v="8"/>
    <n v="590"/>
    <x v="8"/>
    <s v="PID65000"/>
    <x v="0"/>
    <m/>
    <m/>
    <n v="5"/>
    <s v="Southeast Asia"/>
    <n v="0"/>
    <s v="Monthly bank charge_Feb'22"/>
    <s v="Monthly bank charge_Feb'22"/>
    <n v="1.5"/>
    <m/>
    <x v="1"/>
  </r>
  <r>
    <s v="B"/>
    <s v="X5"/>
    <n v="1573448"/>
    <n v="8"/>
    <d v="2022-02-28T00:00:00"/>
    <n v="202202"/>
    <x v="5"/>
    <x v="5"/>
    <n v="590"/>
    <x v="7"/>
    <s v="PID65000"/>
    <x v="0"/>
    <m/>
    <m/>
    <n v="5"/>
    <s v="Southeast Asia"/>
    <n v="0"/>
    <s v="Salary to Thearak in Feb'22_EU"/>
    <s v="Salary to Flower in Feb'22_EU"/>
    <n v="154.5"/>
    <m/>
    <x v="1"/>
  </r>
  <r>
    <s v="B"/>
    <s v="X5"/>
    <n v="1573448"/>
    <n v="6"/>
    <d v="2022-02-28T00:00:00"/>
    <n v="202202"/>
    <x v="5"/>
    <x v="5"/>
    <n v="590"/>
    <x v="2"/>
    <s v="PID65000"/>
    <x v="0"/>
    <m/>
    <m/>
    <n v="5"/>
    <s v="Southeast Asia"/>
    <n v="0"/>
    <s v="Salary to LyLy in Feb'22_EU"/>
    <s v="Salary to LyLy in Feb'22_EU"/>
    <n v="1325.82"/>
    <m/>
    <x v="1"/>
  </r>
  <r>
    <s v="B"/>
    <s v="X5"/>
    <n v="1573448"/>
    <n v="4"/>
    <d v="2022-02-28T00:00:00"/>
    <n v="202202"/>
    <x v="5"/>
    <x v="5"/>
    <n v="590"/>
    <x v="3"/>
    <s v="PID65000"/>
    <x v="0"/>
    <m/>
    <m/>
    <n v="5"/>
    <s v="Southeast Asia"/>
    <n v="0"/>
    <s v="Salary to DaDa in Feb'22_EU"/>
    <s v="Salary to DaDa in Feb'22_EU"/>
    <n v="355.85"/>
    <m/>
    <x v="1"/>
  </r>
  <r>
    <s v="B"/>
    <s v="X5"/>
    <n v="1573448"/>
    <n v="11"/>
    <d v="2022-02-28T00:00:00"/>
    <n v="202202"/>
    <x v="5"/>
    <x v="5"/>
    <n v="590"/>
    <x v="4"/>
    <s v="PID65000"/>
    <x v="0"/>
    <m/>
    <m/>
    <n v="5"/>
    <s v="Southeast Asia"/>
    <n v="0"/>
    <s v="Salary to Touch in Feb'22_EU"/>
    <s v="Salary to Touch in Feb'22_EU"/>
    <n v="50.3"/>
    <m/>
    <x v="1"/>
  </r>
  <r>
    <s v="B"/>
    <s v="X5"/>
    <n v="1573448"/>
    <n v="1"/>
    <d v="2022-02-28T00:00:00"/>
    <n v="202202"/>
    <x v="5"/>
    <x v="5"/>
    <n v="590"/>
    <x v="5"/>
    <s v="PID65000"/>
    <x v="0"/>
    <m/>
    <m/>
    <n v="5"/>
    <s v="Southeast Asia"/>
    <n v="0"/>
    <s v="Salary to Minea in Feb'22_EU"/>
    <s v="Salary to Minea in Feb'22_EU"/>
    <n v="136.08000000000001"/>
    <m/>
    <x v="1"/>
  </r>
  <r>
    <s v="B"/>
    <s v="X5"/>
    <n v="1573449"/>
    <n v="8"/>
    <d v="2022-02-28T00:00:00"/>
    <n v="202202"/>
    <x v="4"/>
    <x v="4"/>
    <n v="590"/>
    <x v="7"/>
    <s v="PID65000"/>
    <x v="0"/>
    <m/>
    <m/>
    <n v="5"/>
    <s v="Southeast Asia"/>
    <n v="0"/>
    <s v="Communication cost Thearak in Feb'22_EU"/>
    <s v="Communication cost Flower in Feb'22_EU"/>
    <n v="1.88"/>
    <m/>
    <x v="1"/>
  </r>
  <r>
    <s v="B"/>
    <s v="X5"/>
    <n v="1573449"/>
    <n v="1"/>
    <d v="2022-02-28T00:00:00"/>
    <n v="202202"/>
    <x v="4"/>
    <x v="4"/>
    <n v="590"/>
    <x v="5"/>
    <s v="PID65000"/>
    <x v="0"/>
    <m/>
    <m/>
    <n v="5"/>
    <s v="Southeast Asia"/>
    <n v="0"/>
    <s v="Communication cost Minea in Feb'22_EU"/>
    <s v="Communication cost Minea in Feb'22_EU"/>
    <n v="2.8"/>
    <m/>
    <x v="1"/>
  </r>
  <r>
    <s v="B"/>
    <s v="X5"/>
    <n v="1573449"/>
    <n v="4"/>
    <d v="2022-02-28T00:00:00"/>
    <n v="202202"/>
    <x v="4"/>
    <x v="4"/>
    <n v="590"/>
    <x v="3"/>
    <s v="PID65000"/>
    <x v="0"/>
    <m/>
    <m/>
    <n v="5"/>
    <s v="Southeast Asia"/>
    <n v="0"/>
    <s v="Communication cost DaDa in Feb'22_EU"/>
    <s v="Communication cost DaDa in Feb'22_EU"/>
    <n v="6.58"/>
    <m/>
    <x v="1"/>
  </r>
  <r>
    <s v="B"/>
    <s v="X5"/>
    <n v="1573449"/>
    <n v="11"/>
    <d v="2022-02-28T00:00:00"/>
    <n v="202202"/>
    <x v="4"/>
    <x v="4"/>
    <n v="590"/>
    <x v="4"/>
    <s v="PID65000"/>
    <x v="0"/>
    <m/>
    <m/>
    <n v="5"/>
    <s v="Southeast Asia"/>
    <n v="0"/>
    <s v="Communication cost Touch in Feb'22_EU"/>
    <s v="Communication cost Touch in Feb'22_EU"/>
    <n v="0.69"/>
    <m/>
    <x v="1"/>
  </r>
  <r>
    <s v="B"/>
    <s v="X5"/>
    <n v="1573449"/>
    <n v="6"/>
    <d v="2022-02-28T00:00:00"/>
    <n v="202202"/>
    <x v="4"/>
    <x v="4"/>
    <n v="590"/>
    <x v="2"/>
    <s v="PID65000"/>
    <x v="0"/>
    <m/>
    <m/>
    <n v="5"/>
    <s v="Southeast Asia"/>
    <n v="0"/>
    <s v="Communication cost LyLy in Feb'22_EU"/>
    <s v="Communication cost LyLy in Feb'22_EU"/>
    <n v="34.89"/>
    <m/>
    <x v="1"/>
  </r>
  <r>
    <s v="B"/>
    <s v="X5"/>
    <n v="1573450"/>
    <n v="4"/>
    <d v="2022-02-28T00:00:00"/>
    <n v="202202"/>
    <x v="9"/>
    <x v="9"/>
    <n v="590"/>
    <x v="3"/>
    <s v="PID65000"/>
    <x v="0"/>
    <m/>
    <m/>
    <n v="5"/>
    <s v="Southeast Asia"/>
    <n v="0"/>
    <s v="health &amp; Accident insurance DaDa Feb'22_EU"/>
    <s v="health &amp; Accident insurance DaDa Feb'22_EU"/>
    <n v="1.37"/>
    <m/>
    <x v="1"/>
  </r>
  <r>
    <s v="B"/>
    <s v="X5"/>
    <n v="1573450"/>
    <n v="6"/>
    <d v="2022-02-28T00:00:00"/>
    <n v="202202"/>
    <x v="9"/>
    <x v="9"/>
    <n v="590"/>
    <x v="2"/>
    <s v="PID65000"/>
    <x v="0"/>
    <m/>
    <m/>
    <n v="5"/>
    <s v="Southeast Asia"/>
    <n v="0"/>
    <s v="health &amp; Accident insurance LyLy Feb'22_EU"/>
    <s v="health &amp; Accident insurance LyLy Feb'22_EU"/>
    <n v="7.26"/>
    <m/>
    <x v="1"/>
  </r>
  <r>
    <s v="B"/>
    <s v="X5"/>
    <n v="1573450"/>
    <n v="9"/>
    <d v="2022-02-28T00:00:00"/>
    <n v="202202"/>
    <x v="9"/>
    <x v="9"/>
    <n v="590"/>
    <x v="7"/>
    <s v="PID65000"/>
    <x v="0"/>
    <m/>
    <m/>
    <n v="5"/>
    <s v="Southeast Asia"/>
    <n v="0"/>
    <s v="health &amp; Accident insurance THearak Feb'22_EU"/>
    <s v="health &amp; Accident insurance THearak Feb'22_EU"/>
    <n v="3.76"/>
    <m/>
    <x v="1"/>
  </r>
  <r>
    <s v="B"/>
    <s v="X5"/>
    <n v="1573450"/>
    <n v="11"/>
    <d v="2022-02-28T00:00:00"/>
    <n v="202202"/>
    <x v="9"/>
    <x v="9"/>
    <n v="590"/>
    <x v="4"/>
    <s v="PID65000"/>
    <x v="0"/>
    <m/>
    <m/>
    <n v="5"/>
    <s v="Southeast Asia"/>
    <n v="0"/>
    <s v="health &amp; Accident insurance Touch Feb'22_EU"/>
    <s v="health &amp; Accident insurance Touch Feb'22_EU"/>
    <n v="1.44"/>
    <m/>
    <x v="1"/>
  </r>
  <r>
    <s v="B"/>
    <s v="X5"/>
    <n v="1573450"/>
    <n v="1"/>
    <d v="2022-02-28T00:00:00"/>
    <n v="202202"/>
    <x v="9"/>
    <x v="9"/>
    <n v="590"/>
    <x v="5"/>
    <s v="PID65000"/>
    <x v="0"/>
    <m/>
    <m/>
    <n v="5"/>
    <s v="Southeast Asia"/>
    <n v="0"/>
    <s v="health &amp; Accident insurance Minea Feb'22_EU"/>
    <s v="health &amp; Accident insurance Minea Feb'22_EU"/>
    <n v="1.17"/>
    <m/>
    <x v="1"/>
  </r>
  <r>
    <s v="B"/>
    <s v="X5"/>
    <n v="1573451"/>
    <n v="7"/>
    <d v="2022-02-28T00:00:00"/>
    <n v="202202"/>
    <x v="10"/>
    <x v="10"/>
    <n v="590"/>
    <x v="2"/>
    <s v="PID65000"/>
    <x v="0"/>
    <m/>
    <m/>
    <n v="5"/>
    <s v="Southeast Asia"/>
    <n v="0"/>
    <s v="NSSF to LyLy in Feb'22_EU"/>
    <s v="NSSF to LyLy in Feb'22_EU"/>
    <n v="7"/>
    <m/>
    <x v="1"/>
  </r>
  <r>
    <s v="B"/>
    <s v="X5"/>
    <n v="1573451"/>
    <n v="9"/>
    <d v="2022-02-28T00:00:00"/>
    <n v="202202"/>
    <x v="10"/>
    <x v="10"/>
    <n v="590"/>
    <x v="7"/>
    <s v="PID65000"/>
    <x v="0"/>
    <m/>
    <m/>
    <n v="5"/>
    <s v="Southeast Asia"/>
    <n v="0"/>
    <s v="NSSF to Thearak in Feb'22_EU"/>
    <s v="NSSF to Flower in Feb'22_EU"/>
    <n v="1.25"/>
    <m/>
    <x v="1"/>
  </r>
  <r>
    <s v="B"/>
    <s v="X5"/>
    <n v="1573451"/>
    <n v="12"/>
    <d v="2022-02-28T00:00:00"/>
    <n v="202202"/>
    <x v="10"/>
    <x v="10"/>
    <n v="590"/>
    <x v="4"/>
    <s v="PID65000"/>
    <x v="0"/>
    <m/>
    <m/>
    <n v="5"/>
    <s v="Southeast Asia"/>
    <n v="0"/>
    <s v="NSSF to Touch in Feb'22_EU"/>
    <s v="NSSF to Touch in Feb'22_EU"/>
    <n v="1.39"/>
    <m/>
    <x v="1"/>
  </r>
  <r>
    <s v="B"/>
    <s v="X5"/>
    <n v="1573451"/>
    <n v="2"/>
    <d v="2022-02-28T00:00:00"/>
    <n v="202202"/>
    <x v="10"/>
    <x v="10"/>
    <n v="590"/>
    <x v="5"/>
    <s v="PID65000"/>
    <x v="0"/>
    <m/>
    <m/>
    <n v="5"/>
    <s v="Southeast Asia"/>
    <n v="0"/>
    <s v="NSSF to Minea in Feb'22_EU"/>
    <s v="NSSF to Minea in Feb'22_EU"/>
    <n v="1.1200000000000001"/>
    <m/>
    <x v="1"/>
  </r>
  <r>
    <s v="B"/>
    <s v="X5"/>
    <n v="1573451"/>
    <n v="5"/>
    <d v="2022-02-28T00:00:00"/>
    <n v="202202"/>
    <x v="10"/>
    <x v="10"/>
    <n v="590"/>
    <x v="3"/>
    <s v="PID65000"/>
    <x v="0"/>
    <m/>
    <m/>
    <n v="5"/>
    <s v="Southeast Asia"/>
    <n v="0"/>
    <s v="NSSF to DaDa in Feb'22_EU"/>
    <s v="NSSF to DaDa in Feb'22_EU"/>
    <n v="1.32"/>
    <m/>
    <x v="1"/>
  </r>
  <r>
    <s v="B"/>
    <s v="X1"/>
    <n v="2064051"/>
    <n v="20"/>
    <d v="2022-02-28T00:00:00"/>
    <n v="202202"/>
    <x v="11"/>
    <x v="11"/>
    <n v="590"/>
    <x v="9"/>
    <s v="PID65000"/>
    <x v="0"/>
    <m/>
    <m/>
    <n v="1"/>
    <s v="Head Office"/>
    <n v="0"/>
    <s v="Salary allocation SPP-Cambodia Februari"/>
    <s v="Salary allocation SPP-Cambodia Februari"/>
    <n v="500"/>
    <m/>
    <x v="1"/>
  </r>
  <r>
    <s v="B"/>
    <s v="X1"/>
    <n v="2064051"/>
    <n v="17"/>
    <d v="2022-02-28T00:00:00"/>
    <n v="202202"/>
    <x v="11"/>
    <x v="11"/>
    <n v="590"/>
    <x v="9"/>
    <s v="PID65000"/>
    <x v="0"/>
    <m/>
    <m/>
    <n v="1"/>
    <s v="Head Office"/>
    <n v="0"/>
    <s v="Salary allocation SPP-Cambodia Januari"/>
    <s v="Salary allocation SPP-Cambodia Januari"/>
    <n v="500"/>
    <m/>
    <x v="1"/>
  </r>
  <r>
    <s v="B"/>
    <s v="X1"/>
    <n v="2064059"/>
    <n v="6"/>
    <d v="2022-02-28T00:00:00"/>
    <n v="202202"/>
    <x v="12"/>
    <x v="12"/>
    <n v="590"/>
    <x v="10"/>
    <s v="PID65000"/>
    <x v="0"/>
    <m/>
    <m/>
    <n v="1"/>
    <s v="Head Office"/>
    <n v="0"/>
    <s v="Internal costs Februari 2022"/>
    <s v="Internal costs Februari 2022"/>
    <n v="500"/>
    <m/>
    <x v="1"/>
  </r>
  <r>
    <s v="B"/>
    <s v="H5"/>
    <n v="1573457"/>
    <n v="0"/>
    <d v="2022-03-07T00:00:00"/>
    <n v="202203"/>
    <x v="17"/>
    <x v="17"/>
    <n v="590"/>
    <x v="12"/>
    <s v="PID65000"/>
    <x v="0"/>
    <m/>
    <m/>
    <n v="5"/>
    <s v="Southeast Asia"/>
    <n v="0"/>
    <s v="1st disbursement of LLC EU project (Jan-Mar'2022)"/>
    <s v="1st disbursement of LLC EU project (Jan-Mar'2022)"/>
    <n v="2904.53"/>
    <m/>
    <x v="1"/>
  </r>
  <r>
    <s v="B"/>
    <s v="H5"/>
    <n v="1573458"/>
    <n v="0"/>
    <d v="2022-03-07T00:00:00"/>
    <n v="202203"/>
    <x v="17"/>
    <x v="17"/>
    <n v="590"/>
    <x v="12"/>
    <s v="PID65000"/>
    <x v="0"/>
    <m/>
    <m/>
    <n v="5"/>
    <s v="Southeast Asia"/>
    <n v="0"/>
    <s v="2nd disbursement of PK-EU project (Jan-Mar'2022)"/>
    <s v="2nd disbursement of PK-EU project (Jan-Mar'2022)"/>
    <n v="3898.39"/>
    <m/>
    <x v="1"/>
  </r>
  <r>
    <s v="B"/>
    <s v="H5"/>
    <n v="1573459"/>
    <n v="0"/>
    <d v="2022-03-07T00:00:00"/>
    <n v="202203"/>
    <x v="17"/>
    <x v="17"/>
    <n v="590"/>
    <x v="12"/>
    <s v="PID65000"/>
    <x v="0"/>
    <m/>
    <m/>
    <n v="5"/>
    <s v="Southeast Asia"/>
    <n v="0"/>
    <s v="1st Disbursement of ANKO-EU project (Jan-Mar'2022)"/>
    <s v="1st Disbursement of ANKO-EU project (Jan-Mar'2022)"/>
    <n v="4360.28"/>
    <m/>
    <x v="1"/>
  </r>
  <r>
    <s v="B"/>
    <s v="H5"/>
    <n v="1573460"/>
    <n v="0"/>
    <d v="2022-03-07T00:00:00"/>
    <n v="202203"/>
    <x v="17"/>
    <x v="17"/>
    <n v="590"/>
    <x v="12"/>
    <s v="PID65000"/>
    <x v="0"/>
    <m/>
    <m/>
    <n v="5"/>
    <s v="Southeast Asia"/>
    <n v="0"/>
    <s v="1st Disbursement of VSG-EU project (Jan-Mar'2022)"/>
    <s v="1st Disbursement of VSG-EU project (Jan-Mar'2022)"/>
    <n v="2314.11"/>
    <m/>
    <x v="1"/>
  </r>
  <r>
    <s v="B"/>
    <s v="H5"/>
    <n v="1573461"/>
    <n v="3"/>
    <d v="2022-03-07T00:00:00"/>
    <n v="202203"/>
    <x v="3"/>
    <x v="3"/>
    <n v="590"/>
    <x v="5"/>
    <s v="PID65000"/>
    <x v="0"/>
    <m/>
    <m/>
    <n v="5"/>
    <s v="Southeast Asia"/>
    <n v="0"/>
    <s v="Annual medical cost Minea as 07 Mar 2022_EU"/>
    <s v="Annual medical cost Minea as 07 Mar 2022_EU"/>
    <n v="11.97"/>
    <m/>
    <x v="1"/>
  </r>
  <r>
    <s v="B"/>
    <s v="H5"/>
    <n v="1573461"/>
    <n v="6"/>
    <d v="2022-03-07T00:00:00"/>
    <n v="202203"/>
    <x v="4"/>
    <x v="4"/>
    <n v="590"/>
    <x v="5"/>
    <s v="PID65000"/>
    <x v="0"/>
    <m/>
    <m/>
    <n v="5"/>
    <s v="Southeast Asia"/>
    <n v="0"/>
    <s v="Remaining annual leave 0.52 days until 07 Mar'2022_EU"/>
    <s v="Remaining annual leave 0.52 days until 07 Mar'2022_EU"/>
    <n v="3.7"/>
    <m/>
    <x v="1"/>
  </r>
  <r>
    <s v="B"/>
    <s v="H5"/>
    <n v="1573461"/>
    <n v="1"/>
    <d v="2022-03-07T00:00:00"/>
    <n v="202203"/>
    <x v="5"/>
    <x v="5"/>
    <n v="590"/>
    <x v="5"/>
    <s v="PID65000"/>
    <x v="0"/>
    <m/>
    <m/>
    <n v="5"/>
    <s v="Southeast Asia"/>
    <n v="0"/>
    <s v="Salary Minea for March 2022_EU"/>
    <s v="Salary Minea for March 2022_EU"/>
    <n v="35.619999999999997"/>
    <m/>
    <x v="1"/>
  </r>
  <r>
    <s v="B"/>
    <s v="H5"/>
    <n v="1573462"/>
    <n v="0"/>
    <d v="2022-03-09T00:00:00"/>
    <n v="202203"/>
    <x v="1"/>
    <x v="1"/>
    <n v="590"/>
    <x v="0"/>
    <s v="PID65000"/>
    <x v="0"/>
    <m/>
    <m/>
    <n v="5"/>
    <s v="Southeast Asia"/>
    <n v="0"/>
    <s v="Electricity_Apartment72_Feb 2022_EU"/>
    <s v="Electricity_Apartment72_Feb 2022_EU"/>
    <n v="13.1"/>
    <m/>
    <x v="1"/>
  </r>
  <r>
    <s v="B"/>
    <s v="H5"/>
    <n v="1573463"/>
    <n v="1"/>
    <d v="2022-03-09T00:00:00"/>
    <n v="202203"/>
    <x v="0"/>
    <x v="0"/>
    <n v="590"/>
    <x v="0"/>
    <s v="PID65000"/>
    <x v="0"/>
    <m/>
    <m/>
    <n v="5"/>
    <s v="Southeast Asia"/>
    <n v="0"/>
    <s v="Monthly IT service fee-Trust Global service_Mar 2022_EU"/>
    <s v="Monthly IT service fee-Trust Global service_Mar 2022_EU"/>
    <n v="15.4"/>
    <m/>
    <x v="1"/>
  </r>
  <r>
    <s v="B"/>
    <s v="H5"/>
    <n v="1573472"/>
    <n v="5"/>
    <d v="2022-03-25T00:00:00"/>
    <n v="202203"/>
    <x v="8"/>
    <x v="8"/>
    <n v="590"/>
    <x v="8"/>
    <s v="PID65000"/>
    <x v="0"/>
    <m/>
    <m/>
    <n v="5"/>
    <s v="Southeast Asia"/>
    <n v="0"/>
    <s v="Bank charge salary on Mar 2022 Cover by EU"/>
    <s v="Bank charge salary on Mar 2022 Cover by EU"/>
    <n v="0.8"/>
    <m/>
    <x v="1"/>
  </r>
  <r>
    <s v="B"/>
    <s v="H5"/>
    <n v="1573473"/>
    <n v="0"/>
    <d v="2022-03-25T00:00:00"/>
    <n v="202203"/>
    <x v="20"/>
    <x v="20"/>
    <n v="590"/>
    <x v="15"/>
    <s v="PID65000"/>
    <x v="0"/>
    <m/>
    <m/>
    <n v="5"/>
    <s v="Southeast Asia"/>
    <n v="0"/>
    <s v="Meeting package for EU Project launching at SR LLC 24 Mar 2022"/>
    <s v="Meeting package for EU Project launching at SR LLC 24 Mar 2022"/>
    <n v="1056"/>
    <m/>
    <x v="1"/>
  </r>
  <r>
    <s v="B"/>
    <s v="H5"/>
    <n v="1573474"/>
    <n v="1"/>
    <d v="2022-03-25T00:00:00"/>
    <n v="202203"/>
    <x v="20"/>
    <x v="20"/>
    <n v="590"/>
    <x v="15"/>
    <s v="PID65000"/>
    <x v="0"/>
    <m/>
    <m/>
    <n v="5"/>
    <s v="Southeast Asia"/>
    <n v="0"/>
    <s v="Refreshment for EU project Launching at BTB VSG 23 Mar 2022"/>
    <s v="Refreshment for EU project Launching at BTB VSG 23 Mar 2022"/>
    <n v="214.5"/>
    <m/>
    <x v="1"/>
  </r>
  <r>
    <s v="B"/>
    <s v="H5"/>
    <n v="1573474"/>
    <n v="2"/>
    <d v="2022-03-25T00:00:00"/>
    <n v="202203"/>
    <x v="20"/>
    <x v="20"/>
    <n v="590"/>
    <x v="15"/>
    <s v="PID65000"/>
    <x v="0"/>
    <m/>
    <m/>
    <n v="5"/>
    <s v="Southeast Asia"/>
    <n v="0"/>
    <s v="Lunch for EU project Launching at BTB VSG 23 Mar 2022"/>
    <s v="Lunch for EU project Launching at BTB VSG 23 Mar 2022"/>
    <n v="623.70000000000005"/>
    <m/>
    <x v="1"/>
  </r>
  <r>
    <s v="B"/>
    <s v="H5"/>
    <n v="1573474"/>
    <n v="0"/>
    <d v="2022-03-25T00:00:00"/>
    <n v="202203"/>
    <x v="20"/>
    <x v="20"/>
    <n v="590"/>
    <x v="15"/>
    <s v="PID65000"/>
    <x v="0"/>
    <m/>
    <m/>
    <n v="5"/>
    <s v="Southeast Asia"/>
    <n v="0"/>
    <s v="Meeting room for EU project Launching at BTB VSG 23 Mar 2022"/>
    <s v="Meeting room for EU project Launching at BTB VSG 23 Mar 2022"/>
    <n v="275"/>
    <m/>
    <x v="1"/>
  </r>
  <r>
    <s v="B"/>
    <s v="H5"/>
    <n v="1573474"/>
    <n v="3"/>
    <d v="2022-03-25T00:00:00"/>
    <n v="202203"/>
    <x v="20"/>
    <x v="20"/>
    <n v="590"/>
    <x v="15"/>
    <s v="PID65000"/>
    <x v="0"/>
    <m/>
    <m/>
    <n v="5"/>
    <s v="Southeast Asia"/>
    <n v="0"/>
    <s v="drinking water for EU project Launching at BTB VSG 23 Mar 2022"/>
    <s v="drinking water for EU project Launching at BTB VSG 23 Mar 2022"/>
    <n v="26.4"/>
    <m/>
    <x v="1"/>
  </r>
  <r>
    <s v="B"/>
    <s v="H5"/>
    <n v="1573477"/>
    <n v="2"/>
    <d v="2022-03-29T00:00:00"/>
    <n v="202203"/>
    <x v="23"/>
    <x v="22"/>
    <n v="590"/>
    <x v="14"/>
    <s v="PID65000"/>
    <x v="0"/>
    <m/>
    <m/>
    <n v="5"/>
    <s v="Southeast Asia"/>
    <n v="0"/>
    <s v="Car rental EU project Launching BTB SR Kg.thom 14-17 Mar 22"/>
    <s v="Car rental EU project Launching BTB SR Kg.thom 14-17 Mar 22"/>
    <n v="440"/>
    <m/>
    <x v="1"/>
  </r>
  <r>
    <s v="B"/>
    <s v="X5"/>
    <n v="1573479"/>
    <n v="0"/>
    <d v="2022-03-30T00:00:00"/>
    <n v="202203"/>
    <x v="5"/>
    <x v="5"/>
    <n v="590"/>
    <x v="7"/>
    <s v="PID65000"/>
    <x v="0"/>
    <m/>
    <m/>
    <n v="5"/>
    <s v="Southeast Asia"/>
    <n v="0"/>
    <s v="CB: tran.1573426_Salary to Thearak in Jan'22_EU"/>
    <s v="CB: tran.1573426_Salary to Flower in Jan'22_EU"/>
    <n v="-607.37"/>
    <m/>
    <x v="1"/>
  </r>
  <r>
    <s v="B"/>
    <s v="X5"/>
    <n v="1573479"/>
    <n v="3"/>
    <d v="2022-03-30T00:00:00"/>
    <n v="202203"/>
    <x v="5"/>
    <x v="5"/>
    <n v="590"/>
    <x v="7"/>
    <s v="PID65000"/>
    <x v="0"/>
    <m/>
    <m/>
    <n v="5"/>
    <s v="Southeast Asia"/>
    <n v="0"/>
    <s v=""/>
    <s v=""/>
    <n v="127.56"/>
    <m/>
    <x v="1"/>
  </r>
  <r>
    <s v="B"/>
    <s v="X5"/>
    <n v="1573482"/>
    <n v="1"/>
    <d v="2022-03-28T00:00:00"/>
    <n v="202203"/>
    <x v="20"/>
    <x v="20"/>
    <n v="590"/>
    <x v="13"/>
    <s v="PID65000"/>
    <x v="0"/>
    <m/>
    <m/>
    <n v="5"/>
    <s v="Southeast Asia"/>
    <n v="0"/>
    <s v="Accommodation LyLy BTB SR Kg.thom 23-25 Mar 2022"/>
    <s v="Accommodation LyLy BTB SR Kg.thom 23-25 Mar 2022"/>
    <n v="43.5"/>
    <m/>
    <x v="1"/>
  </r>
  <r>
    <s v="B"/>
    <s v="X5"/>
    <n v="1573482"/>
    <n v="0"/>
    <d v="2022-03-28T00:00:00"/>
    <n v="202203"/>
    <x v="18"/>
    <x v="18"/>
    <n v="590"/>
    <x v="13"/>
    <s v="PID65000"/>
    <x v="0"/>
    <m/>
    <m/>
    <n v="5"/>
    <s v="Southeast Asia"/>
    <n v="0"/>
    <s v="Per-diem for LyLy_Conduct EU project launching VSG LLC ANKO/BTB SR Kg.thom 22-25 Mar 22"/>
    <s v="Per-diem for LyLy_Conduct EU project launching VSG LLC ANKO/BTB SR Kg.thom 22-25 Mar 22"/>
    <n v="67.11"/>
    <m/>
    <x v="1"/>
  </r>
  <r>
    <s v="B"/>
    <s v="X5"/>
    <n v="1573482"/>
    <n v="4"/>
    <d v="2022-03-28T00:00:00"/>
    <n v="202203"/>
    <x v="20"/>
    <x v="20"/>
    <n v="590"/>
    <x v="15"/>
    <s v="PID65000"/>
    <x v="0"/>
    <m/>
    <m/>
    <n v="5"/>
    <s v="Southeast Asia"/>
    <n v="0"/>
    <s v="Per-diem &amp; local travel participants EU project Launching Kgthom 25 Mar 2022"/>
    <s v="Per-diem &amp; local travel participants EU project Launching Kgthom 25 Mar 2022"/>
    <n v="354"/>
    <m/>
    <x v="1"/>
  </r>
  <r>
    <s v="B"/>
    <s v="X5"/>
    <n v="1573482"/>
    <n v="5"/>
    <d v="2022-03-28T00:00:00"/>
    <n v="202203"/>
    <x v="20"/>
    <x v="20"/>
    <n v="590"/>
    <x v="15"/>
    <s v="PID65000"/>
    <x v="0"/>
    <m/>
    <m/>
    <n v="5"/>
    <s v="Southeast Asia"/>
    <n v="0"/>
    <s v="package meeting room-Project launching Kg.thom 25 Mar 2022"/>
    <s v="package meeting room-Project launching Kg.thom 25 Mar 2022"/>
    <n v="366.3"/>
    <m/>
    <x v="1"/>
  </r>
  <r>
    <s v="B"/>
    <s v="X5"/>
    <n v="1573482"/>
    <n v="6"/>
    <d v="2022-03-28T00:00:00"/>
    <n v="202203"/>
    <x v="20"/>
    <x v="20"/>
    <n v="590"/>
    <x v="15"/>
    <s v="PID65000"/>
    <x v="0"/>
    <m/>
    <m/>
    <n v="5"/>
    <s v="Southeast Asia"/>
    <n v="0"/>
    <s v="Material for EU project Launching 23-25 Mar 22"/>
    <s v="Material for EU project Launching 23-25 Mar 22"/>
    <n v="387.52"/>
    <m/>
    <x v="1"/>
  </r>
  <r>
    <s v="B"/>
    <s v="X5"/>
    <n v="1573482"/>
    <n v="3"/>
    <d v="2022-03-28T00:00:00"/>
    <n v="202203"/>
    <x v="20"/>
    <x v="20"/>
    <n v="590"/>
    <x v="15"/>
    <s v="PID65000"/>
    <x v="0"/>
    <m/>
    <m/>
    <n v="5"/>
    <s v="Southeast Asia"/>
    <n v="0"/>
    <s v="Per-diem &amp; local travel participants EU project Launching SR 24 Mar 22"/>
    <s v="Per-diem &amp; local travel participants EU project Launching SR 24 Mar 22"/>
    <n v="761"/>
    <m/>
    <x v="1"/>
  </r>
  <r>
    <s v="B"/>
    <s v="X5"/>
    <n v="1573482"/>
    <n v="2"/>
    <d v="2022-03-28T00:00:00"/>
    <n v="202203"/>
    <x v="20"/>
    <x v="20"/>
    <n v="590"/>
    <x v="15"/>
    <s v="PID65000"/>
    <x v="0"/>
    <m/>
    <m/>
    <n v="5"/>
    <s v="Southeast Asia"/>
    <n v="0"/>
    <s v="Per-diem &amp; local travel participants EU project Launching BTB23 Mar 22"/>
    <s v="Per-diem &amp; local travel participants EU project Launching BTB23 Mar 22"/>
    <n v="1076"/>
    <m/>
    <x v="1"/>
  </r>
  <r>
    <s v="B"/>
    <s v="X5"/>
    <n v="1573483"/>
    <n v="0"/>
    <d v="2022-03-31T00:00:00"/>
    <n v="202203"/>
    <x v="8"/>
    <x v="8"/>
    <n v="590"/>
    <x v="8"/>
    <s v="PID65000"/>
    <x v="0"/>
    <m/>
    <m/>
    <n v="5"/>
    <s v="Southeast Asia"/>
    <n v="0"/>
    <s v="Monthly bank charge_Jan'22"/>
    <s v="Monthly bank charge_Jan'22"/>
    <n v="1.5"/>
    <m/>
    <x v="1"/>
  </r>
  <r>
    <s v="B"/>
    <s v="X5"/>
    <n v="1573484"/>
    <n v="14"/>
    <d v="2022-03-31T00:00:00"/>
    <n v="202203"/>
    <x v="8"/>
    <x v="8"/>
    <n v="590"/>
    <x v="8"/>
    <s v="PID65000"/>
    <x v="0"/>
    <m/>
    <m/>
    <n v="5"/>
    <s v="Southeast Asia"/>
    <n v="0"/>
    <s v="Bank charge on transfer to Somadevi Hotel SR EU"/>
    <s v="Bank charge on transfer to Somadevi Hotel SR EU"/>
    <n v="3.53"/>
    <m/>
    <x v="1"/>
  </r>
  <r>
    <s v="B"/>
    <s v="X5"/>
    <n v="1573484"/>
    <n v="13"/>
    <d v="2022-03-31T00:00:00"/>
    <n v="202203"/>
    <x v="8"/>
    <x v="8"/>
    <n v="590"/>
    <x v="8"/>
    <s v="PID65000"/>
    <x v="0"/>
    <m/>
    <m/>
    <n v="5"/>
    <s v="Southeast Asia"/>
    <n v="0"/>
    <s v="bank charge on transfer to Khemara Hotel BTB EU"/>
    <s v="bank charge on transfer to Khemara Hotel BTB EU"/>
    <n v="3.57"/>
    <m/>
    <x v="1"/>
  </r>
  <r>
    <s v="B"/>
    <s v="X5"/>
    <n v="1573484"/>
    <n v="11"/>
    <d v="2022-03-31T00:00:00"/>
    <n v="202203"/>
    <x v="8"/>
    <x v="8"/>
    <n v="590"/>
    <x v="8"/>
    <s v="PID65000"/>
    <x v="0"/>
    <m/>
    <m/>
    <n v="5"/>
    <s v="Southeast Asia"/>
    <n v="0"/>
    <s v="bank charge on transfer 1st disbursement to LLC_EU"/>
    <s v="bank charge on transfer 1st disbursement to LLC_EU"/>
    <n v="3"/>
    <m/>
    <x v="1"/>
  </r>
  <r>
    <s v="B"/>
    <s v="X5"/>
    <n v="1573484"/>
    <n v="0"/>
    <d v="2022-03-31T00:00:00"/>
    <n v="202203"/>
    <x v="8"/>
    <x v="8"/>
    <n v="590"/>
    <x v="8"/>
    <s v="PID65000"/>
    <x v="0"/>
    <m/>
    <m/>
    <n v="5"/>
    <s v="Southeast Asia"/>
    <n v="0"/>
    <s v="Monthly bank charge_Mar'22"/>
    <s v="Monthly bank charge_Mar'22"/>
    <n v="1.5"/>
    <m/>
    <x v="1"/>
  </r>
  <r>
    <s v="B"/>
    <s v="R5"/>
    <n v="1573485"/>
    <n v="0"/>
    <d v="2022-03-31T00:00:00"/>
    <n v="202203"/>
    <x v="8"/>
    <x v="8"/>
    <n v="590"/>
    <x v="8"/>
    <s v="PID65000"/>
    <x v="0"/>
    <m/>
    <m/>
    <n v="5"/>
    <s v="Southeast Asia"/>
    <n v="0"/>
    <s v="Cancelled 220404 1573483 Monthly bank charge_Jan'22"/>
    <s v="Cancelled 220404 1573483 Monthly bank charge_Jan'22"/>
    <n v="-1.5"/>
    <m/>
    <x v="1"/>
  </r>
  <r>
    <s v="B"/>
    <s v="X5"/>
    <n v="1573487"/>
    <n v="1"/>
    <d v="2022-03-31T00:00:00"/>
    <n v="202203"/>
    <x v="5"/>
    <x v="5"/>
    <n v="590"/>
    <x v="3"/>
    <s v="PID65000"/>
    <x v="0"/>
    <m/>
    <m/>
    <n v="5"/>
    <s v="Southeast Asia"/>
    <n v="0"/>
    <s v="Salary to DaDa in Mar'22_EU"/>
    <s v="Salary to DaDa in Mar'22_EU"/>
    <n v="842.12"/>
    <m/>
    <x v="1"/>
  </r>
  <r>
    <s v="B"/>
    <s v="X5"/>
    <n v="1573487"/>
    <n v="5"/>
    <d v="2022-03-31T00:00:00"/>
    <n v="202203"/>
    <x v="5"/>
    <x v="5"/>
    <n v="590"/>
    <x v="7"/>
    <s v="PID65000"/>
    <x v="0"/>
    <m/>
    <m/>
    <n v="5"/>
    <s v="Southeast Asia"/>
    <n v="0"/>
    <s v="Salary to Thearak in Mar'22_EU"/>
    <s v="Salary to Flower in Mar'22_EU"/>
    <n v="154.83000000000001"/>
    <m/>
    <x v="1"/>
  </r>
  <r>
    <s v="B"/>
    <s v="X5"/>
    <n v="1573487"/>
    <n v="3"/>
    <d v="2022-03-31T00:00:00"/>
    <n v="202203"/>
    <x v="5"/>
    <x v="5"/>
    <n v="590"/>
    <x v="2"/>
    <s v="PID65000"/>
    <x v="0"/>
    <m/>
    <m/>
    <n v="5"/>
    <s v="Southeast Asia"/>
    <n v="0"/>
    <s v="Salary to LyLy in Mar'22_EU"/>
    <s v="Salary to LyLy in Mar'22_EU"/>
    <n v="1433.39"/>
    <m/>
    <x v="1"/>
  </r>
  <r>
    <s v="B"/>
    <s v="X5"/>
    <n v="1573487"/>
    <n v="7"/>
    <d v="2022-03-31T00:00:00"/>
    <n v="202203"/>
    <x v="5"/>
    <x v="5"/>
    <n v="590"/>
    <x v="4"/>
    <s v="PID65000"/>
    <x v="0"/>
    <m/>
    <m/>
    <n v="5"/>
    <s v="Southeast Asia"/>
    <n v="0"/>
    <s v="Salary to Touch in Mar'22_EU"/>
    <s v="Salary to Touch in Mar'22_EU"/>
    <n v="51.61"/>
    <m/>
    <x v="1"/>
  </r>
  <r>
    <s v="B"/>
    <s v="X5"/>
    <n v="1573488"/>
    <n v="1"/>
    <d v="2022-03-31T00:00:00"/>
    <n v="202203"/>
    <x v="4"/>
    <x v="4"/>
    <n v="590"/>
    <x v="3"/>
    <s v="PID65000"/>
    <x v="0"/>
    <m/>
    <m/>
    <n v="5"/>
    <s v="Southeast Asia"/>
    <n v="0"/>
    <s v="Communication cost DaDa in Mar'22_EU"/>
    <s v="Communication cost DaDa in Mar'22_EU"/>
    <n v="14.8"/>
    <m/>
    <x v="1"/>
  </r>
  <r>
    <s v="B"/>
    <s v="X5"/>
    <n v="1573488"/>
    <n v="7"/>
    <d v="2022-03-31T00:00:00"/>
    <n v="202203"/>
    <x v="4"/>
    <x v="4"/>
    <n v="590"/>
    <x v="4"/>
    <s v="PID65000"/>
    <x v="0"/>
    <m/>
    <m/>
    <n v="5"/>
    <s v="Southeast Asia"/>
    <n v="0"/>
    <s v="Communication cost Touch in Mar'22_EU"/>
    <s v="Communication cost Touch in Mar'22_EU"/>
    <n v="0.51"/>
    <m/>
    <x v="1"/>
  </r>
  <r>
    <s v="B"/>
    <s v="X5"/>
    <n v="1573488"/>
    <n v="5"/>
    <d v="2022-03-31T00:00:00"/>
    <n v="202203"/>
    <x v="4"/>
    <x v="4"/>
    <n v="590"/>
    <x v="7"/>
    <s v="PID65000"/>
    <x v="0"/>
    <m/>
    <m/>
    <n v="5"/>
    <s v="Southeast Asia"/>
    <n v="0"/>
    <s v="Communication cost Thearak in Mar'22_EU"/>
    <s v="Communication cost Flower in Mar'22_EU"/>
    <n v="1.63"/>
    <m/>
    <x v="1"/>
  </r>
  <r>
    <s v="B"/>
    <s v="X5"/>
    <n v="1573488"/>
    <n v="3"/>
    <d v="2022-03-31T00:00:00"/>
    <n v="202203"/>
    <x v="4"/>
    <x v="4"/>
    <n v="590"/>
    <x v="2"/>
    <s v="PID65000"/>
    <x v="0"/>
    <m/>
    <m/>
    <n v="5"/>
    <s v="Southeast Asia"/>
    <n v="0"/>
    <s v="Communication cost LyLy in Mar'22_EU"/>
    <s v="Communication cost LyLy in Mar'22_EU"/>
    <n v="35.11"/>
    <m/>
    <x v="1"/>
  </r>
  <r>
    <s v="B"/>
    <s v="X5"/>
    <n v="1573489"/>
    <n v="9"/>
    <d v="2022-03-31T00:00:00"/>
    <n v="202203"/>
    <x v="9"/>
    <x v="9"/>
    <n v="590"/>
    <x v="4"/>
    <s v="PID65000"/>
    <x v="0"/>
    <m/>
    <m/>
    <n v="5"/>
    <s v="Southeast Asia"/>
    <n v="0"/>
    <s v="health &amp; Accident insurance Touch Mar'22_EU"/>
    <s v="health &amp; Accident insurance Touch Mar'22_EU"/>
    <n v="1.06"/>
    <m/>
    <x v="1"/>
  </r>
  <r>
    <s v="B"/>
    <s v="X5"/>
    <n v="1573489"/>
    <n v="3"/>
    <d v="2022-03-31T00:00:00"/>
    <n v="202203"/>
    <x v="9"/>
    <x v="9"/>
    <n v="590"/>
    <x v="3"/>
    <s v="PID65000"/>
    <x v="0"/>
    <m/>
    <m/>
    <n v="5"/>
    <s v="Southeast Asia"/>
    <n v="0"/>
    <s v="health &amp; Accident insurance DaDa Mar'22_EU"/>
    <s v="health &amp; Accident insurance DaDa Mar'22_EU"/>
    <n v="3.08"/>
    <m/>
    <x v="1"/>
  </r>
  <r>
    <s v="B"/>
    <s v="X5"/>
    <n v="1573489"/>
    <n v="5"/>
    <d v="2022-03-31T00:00:00"/>
    <n v="202203"/>
    <x v="9"/>
    <x v="9"/>
    <n v="590"/>
    <x v="2"/>
    <s v="PID65000"/>
    <x v="0"/>
    <m/>
    <m/>
    <n v="5"/>
    <s v="Southeast Asia"/>
    <n v="0"/>
    <s v="health &amp; Accident insurance LyLy Mar'22_EU"/>
    <s v="health &amp; Accident insurance LyLy Mar'22_EU"/>
    <n v="7.31"/>
    <m/>
    <x v="1"/>
  </r>
  <r>
    <s v="B"/>
    <s v="X5"/>
    <n v="1573489"/>
    <n v="7"/>
    <d v="2022-03-31T00:00:00"/>
    <n v="202203"/>
    <x v="9"/>
    <x v="9"/>
    <n v="590"/>
    <x v="7"/>
    <s v="PID65000"/>
    <x v="0"/>
    <m/>
    <m/>
    <n v="5"/>
    <s v="Southeast Asia"/>
    <n v="0"/>
    <s v="health &amp; Accident insurance THearak Mar'22_EU"/>
    <s v="health &amp; Accident insurance THearak Mar'22_EU"/>
    <n v="1.1299999999999999"/>
    <m/>
    <x v="1"/>
  </r>
  <r>
    <s v="B"/>
    <s v="X5"/>
    <n v="1573489"/>
    <n v="1"/>
    <d v="2022-03-31T00:00:00"/>
    <n v="202203"/>
    <x v="9"/>
    <x v="9"/>
    <n v="590"/>
    <x v="5"/>
    <s v="PID65000"/>
    <x v="0"/>
    <m/>
    <m/>
    <n v="5"/>
    <s v="Southeast Asia"/>
    <n v="0"/>
    <s v="health &amp; Accident insurance Minea Mar'22_EU"/>
    <s v="health &amp; Accident insurance Minea Mar'22_EU"/>
    <n v="13.42"/>
    <m/>
    <x v="1"/>
  </r>
  <r>
    <s v="B"/>
    <s v="X5"/>
    <n v="1573490"/>
    <n v="8"/>
    <d v="2022-03-31T00:00:00"/>
    <n v="202203"/>
    <x v="10"/>
    <x v="10"/>
    <n v="590"/>
    <x v="7"/>
    <s v="PID65000"/>
    <x v="0"/>
    <m/>
    <m/>
    <n v="5"/>
    <s v="Southeast Asia"/>
    <n v="0"/>
    <s v="NSSF to Thearak in Mar'22_EU"/>
    <s v="NSSF to Flower in Mar'22_EU"/>
    <n v="1.0900000000000001"/>
    <m/>
    <x v="1"/>
  </r>
  <r>
    <s v="B"/>
    <s v="X5"/>
    <n v="1573490"/>
    <n v="6"/>
    <d v="2022-03-31T00:00:00"/>
    <n v="202203"/>
    <x v="10"/>
    <x v="10"/>
    <n v="590"/>
    <x v="2"/>
    <s v="PID65000"/>
    <x v="0"/>
    <m/>
    <m/>
    <n v="5"/>
    <s v="Southeast Asia"/>
    <n v="0"/>
    <s v="NSSF to LyLy in Mar'22_EU"/>
    <s v="NSSF to LyLy in Mar'22_EU"/>
    <n v="7.07"/>
    <m/>
    <x v="1"/>
  </r>
  <r>
    <s v="B"/>
    <s v="X5"/>
    <n v="1573490"/>
    <n v="4"/>
    <d v="2022-03-31T00:00:00"/>
    <n v="202203"/>
    <x v="10"/>
    <x v="10"/>
    <n v="590"/>
    <x v="3"/>
    <s v="PID65000"/>
    <x v="0"/>
    <m/>
    <m/>
    <n v="5"/>
    <s v="Southeast Asia"/>
    <n v="0"/>
    <s v="NSSF to DaDa in Mar'22_EU"/>
    <s v="NSSF to DaDa in Mar'22_EU"/>
    <n v="2.98"/>
    <m/>
    <x v="1"/>
  </r>
  <r>
    <s v="B"/>
    <s v="X5"/>
    <n v="1573490"/>
    <n v="2"/>
    <d v="2022-03-31T00:00:00"/>
    <n v="202203"/>
    <x v="10"/>
    <x v="10"/>
    <n v="590"/>
    <x v="5"/>
    <s v="PID65000"/>
    <x v="0"/>
    <m/>
    <m/>
    <n v="5"/>
    <s v="Southeast Asia"/>
    <n v="0"/>
    <s v="NSSF to Minea in Mar'22_EU"/>
    <s v="NSSF to Minea in Mar'22_EU"/>
    <n v="1.3"/>
    <m/>
    <x v="1"/>
  </r>
  <r>
    <s v="B"/>
    <s v="X5"/>
    <n v="1573490"/>
    <n v="10"/>
    <d v="2022-03-31T00:00:00"/>
    <n v="202203"/>
    <x v="10"/>
    <x v="10"/>
    <n v="590"/>
    <x v="4"/>
    <s v="PID65000"/>
    <x v="0"/>
    <m/>
    <m/>
    <n v="5"/>
    <s v="Southeast Asia"/>
    <n v="0"/>
    <s v="NSSF to Touch in Mar'22_EU"/>
    <s v="NSSF to Touch in Mar'22_EU"/>
    <n v="1.03"/>
    <m/>
    <x v="1"/>
  </r>
  <r>
    <s v="B"/>
    <s v="X5"/>
    <n v="1573491"/>
    <n v="1"/>
    <d v="2022-03-31T00:00:00"/>
    <n v="202203"/>
    <x v="17"/>
    <x v="17"/>
    <n v="590"/>
    <x v="12"/>
    <s v="PID65000"/>
    <x v="0"/>
    <m/>
    <m/>
    <n v="5"/>
    <s v="Southeast Asia"/>
    <n v="0"/>
    <s v="Q1-2022 ANKO Ependiture from January to March 2022"/>
    <s v="Q1-2022 ANKO Ependiture from January to March 2022"/>
    <n v="3011.06"/>
    <m/>
    <x v="1"/>
  </r>
  <r>
    <s v="B"/>
    <s v="X5"/>
    <n v="1573491"/>
    <n v="0"/>
    <d v="2022-03-31T00:00:00"/>
    <n v="202203"/>
    <x v="17"/>
    <x v="17"/>
    <n v="590"/>
    <x v="12"/>
    <s v="PID65000"/>
    <x v="0"/>
    <m/>
    <m/>
    <n v="5"/>
    <s v="Southeast Asia"/>
    <n v="0"/>
    <s v="Settlement ANKO Jan-Mar 2022"/>
    <s v="Settlement ANKO Jan-Mar 2022"/>
    <n v="-4360.28"/>
    <m/>
    <x v="1"/>
  </r>
  <r>
    <s v="B"/>
    <s v="X5"/>
    <n v="1573492"/>
    <n v="1"/>
    <d v="2022-03-31T00:00:00"/>
    <n v="202203"/>
    <x v="17"/>
    <x v="17"/>
    <n v="590"/>
    <x v="12"/>
    <s v="PID65000"/>
    <x v="0"/>
    <m/>
    <m/>
    <n v="5"/>
    <s v="Southeast Asia"/>
    <n v="0"/>
    <s v="Q1-2022 LLC Ependiture from January to March 2022"/>
    <s v="Q1-2022 LLC Ependiture from January to March 2022"/>
    <n v="2206.64"/>
    <m/>
    <x v="1"/>
  </r>
  <r>
    <s v="B"/>
    <s v="X5"/>
    <n v="1573492"/>
    <n v="0"/>
    <d v="2022-03-31T00:00:00"/>
    <n v="202203"/>
    <x v="17"/>
    <x v="17"/>
    <n v="590"/>
    <x v="12"/>
    <s v="PID65000"/>
    <x v="0"/>
    <m/>
    <m/>
    <n v="5"/>
    <s v="Southeast Asia"/>
    <n v="0"/>
    <s v="Settlement LLC Jan-Mar 2022"/>
    <s v="Settlement LLC Jan-Mar 2022"/>
    <n v="-2904.53"/>
    <m/>
    <x v="1"/>
  </r>
  <r>
    <s v="B"/>
    <s v="X5"/>
    <n v="1573493"/>
    <n v="1"/>
    <d v="2022-03-31T00:00:00"/>
    <n v="202203"/>
    <x v="17"/>
    <x v="17"/>
    <n v="590"/>
    <x v="12"/>
    <s v="PID65000"/>
    <x v="0"/>
    <m/>
    <m/>
    <n v="5"/>
    <s v="Southeast Asia"/>
    <n v="0"/>
    <s v="Settlement PK Jan 22 to March 2022"/>
    <s v="Settlement PK Jan 22 to March 2022"/>
    <n v="-3898.39"/>
    <m/>
    <x v="1"/>
  </r>
  <r>
    <s v="B"/>
    <s v="X5"/>
    <n v="1573493"/>
    <n v="2"/>
    <d v="2022-03-31T00:00:00"/>
    <n v="202203"/>
    <x v="17"/>
    <x v="17"/>
    <n v="590"/>
    <x v="12"/>
    <s v="PID65000"/>
    <x v="0"/>
    <m/>
    <m/>
    <n v="5"/>
    <s v="Southeast Asia"/>
    <n v="0"/>
    <s v="Q1-2022 PK Ependiture from Nov21 to March 2022"/>
    <s v="Q1-2022 PK Ependiture from Nov21 to March 2022"/>
    <n v="6457.6"/>
    <m/>
    <x v="1"/>
  </r>
  <r>
    <s v="B"/>
    <s v="X5"/>
    <n v="1573493"/>
    <n v="0"/>
    <d v="2022-03-31T00:00:00"/>
    <n v="202203"/>
    <x v="17"/>
    <x v="17"/>
    <n v="590"/>
    <x v="12"/>
    <s v="PID65000"/>
    <x v="0"/>
    <m/>
    <m/>
    <n v="5"/>
    <s v="Southeast Asia"/>
    <n v="0"/>
    <s v="Settlement PK Nov21 to Dec 2021"/>
    <s v="Settlement PK Nov21 to Dec 2021"/>
    <n v="-5004.05"/>
    <m/>
    <x v="1"/>
  </r>
  <r>
    <s v="B"/>
    <s v="X5"/>
    <n v="1573494"/>
    <n v="1"/>
    <d v="2022-03-31T00:00:00"/>
    <n v="202203"/>
    <x v="17"/>
    <x v="17"/>
    <n v="590"/>
    <x v="12"/>
    <s v="PID65000"/>
    <x v="0"/>
    <m/>
    <m/>
    <n v="5"/>
    <s v="Southeast Asia"/>
    <n v="0"/>
    <s v="Q1-2022 VSG Ependiture from January to March 2022"/>
    <s v="Q1-2022 VSG Ependiture from January to March 2022"/>
    <n v="1028.48"/>
    <m/>
    <x v="1"/>
  </r>
  <r>
    <s v="B"/>
    <s v="X5"/>
    <n v="1573494"/>
    <n v="0"/>
    <d v="2022-03-31T00:00:00"/>
    <n v="202203"/>
    <x v="17"/>
    <x v="17"/>
    <n v="590"/>
    <x v="12"/>
    <s v="PID65000"/>
    <x v="0"/>
    <m/>
    <m/>
    <n v="5"/>
    <s v="Southeast Asia"/>
    <n v="0"/>
    <s v="Settlement VSG Jan-Mar 2022"/>
    <s v="Settlement VSG Jan-Mar 2022"/>
    <n v="-2314.11"/>
    <m/>
    <x v="1"/>
  </r>
  <r>
    <s v="B"/>
    <s v="X1"/>
    <n v="2064106"/>
    <n v="11"/>
    <d v="2022-03-31T00:00:00"/>
    <n v="202203"/>
    <x v="11"/>
    <x v="11"/>
    <n v="590"/>
    <x v="9"/>
    <s v="PID65000"/>
    <x v="0"/>
    <m/>
    <m/>
    <n v="1"/>
    <s v="Head Office"/>
    <n v="0"/>
    <s v="Salary allocation SPP-Cambodia Mars"/>
    <s v="Salary allocation SPP-Cambodia Mars"/>
    <n v="500"/>
    <m/>
    <x v="1"/>
  </r>
  <r>
    <s v="B"/>
    <s v="X1"/>
    <n v="2064108"/>
    <n v="6"/>
    <d v="2022-03-31T00:00:00"/>
    <n v="202203"/>
    <x v="12"/>
    <x v="12"/>
    <n v="590"/>
    <x v="10"/>
    <s v="PID65000"/>
    <x v="0"/>
    <m/>
    <m/>
    <n v="1"/>
    <s v="Head Office"/>
    <n v="0"/>
    <s v="Internal costs Mars 2022"/>
    <s v="Internal costs Mars 2022"/>
    <n v="500"/>
    <m/>
    <x v="1"/>
  </r>
  <r>
    <s v="B"/>
    <s v="H5"/>
    <n v="1572766"/>
    <n v="1"/>
    <d v="2021-12-23T00:00:00"/>
    <n v="202212"/>
    <x v="3"/>
    <x v="3"/>
    <n v="590"/>
    <x v="17"/>
    <s v="PID66000"/>
    <x v="1"/>
    <m/>
    <m/>
    <n v="5"/>
    <s v="Southeast Asia"/>
    <n v="0"/>
    <s v="Remaining annual Medical cost to LyLy 2021_MACP"/>
    <s v="Remaining annual Medical cost to LyLy 2021_MACP"/>
    <n v="73.489999999999995"/>
    <m/>
    <x v="0"/>
  </r>
  <r>
    <s v="B"/>
    <s v="H5"/>
    <n v="1572767"/>
    <n v="6"/>
    <d v="2021-12-23T00:00:00"/>
    <n v="202212"/>
    <x v="4"/>
    <x v="4"/>
    <n v="590"/>
    <x v="18"/>
    <s v="PID66000"/>
    <x v="1"/>
    <m/>
    <m/>
    <n v="5"/>
    <s v="Southeast Asia"/>
    <n v="0"/>
    <s v="Communication cost Bora_Dec'21_MACP"/>
    <s v="Communication cost Bora_Dec'21_MACP"/>
    <n v="4.22"/>
    <m/>
    <x v="0"/>
  </r>
  <r>
    <s v="B"/>
    <s v="H5"/>
    <n v="1572767"/>
    <n v="0"/>
    <d v="2021-12-23T00:00:00"/>
    <n v="202212"/>
    <x v="5"/>
    <x v="5"/>
    <n v="590"/>
    <x v="18"/>
    <s v="PID66000"/>
    <x v="1"/>
    <m/>
    <m/>
    <n v="5"/>
    <s v="Southeast Asia"/>
    <n v="0"/>
    <s v="Salary to Borey_Dec'21_MACP"/>
    <s v="Salary to Borey_Dec'21_MACP"/>
    <n v="226.11"/>
    <m/>
    <x v="0"/>
  </r>
  <r>
    <s v="B"/>
    <s v="H5"/>
    <n v="1572767"/>
    <n v="3"/>
    <d v="2021-12-23T00:00:00"/>
    <n v="202212"/>
    <x v="5"/>
    <x v="5"/>
    <n v="590"/>
    <x v="18"/>
    <s v="PID66000"/>
    <x v="1"/>
    <m/>
    <m/>
    <n v="5"/>
    <s v="Southeast Asia"/>
    <n v="0"/>
    <s v="Seniority Semester II 2021 Bora pay on Dec'21_MACP"/>
    <s v="Seniority Semester II 2021 Bora pay on Dec'21_MACP"/>
    <n v="209.98"/>
    <m/>
    <x v="0"/>
  </r>
  <r>
    <s v="B"/>
    <s v="X5"/>
    <n v="1572770"/>
    <n v="1"/>
    <d v="2021-12-28T00:00:00"/>
    <n v="202212"/>
    <x v="6"/>
    <x v="6"/>
    <n v="590"/>
    <x v="18"/>
    <s v="PID66000"/>
    <x v="1"/>
    <m/>
    <m/>
    <n v="5"/>
    <s v="Southeast Asia"/>
    <n v="0"/>
    <s v="Rev: Accrued Annual Leave Borey up to Jun-2021 MACP"/>
    <s v="Rev: Accrued Annual Leave Borey up to Jun-2021 MACP"/>
    <n v="-127.27"/>
    <m/>
    <x v="0"/>
  </r>
  <r>
    <s v="B"/>
    <s v="X5"/>
    <n v="1572770"/>
    <n v="13"/>
    <d v="2021-12-28T00:00:00"/>
    <n v="202212"/>
    <x v="6"/>
    <x v="6"/>
    <n v="590"/>
    <x v="17"/>
    <s v="PID66000"/>
    <x v="1"/>
    <m/>
    <m/>
    <n v="5"/>
    <s v="Southeast Asia"/>
    <n v="0"/>
    <s v="Accrued Annual Leave LyLy from Jul-Dec-2021 MACP"/>
    <s v="Accrued Annual Leave LyLy from Jul-Dec-2021 MACP"/>
    <n v="51.81"/>
    <m/>
    <x v="0"/>
  </r>
  <r>
    <s v="B"/>
    <s v="X5"/>
    <n v="1572772"/>
    <n v="10"/>
    <d v="2021-12-28T00:00:00"/>
    <n v="202212"/>
    <x v="7"/>
    <x v="7"/>
    <n v="590"/>
    <x v="17"/>
    <s v="PID66000"/>
    <x v="1"/>
    <m/>
    <m/>
    <n v="5"/>
    <s v="Southeast Asia"/>
    <n v="0"/>
    <s v="Seniority Semester II of 2021 LyLy pay on Dec-2021_MACP"/>
    <s v="Seniority Semester II of 2021 LyLy pay on Dec-2021_MACP"/>
    <n v="126.11"/>
    <m/>
    <x v="0"/>
  </r>
  <r>
    <s v="B"/>
    <s v="X5"/>
    <n v="1572775"/>
    <n v="6"/>
    <d v="2021-12-31T00:00:00"/>
    <n v="202212"/>
    <x v="5"/>
    <x v="5"/>
    <n v="590"/>
    <x v="17"/>
    <s v="PID66000"/>
    <x v="1"/>
    <m/>
    <m/>
    <n v="5"/>
    <s v="Southeast Asia"/>
    <n v="0"/>
    <s v="Salary to LyLy in Dec'21_MacP"/>
    <s v="Salary to LyLy in Dec'21_MacP"/>
    <n v="382.85"/>
    <m/>
    <x v="0"/>
  </r>
  <r>
    <s v="B"/>
    <s v="X5"/>
    <n v="1572777"/>
    <n v="1"/>
    <d v="2021-12-31T00:00:00"/>
    <n v="202212"/>
    <x v="9"/>
    <x v="9"/>
    <n v="590"/>
    <x v="18"/>
    <s v="PID66000"/>
    <x v="1"/>
    <m/>
    <m/>
    <n v="5"/>
    <s v="Southeast Asia"/>
    <n v="0"/>
    <s v="health &amp; Accident insurance Bora Dec 2021_MacP"/>
    <s v="health &amp; Accident insurance Bora Dec 2021_MacP"/>
    <n v="1.32"/>
    <m/>
    <x v="0"/>
  </r>
  <r>
    <s v="B"/>
    <s v="X5"/>
    <n v="1572777"/>
    <n v="9"/>
    <d v="2021-12-31T00:00:00"/>
    <n v="202212"/>
    <x v="9"/>
    <x v="9"/>
    <n v="590"/>
    <x v="17"/>
    <s v="PID66000"/>
    <x v="1"/>
    <m/>
    <m/>
    <n v="5"/>
    <s v="Southeast Asia"/>
    <n v="0"/>
    <s v="health &amp; Accident insurance LyLy Dec 2021_MacP"/>
    <s v="health &amp; Accident insurance LyLy Dec 2021_MacP"/>
    <n v="3.16"/>
    <m/>
    <x v="0"/>
  </r>
  <r>
    <s v="B"/>
    <s v="X5"/>
    <n v="1572778"/>
    <n v="9"/>
    <d v="2021-12-31T00:00:00"/>
    <n v="202212"/>
    <x v="10"/>
    <x v="10"/>
    <n v="590"/>
    <x v="17"/>
    <s v="PID66000"/>
    <x v="1"/>
    <m/>
    <m/>
    <n v="5"/>
    <s v="Southeast Asia"/>
    <n v="0"/>
    <s v="NSSF to LyLy in Dec'21_MacP"/>
    <s v="NSSF to LyLy in Dec'21_MacP"/>
    <n v="2"/>
    <m/>
    <x v="0"/>
  </r>
  <r>
    <s v="B"/>
    <s v="X5"/>
    <n v="1572778"/>
    <n v="1"/>
    <d v="2021-12-31T00:00:00"/>
    <n v="202212"/>
    <x v="10"/>
    <x v="10"/>
    <n v="590"/>
    <x v="18"/>
    <s v="PID66000"/>
    <x v="1"/>
    <m/>
    <m/>
    <n v="5"/>
    <s v="Southeast Asia"/>
    <n v="0"/>
    <s v="NSSF to Bora in Dec'21_MacP"/>
    <s v="NSSF to Bora in Dec'21_MacP"/>
    <n v="0.84"/>
    <m/>
    <x v="0"/>
  </r>
  <r>
    <s v="B"/>
    <s v="X5"/>
    <n v="1573424"/>
    <n v="6"/>
    <d v="2022-01-31T00:00:00"/>
    <n v="202201"/>
    <x v="9"/>
    <x v="9"/>
    <n v="590"/>
    <x v="17"/>
    <s v="PID66000"/>
    <x v="1"/>
    <m/>
    <m/>
    <n v="5"/>
    <s v="Southeast Asia"/>
    <n v="0"/>
    <s v="health &amp; Accident insurance LyLy Jan'22_MacP"/>
    <s v="health &amp; Accident insurance LyLy Jan'22_MacP"/>
    <n v="4.92"/>
    <m/>
    <x v="1"/>
  </r>
  <r>
    <s v="B"/>
    <s v="X5"/>
    <n v="1573424"/>
    <n v="9"/>
    <d v="2022-01-31T00:00:00"/>
    <n v="202201"/>
    <x v="9"/>
    <x v="9"/>
    <n v="590"/>
    <x v="19"/>
    <s v="PID66000"/>
    <x v="1"/>
    <m/>
    <m/>
    <n v="5"/>
    <s v="Southeast Asia"/>
    <n v="0"/>
    <s v="health &amp; Accident insurance THearak Jan'22_MacP"/>
    <s v="health &amp; Accident insurance THearak Jan'22_MacP"/>
    <n v="12.27"/>
    <m/>
    <x v="1"/>
  </r>
  <r>
    <s v="B"/>
    <s v="X5"/>
    <n v="1573424"/>
    <n v="4"/>
    <d v="2022-01-31T00:00:00"/>
    <n v="202201"/>
    <x v="9"/>
    <x v="9"/>
    <n v="590"/>
    <x v="20"/>
    <s v="PID66000"/>
    <x v="1"/>
    <m/>
    <m/>
    <n v="5"/>
    <s v="Southeast Asia"/>
    <n v="0"/>
    <s v="health &amp; Accident insurance DaDa Jan'22_MacP"/>
    <s v="health &amp; Accident insurance DaDa Jan'22_MacP"/>
    <n v="15.81"/>
    <m/>
    <x v="1"/>
  </r>
  <r>
    <s v="B"/>
    <s v="X5"/>
    <n v="1573425"/>
    <n v="8"/>
    <d v="2022-01-31T00:00:00"/>
    <n v="202201"/>
    <x v="10"/>
    <x v="10"/>
    <n v="590"/>
    <x v="19"/>
    <s v="PID66000"/>
    <x v="1"/>
    <m/>
    <m/>
    <n v="5"/>
    <s v="Southeast Asia"/>
    <n v="0"/>
    <s v="NSSF to Thearak in Jan'22_ForumCiv"/>
    <s v="NSSF to Flower in Jan'22_ForumCiv"/>
    <n v="4.05"/>
    <m/>
    <x v="1"/>
  </r>
  <r>
    <s v="B"/>
    <s v="X5"/>
    <n v="1573425"/>
    <n v="6"/>
    <d v="2022-01-31T00:00:00"/>
    <n v="202201"/>
    <x v="10"/>
    <x v="10"/>
    <n v="590"/>
    <x v="17"/>
    <s v="PID66000"/>
    <x v="1"/>
    <m/>
    <m/>
    <n v="5"/>
    <s v="Southeast Asia"/>
    <n v="0"/>
    <s v="NSSF to LyLy in Jan'22_MacP"/>
    <s v="NSSF to LyLy in Jan'22_MacP"/>
    <n v="1.97"/>
    <m/>
    <x v="1"/>
  </r>
  <r>
    <s v="B"/>
    <s v="X5"/>
    <n v="1573425"/>
    <n v="4"/>
    <d v="2022-01-31T00:00:00"/>
    <n v="202201"/>
    <x v="10"/>
    <x v="10"/>
    <n v="590"/>
    <x v="20"/>
    <s v="PID66000"/>
    <x v="1"/>
    <m/>
    <m/>
    <n v="5"/>
    <s v="Southeast Asia"/>
    <n v="0"/>
    <s v="NSSF to DaDa in Jan'22_MacP"/>
    <s v="NSSF to DaDa in Jan'22_MacP"/>
    <n v="6.32"/>
    <m/>
    <x v="1"/>
  </r>
  <r>
    <s v="B"/>
    <s v="X5"/>
    <n v="1573426"/>
    <n v="6"/>
    <d v="2022-01-31T00:00:00"/>
    <n v="202201"/>
    <x v="5"/>
    <x v="5"/>
    <n v="590"/>
    <x v="17"/>
    <s v="PID66000"/>
    <x v="1"/>
    <m/>
    <m/>
    <n v="5"/>
    <s v="Southeast Asia"/>
    <n v="0"/>
    <s v="Salary to LyLy in Jan'22_MacP"/>
    <s v="Salary to LyLy in Jan'22_MacP"/>
    <n v="374.49"/>
    <m/>
    <x v="1"/>
  </r>
  <r>
    <s v="B"/>
    <s v="X5"/>
    <n v="1573426"/>
    <n v="4"/>
    <d v="2022-01-31T00:00:00"/>
    <n v="202201"/>
    <x v="5"/>
    <x v="5"/>
    <n v="590"/>
    <x v="20"/>
    <s v="PID66000"/>
    <x v="1"/>
    <m/>
    <m/>
    <n v="5"/>
    <s v="Southeast Asia"/>
    <n v="0"/>
    <s v="Salary to DaDa in Jan'22_MacP"/>
    <s v="Salary to DaDa in Jan'22_MacP"/>
    <n v="1711.63"/>
    <m/>
    <x v="1"/>
  </r>
  <r>
    <s v="B"/>
    <s v="X5"/>
    <n v="1573426"/>
    <n v="8"/>
    <d v="2022-01-31T00:00:00"/>
    <n v="202201"/>
    <x v="5"/>
    <x v="5"/>
    <n v="590"/>
    <x v="19"/>
    <s v="PID66000"/>
    <x v="1"/>
    <m/>
    <m/>
    <n v="5"/>
    <s v="Southeast Asia"/>
    <n v="0"/>
    <s v="Salary to Thearak in Jan'22_MacP"/>
    <s v="Salary to Flower in Jan'22_MacP"/>
    <n v="501.07"/>
    <m/>
    <x v="1"/>
  </r>
  <r>
    <s v="B"/>
    <s v="X5"/>
    <n v="1573448"/>
    <n v="7"/>
    <d v="2022-02-28T00:00:00"/>
    <n v="202202"/>
    <x v="5"/>
    <x v="5"/>
    <n v="590"/>
    <x v="19"/>
    <s v="PID66000"/>
    <x v="1"/>
    <m/>
    <m/>
    <n v="5"/>
    <s v="Southeast Asia"/>
    <n v="0"/>
    <s v="Salary to Thearak in Feb'22_MacP"/>
    <s v="Salary to Flower in Feb'22_MacP"/>
    <n v="1081.5"/>
    <m/>
    <x v="1"/>
  </r>
  <r>
    <s v="B"/>
    <s v="X5"/>
    <n v="1573448"/>
    <n v="3"/>
    <d v="2022-02-28T00:00:00"/>
    <n v="202202"/>
    <x v="5"/>
    <x v="5"/>
    <n v="590"/>
    <x v="20"/>
    <s v="PID66000"/>
    <x v="1"/>
    <m/>
    <m/>
    <n v="5"/>
    <s v="Southeast Asia"/>
    <n v="0"/>
    <s v="Salary to DaDa in Feb'22_MacP"/>
    <s v="Salary to DaDa in Feb'22_MacP"/>
    <n v="2086.4"/>
    <m/>
    <x v="1"/>
  </r>
  <r>
    <s v="B"/>
    <s v="X5"/>
    <n v="1573448"/>
    <n v="5"/>
    <d v="2022-02-28T00:00:00"/>
    <n v="202202"/>
    <x v="5"/>
    <x v="5"/>
    <n v="590"/>
    <x v="17"/>
    <s v="PID66000"/>
    <x v="1"/>
    <m/>
    <m/>
    <n v="5"/>
    <s v="Southeast Asia"/>
    <n v="0"/>
    <s v="Salary to LyLy in Feb'22_MacP"/>
    <s v="Salary to LyLy in Feb'22_MacP"/>
    <n v="574.17999999999995"/>
    <m/>
    <x v="1"/>
  </r>
  <r>
    <s v="B"/>
    <s v="X5"/>
    <n v="1573450"/>
    <n v="3"/>
    <d v="2022-02-28T00:00:00"/>
    <n v="202202"/>
    <x v="9"/>
    <x v="9"/>
    <n v="590"/>
    <x v="20"/>
    <s v="PID66000"/>
    <x v="1"/>
    <m/>
    <m/>
    <n v="5"/>
    <s v="Southeast Asia"/>
    <n v="0"/>
    <s v="health &amp; Accident insurance DaDa Feb'22_MacP"/>
    <s v="health &amp; Accident insurance DaDa Feb'22_MacP"/>
    <n v="8.0299999999999994"/>
    <m/>
    <x v="1"/>
  </r>
  <r>
    <s v="B"/>
    <s v="X5"/>
    <n v="1573450"/>
    <n v="5"/>
    <d v="2022-02-28T00:00:00"/>
    <n v="202202"/>
    <x v="9"/>
    <x v="9"/>
    <n v="590"/>
    <x v="17"/>
    <s v="PID66000"/>
    <x v="1"/>
    <m/>
    <m/>
    <n v="5"/>
    <s v="Southeast Asia"/>
    <n v="0"/>
    <s v="health &amp; Accident insurance LyLy Feb'22_MacP"/>
    <s v="health &amp; Accident insurance LyLy Feb'22_MacP"/>
    <n v="3.14"/>
    <m/>
    <x v="1"/>
  </r>
  <r>
    <s v="B"/>
    <s v="X5"/>
    <n v="1573450"/>
    <n v="8"/>
    <d v="2022-02-28T00:00:00"/>
    <n v="202202"/>
    <x v="9"/>
    <x v="9"/>
    <n v="590"/>
    <x v="19"/>
    <s v="PID66000"/>
    <x v="1"/>
    <m/>
    <m/>
    <n v="5"/>
    <s v="Southeast Asia"/>
    <n v="0"/>
    <s v="health &amp; Accident insurance THearak Feb'22_MacP"/>
    <s v="health &amp; Accident insurance THearak Feb'22_MacP"/>
    <n v="1.3"/>
    <m/>
    <x v="1"/>
  </r>
  <r>
    <s v="B"/>
    <s v="X5"/>
    <n v="1573451"/>
    <n v="8"/>
    <d v="2022-02-28T00:00:00"/>
    <n v="202202"/>
    <x v="10"/>
    <x v="10"/>
    <n v="590"/>
    <x v="19"/>
    <s v="PID66000"/>
    <x v="1"/>
    <m/>
    <m/>
    <n v="5"/>
    <s v="Southeast Asia"/>
    <n v="0"/>
    <s v="NSSF to Thearak in Feb'22_MacP"/>
    <s v="NSSF to Flower in Feb'22_MacP"/>
    <n v="8.7799999999999994"/>
    <m/>
    <x v="1"/>
  </r>
  <r>
    <s v="B"/>
    <s v="X5"/>
    <n v="1573451"/>
    <n v="4"/>
    <d v="2022-02-28T00:00:00"/>
    <n v="202202"/>
    <x v="10"/>
    <x v="10"/>
    <n v="590"/>
    <x v="20"/>
    <s v="PID66000"/>
    <x v="1"/>
    <m/>
    <m/>
    <n v="5"/>
    <s v="Southeast Asia"/>
    <n v="0"/>
    <s v="NSSF to DaDa in Feb'22_MacP"/>
    <s v="NSSF to DaDa in Feb'22_MacP"/>
    <n v="7.74"/>
    <m/>
    <x v="1"/>
  </r>
  <r>
    <s v="B"/>
    <s v="X5"/>
    <n v="1573451"/>
    <n v="6"/>
    <d v="2022-02-28T00:00:00"/>
    <n v="202202"/>
    <x v="10"/>
    <x v="10"/>
    <n v="590"/>
    <x v="17"/>
    <s v="PID66000"/>
    <x v="1"/>
    <m/>
    <m/>
    <n v="5"/>
    <s v="Southeast Asia"/>
    <n v="0"/>
    <s v="NSSF to LyLy in Feb'22_MacP"/>
    <s v="NSSF to LyLy in Feb'22_MacP"/>
    <n v="3.03"/>
    <m/>
    <x v="1"/>
  </r>
  <r>
    <s v="B"/>
    <s v="X5"/>
    <n v="1573479"/>
    <n v="2"/>
    <d v="2022-03-30T00:00:00"/>
    <n v="202203"/>
    <x v="5"/>
    <x v="5"/>
    <n v="590"/>
    <x v="19"/>
    <s v="PID66000"/>
    <x v="1"/>
    <m/>
    <m/>
    <n v="5"/>
    <s v="Southeast Asia"/>
    <n v="0"/>
    <s v="CB: tran.1573426_Salary to Thearak in Jan'22_MacP"/>
    <s v="CB: tran.1573426_Salary to Flower in Jan'22_MacP"/>
    <n v="-501.07"/>
    <m/>
    <x v="1"/>
  </r>
  <r>
    <s v="B"/>
    <s v="X5"/>
    <n v="1573479"/>
    <n v="5"/>
    <d v="2022-03-30T00:00:00"/>
    <n v="202203"/>
    <x v="5"/>
    <x v="5"/>
    <n v="590"/>
    <x v="19"/>
    <s v="PID66000"/>
    <x v="1"/>
    <m/>
    <m/>
    <n v="5"/>
    <s v="Southeast Asia"/>
    <n v="0"/>
    <s v=""/>
    <s v=""/>
    <n v="607.37"/>
    <m/>
    <x v="1"/>
  </r>
  <r>
    <s v="B"/>
    <s v="X5"/>
    <n v="1573487"/>
    <n v="0"/>
    <d v="2022-03-31T00:00:00"/>
    <n v="202203"/>
    <x v="5"/>
    <x v="5"/>
    <n v="590"/>
    <x v="20"/>
    <s v="PID66000"/>
    <x v="1"/>
    <m/>
    <m/>
    <n v="5"/>
    <s v="Southeast Asia"/>
    <n v="0"/>
    <s v="Salary to DaDa in Mar'22_MacP"/>
    <s v="Salary to DaDa in Mar'22_MacP"/>
    <n v="2002.88"/>
    <m/>
    <x v="1"/>
  </r>
  <r>
    <s v="B"/>
    <s v="X5"/>
    <n v="1573487"/>
    <n v="2"/>
    <d v="2022-03-31T00:00:00"/>
    <n v="202203"/>
    <x v="5"/>
    <x v="5"/>
    <n v="590"/>
    <x v="17"/>
    <s v="PID66000"/>
    <x v="1"/>
    <m/>
    <m/>
    <n v="5"/>
    <s v="Southeast Asia"/>
    <n v="0"/>
    <s v="Salary to LyLy in Mar'22_MacP"/>
    <s v="Salary to LyLy in Mar'22_MacP"/>
    <n v="607.61"/>
    <m/>
    <x v="1"/>
  </r>
  <r>
    <s v="B"/>
    <s v="X5"/>
    <n v="1573487"/>
    <n v="4"/>
    <d v="2022-03-31T00:00:00"/>
    <n v="202203"/>
    <x v="5"/>
    <x v="5"/>
    <n v="590"/>
    <x v="19"/>
    <s v="PID66000"/>
    <x v="1"/>
    <m/>
    <m/>
    <n v="5"/>
    <s v="Southeast Asia"/>
    <n v="0"/>
    <s v="Salary to Thearak in Mar'22_MacP"/>
    <s v="Salary to Flower in Mar'22_MacP"/>
    <n v="1272.17"/>
    <m/>
    <x v="1"/>
  </r>
  <r>
    <s v="B"/>
    <s v="X5"/>
    <n v="1573489"/>
    <n v="2"/>
    <d v="2022-03-31T00:00:00"/>
    <n v="202203"/>
    <x v="9"/>
    <x v="9"/>
    <n v="590"/>
    <x v="20"/>
    <s v="PID66000"/>
    <x v="1"/>
    <m/>
    <m/>
    <n v="5"/>
    <s v="Southeast Asia"/>
    <n v="0"/>
    <s v="health &amp; Accident insurance DaDa Mar'22_MacP"/>
    <s v="health &amp; Accident insurance DaDa Mar'22_MacP"/>
    <n v="7.32"/>
    <m/>
    <x v="1"/>
  </r>
  <r>
    <s v="B"/>
    <s v="X5"/>
    <n v="1573489"/>
    <n v="4"/>
    <d v="2022-03-31T00:00:00"/>
    <n v="202203"/>
    <x v="9"/>
    <x v="9"/>
    <n v="590"/>
    <x v="17"/>
    <s v="PID66000"/>
    <x v="1"/>
    <m/>
    <m/>
    <n v="5"/>
    <s v="Southeast Asia"/>
    <n v="0"/>
    <s v="health &amp; Accident insurance LyLy Mar'22_MacP"/>
    <s v="health &amp; Accident insurance LyLy Mar'22_MacP"/>
    <n v="3.1"/>
    <m/>
    <x v="1"/>
  </r>
  <r>
    <s v="B"/>
    <s v="X5"/>
    <n v="1573489"/>
    <n v="6"/>
    <d v="2022-03-31T00:00:00"/>
    <n v="202203"/>
    <x v="9"/>
    <x v="9"/>
    <n v="590"/>
    <x v="19"/>
    <s v="PID66000"/>
    <x v="1"/>
    <m/>
    <m/>
    <n v="5"/>
    <s v="Southeast Asia"/>
    <n v="0"/>
    <s v="health &amp; Accident insurance THearak Mar'22_MacP"/>
    <s v="health &amp; Accident insurance THearak Mar'22_MacP"/>
    <n v="9.27"/>
    <m/>
    <x v="1"/>
  </r>
  <r>
    <s v="B"/>
    <s v="X5"/>
    <n v="1573490"/>
    <n v="3"/>
    <d v="2022-03-31T00:00:00"/>
    <n v="202203"/>
    <x v="10"/>
    <x v="10"/>
    <n v="590"/>
    <x v="20"/>
    <s v="PID66000"/>
    <x v="1"/>
    <m/>
    <m/>
    <n v="5"/>
    <s v="Southeast Asia"/>
    <n v="0"/>
    <s v="NSSF to DaDa in Mar'22_MacP"/>
    <s v="NSSF to DaDa in Mar'22_MacP"/>
    <n v="7.09"/>
    <m/>
    <x v="1"/>
  </r>
  <r>
    <s v="B"/>
    <s v="X5"/>
    <n v="1573490"/>
    <n v="5"/>
    <d v="2022-03-31T00:00:00"/>
    <n v="202203"/>
    <x v="10"/>
    <x v="10"/>
    <n v="590"/>
    <x v="17"/>
    <s v="PID66000"/>
    <x v="1"/>
    <m/>
    <m/>
    <n v="5"/>
    <s v="Southeast Asia"/>
    <n v="0"/>
    <s v="NSSF to LyLy in Mar'22_MacP"/>
    <s v="NSSF to LyLy in Mar'22_MacP"/>
    <n v="3"/>
    <m/>
    <x v="1"/>
  </r>
  <r>
    <s v="B"/>
    <s v="X5"/>
    <n v="1573490"/>
    <n v="7"/>
    <d v="2022-03-31T00:00:00"/>
    <n v="202203"/>
    <x v="10"/>
    <x v="10"/>
    <n v="590"/>
    <x v="19"/>
    <s v="PID66000"/>
    <x v="1"/>
    <m/>
    <m/>
    <n v="5"/>
    <s v="Southeast Asia"/>
    <n v="0"/>
    <s v="NSSF to Thearak in Mar'22_MacP"/>
    <s v="NSSF to Flower in Mar'22_MacP"/>
    <n v="8.98"/>
    <m/>
    <x v="1"/>
  </r>
  <r>
    <s v="B"/>
    <s v="X5"/>
    <n v="1573495"/>
    <n v="1"/>
    <d v="2022-03-31T00:00:00"/>
    <n v="202203"/>
    <x v="24"/>
    <x v="23"/>
    <n v="590"/>
    <x v="0"/>
    <s v="PID65000"/>
    <x v="0"/>
    <m/>
    <m/>
    <n v="5"/>
    <s v="Southeast Asia"/>
    <n v="0"/>
    <s v="New Service Printer"/>
    <s v="New Service Printer"/>
    <n v="80"/>
    <m/>
    <x v="1"/>
  </r>
  <r>
    <s v="B"/>
    <s v="X5"/>
    <n v="1573495"/>
    <n v="2"/>
    <d v="2022-03-31T00:00:00"/>
    <n v="202203"/>
    <x v="10"/>
    <x v="10"/>
    <n v="590"/>
    <x v="0"/>
    <s v="PID65000"/>
    <x v="0"/>
    <m/>
    <m/>
    <n v="5"/>
    <s v="Southeast Asia"/>
    <n v="0"/>
    <s v="Krawma"/>
    <s v="Krawma"/>
    <n v="55"/>
    <m/>
    <x v="1"/>
  </r>
  <r>
    <s v="B"/>
    <s v="X5"/>
    <n v="1573495"/>
    <n v="3"/>
    <d v="2022-03-31T00:00:00"/>
    <n v="202203"/>
    <x v="24"/>
    <x v="23"/>
    <n v="590"/>
    <x v="1"/>
    <s v="PID65000"/>
    <x v="0"/>
    <m/>
    <m/>
    <n v="5"/>
    <s v="Southeast Asia"/>
    <n v="0"/>
    <s v="New Service Printer"/>
    <s v="New Service Printer"/>
    <n v="-80"/>
    <m/>
    <x v="1"/>
  </r>
  <r>
    <s v="B"/>
    <s v="X5"/>
    <n v="1573495"/>
    <n v="4"/>
    <d v="2022-03-31T00:00:00"/>
    <n v="202203"/>
    <x v="10"/>
    <x v="10"/>
    <n v="590"/>
    <x v="1"/>
    <s v="PID65000"/>
    <x v="0"/>
    <m/>
    <m/>
    <n v="5"/>
    <s v="Southeast Asia"/>
    <n v="0"/>
    <s v="Krawma"/>
    <s v="Krawma"/>
    <n v="-55"/>
    <m/>
    <x v="1"/>
  </r>
  <r>
    <s v="B"/>
    <s v="H5"/>
    <n v="1573495"/>
    <n v="0"/>
    <d v="2022-04-04T00:00:00"/>
    <n v="202204"/>
    <x v="20"/>
    <x v="20"/>
    <n v="590"/>
    <x v="21"/>
    <s v="PID65000"/>
    <x v="0"/>
    <m/>
    <m/>
    <n v="5"/>
    <s v="Southeast Asia"/>
    <n v="0"/>
    <s v="Meeting package_Phnom penh Era hotel_ToT training community based climate change adaptation &amp;planing 30-31 Mar'22"/>
    <s v="Meeting package_Phnom penh Era hotel_ToT training community based climate change adaptation &amp;planing 30-31 Mar'22"/>
    <n v="1701"/>
    <m/>
    <x v="2"/>
  </r>
  <r>
    <s v="B"/>
    <s v="H5"/>
    <n v="1573496"/>
    <n v="0"/>
    <d v="2022-04-05T00:00:00"/>
    <n v="202204"/>
    <x v="3"/>
    <x v="3"/>
    <n v="590"/>
    <x v="2"/>
    <s v="PID65000"/>
    <x v="0"/>
    <m/>
    <m/>
    <n v="5"/>
    <s v="Southeast Asia"/>
    <n v="0"/>
    <s v="Medical cost LyLy Mar'2022_EU"/>
    <s v="Medical cost LyLy Mar'2022_EU"/>
    <n v="96"/>
    <m/>
    <x v="2"/>
  </r>
  <r>
    <s v="B"/>
    <s v="H5"/>
    <n v="1573497"/>
    <n v="1"/>
    <d v="2022-04-05T00:00:00"/>
    <n v="202204"/>
    <x v="13"/>
    <x v="13"/>
    <n v="590"/>
    <x v="11"/>
    <s v="PID65000"/>
    <x v="0"/>
    <m/>
    <m/>
    <n v="5"/>
    <s v="Southeast Asia"/>
    <n v="0"/>
    <s v="Office rental_apartment72_3months_Apr-Jun'22_EU"/>
    <s v="Office rental_apartment72_3months_Apr-Jun'22_EU"/>
    <n v="474.67"/>
    <m/>
    <x v="2"/>
  </r>
  <r>
    <s v="B"/>
    <s v="H5"/>
    <n v="1573497"/>
    <n v="4"/>
    <d v="2022-04-05T00:00:00"/>
    <n v="202204"/>
    <x v="1"/>
    <x v="1"/>
    <n v="590"/>
    <x v="0"/>
    <s v="PID65000"/>
    <x v="0"/>
    <m/>
    <m/>
    <n v="5"/>
    <s v="Southeast Asia"/>
    <n v="0"/>
    <s v="Electricity_apartment 72_Mar'2022_EU"/>
    <s v="Electricity_apartment 72_Mar'2022_EU"/>
    <n v="22.85"/>
    <m/>
    <x v="2"/>
  </r>
  <r>
    <s v="B"/>
    <s v="H5"/>
    <n v="1573501"/>
    <n v="2"/>
    <d v="2022-04-12T00:00:00"/>
    <n v="202204"/>
    <x v="8"/>
    <x v="8"/>
    <n v="590"/>
    <x v="8"/>
    <s v="PID65000"/>
    <x v="0"/>
    <m/>
    <m/>
    <n v="5"/>
    <s v="Southeast Asia"/>
    <n v="0"/>
    <s v="bank fee charge-Cash request from FSHO-EU project-Apr to Jun 2022"/>
    <s v="bank fee charge-Cash request from FSHO-EU project-Apr to Jun 2022"/>
    <n v="33.090000000000003"/>
    <m/>
    <x v="2"/>
  </r>
  <r>
    <s v="B"/>
    <s v="H5"/>
    <n v="1573507"/>
    <n v="0"/>
    <d v="2022-04-22T00:00:00"/>
    <n v="202204"/>
    <x v="20"/>
    <x v="20"/>
    <n v="590"/>
    <x v="21"/>
    <s v="PID65000"/>
    <x v="0"/>
    <m/>
    <m/>
    <n v="5"/>
    <s v="Southeast Asia"/>
    <n v="0"/>
    <s v="Per-diem for participants ToT training on Community based Climate change Adaptation and planning_PP30-31 Mar22"/>
    <s v="Per-diem for participants ToT training on Community based Climate change Adaptation and planning_PP30-31 Mar22"/>
    <n v="1482"/>
    <m/>
    <x v="2"/>
  </r>
  <r>
    <s v="B"/>
    <s v="H5"/>
    <n v="1573507"/>
    <n v="1"/>
    <d v="2022-04-22T00:00:00"/>
    <n v="202204"/>
    <x v="20"/>
    <x v="20"/>
    <n v="590"/>
    <x v="21"/>
    <s v="PID65000"/>
    <x v="0"/>
    <m/>
    <m/>
    <n v="5"/>
    <s v="Southeast Asia"/>
    <n v="0"/>
    <s v="Refreshment for pre meeting on 29 Mar 2022"/>
    <s v="Refreshment for pre meeting on 29 Mar 2022"/>
    <n v="6.89"/>
    <m/>
    <x v="2"/>
  </r>
  <r>
    <s v="B"/>
    <s v="H5"/>
    <n v="1573507"/>
    <n v="2"/>
    <d v="2022-04-22T00:00:00"/>
    <n v="202204"/>
    <x v="20"/>
    <x v="20"/>
    <n v="590"/>
    <x v="21"/>
    <s v="PID65000"/>
    <x v="0"/>
    <m/>
    <m/>
    <n v="5"/>
    <s v="Southeast Asia"/>
    <n v="0"/>
    <s v="Accomodation for participants ToT training on Community based Climate change Adaptation and planning_PP30-31 Mar22"/>
    <s v="Accomodation for participants ToT training on Community based Climate change Adaptation and planning_PP30-31 Mar22"/>
    <n v="1710"/>
    <m/>
    <x v="2"/>
  </r>
  <r>
    <s v="B"/>
    <s v="H5"/>
    <n v="1573507"/>
    <n v="3"/>
    <d v="2022-04-22T00:00:00"/>
    <n v="202204"/>
    <x v="20"/>
    <x v="20"/>
    <n v="590"/>
    <x v="21"/>
    <s v="PID65000"/>
    <x v="0"/>
    <m/>
    <m/>
    <n v="5"/>
    <s v="Southeast Asia"/>
    <n v="0"/>
    <s v="Material for participants ToT training on Community based Climate change Adaptation and planning_PP30-31 Mar22"/>
    <s v="Material for participants ToT training on Community based Climate change Adaptation and planning_PP30-31 Mar22"/>
    <n v="84.9"/>
    <m/>
    <x v="2"/>
  </r>
  <r>
    <s v="B"/>
    <s v="H5"/>
    <n v="1573507"/>
    <n v="6"/>
    <d v="2022-04-22T00:00:00"/>
    <n v="202204"/>
    <x v="20"/>
    <x v="20"/>
    <n v="590"/>
    <x v="21"/>
    <s v="PID65000"/>
    <x v="0"/>
    <m/>
    <m/>
    <n v="5"/>
    <s v="Southeast Asia"/>
    <n v="0"/>
    <s v="Transportation for participants ToT training on Community based Climate change Adaptation and planning_PP30-31 Mar22"/>
    <s v="Transportation for participants ToT training on Community based Climate change Adaptation and planning_PP30-31 Mar22"/>
    <n v="1444.58"/>
    <m/>
    <x v="2"/>
  </r>
  <r>
    <s v="B"/>
    <s v="H5"/>
    <n v="1573508"/>
    <n v="0"/>
    <d v="2022-04-25T00:00:00"/>
    <n v="202204"/>
    <x v="17"/>
    <x v="17"/>
    <n v="590"/>
    <x v="12"/>
    <s v="PID65000"/>
    <x v="0"/>
    <m/>
    <m/>
    <n v="5"/>
    <s v="Southeast Asia"/>
    <n v="0"/>
    <s v="2nd Disbursement EU to ANKO Apr-Jun2022"/>
    <s v="2nd Disbursement EU to ANKO Apr-Jun2022"/>
    <n v="6508.33"/>
    <m/>
    <x v="2"/>
  </r>
  <r>
    <s v="B"/>
    <s v="H5"/>
    <n v="1573509"/>
    <n v="0"/>
    <d v="2022-04-25T00:00:00"/>
    <n v="202204"/>
    <x v="17"/>
    <x v="17"/>
    <n v="590"/>
    <x v="12"/>
    <s v="PID65000"/>
    <x v="0"/>
    <m/>
    <m/>
    <n v="5"/>
    <s v="Southeast Asia"/>
    <n v="0"/>
    <s v="2nd Disbursement EU to LLC Apr-Jun 2022"/>
    <s v="2nd Disbursement EU to LLC Apr-Jun 2022"/>
    <n v="4119.41"/>
    <m/>
    <x v="2"/>
  </r>
  <r>
    <s v="B"/>
    <s v="H5"/>
    <n v="1573510"/>
    <n v="0"/>
    <d v="2022-04-25T00:00:00"/>
    <n v="202204"/>
    <x v="17"/>
    <x v="17"/>
    <n v="590"/>
    <x v="12"/>
    <s v="PID65000"/>
    <x v="0"/>
    <m/>
    <m/>
    <n v="5"/>
    <s v="Southeast Asia"/>
    <n v="0"/>
    <s v="2nd Disbursement EU to VSG Apr-Jun 2022"/>
    <s v="2nd Disbursement EU to VSG Apr-Jun 2022"/>
    <n v="9102.94"/>
    <m/>
    <x v="2"/>
  </r>
  <r>
    <s v="B"/>
    <s v="H5"/>
    <n v="1573511"/>
    <n v="0"/>
    <d v="2022-04-25T00:00:00"/>
    <n v="202204"/>
    <x v="17"/>
    <x v="17"/>
    <n v="590"/>
    <x v="12"/>
    <s v="PID65000"/>
    <x v="0"/>
    <m/>
    <m/>
    <n v="5"/>
    <s v="Southeast Asia"/>
    <n v="0"/>
    <s v="2nd Disbursement EU to PK Apr-Jun 2022"/>
    <s v="2nd Disbursement EU to PK Apr-Jun 2022"/>
    <n v="5734.68"/>
    <m/>
    <x v="2"/>
  </r>
  <r>
    <s v="B"/>
    <s v="H5"/>
    <n v="1573513"/>
    <n v="8"/>
    <d v="2022-04-25T00:00:00"/>
    <n v="202204"/>
    <x v="8"/>
    <x v="8"/>
    <n v="590"/>
    <x v="8"/>
    <s v="PID65000"/>
    <x v="0"/>
    <m/>
    <m/>
    <n v="5"/>
    <s v="Southeast Asia"/>
    <n v="0"/>
    <s v="Bank charge fee on salary Apr 2022_COver by EU"/>
    <s v="Bank charge fee on salary Apr 2022_COver by EU"/>
    <n v="3.8"/>
    <m/>
    <x v="2"/>
  </r>
  <r>
    <s v="B"/>
    <s v="H5"/>
    <n v="1573514"/>
    <n v="0"/>
    <d v="2022-04-27T00:00:00"/>
    <n v="202204"/>
    <x v="0"/>
    <x v="0"/>
    <n v="590"/>
    <x v="0"/>
    <s v="PID65000"/>
    <x v="0"/>
    <m/>
    <m/>
    <n v="5"/>
    <s v="Southeast Asia"/>
    <n v="0"/>
    <s v="Monthly IT service fee-Trust global service Apr'22_EU"/>
    <s v="Monthly IT service fee-Trust global service Apr'22_EU"/>
    <n v="15.4"/>
    <m/>
    <x v="2"/>
  </r>
  <r>
    <s v="B"/>
    <s v="X5"/>
    <n v="1573515"/>
    <n v="1"/>
    <d v="2022-04-29T00:00:00"/>
    <n v="202204"/>
    <x v="5"/>
    <x v="5"/>
    <n v="590"/>
    <x v="3"/>
    <s v="PID65000"/>
    <x v="0"/>
    <m/>
    <m/>
    <n v="5"/>
    <s v="Southeast Asia"/>
    <n v="0"/>
    <s v="Salary to DaDa in Apr'22_EU"/>
    <s v="Salary to DaDa in Apr'22_EU"/>
    <n v="836.03"/>
    <m/>
    <x v="2"/>
  </r>
  <r>
    <s v="B"/>
    <s v="X5"/>
    <n v="1573515"/>
    <n v="3"/>
    <d v="2022-04-29T00:00:00"/>
    <n v="202204"/>
    <x v="5"/>
    <x v="5"/>
    <n v="590"/>
    <x v="2"/>
    <s v="PID65000"/>
    <x v="0"/>
    <m/>
    <m/>
    <n v="5"/>
    <s v="Southeast Asia"/>
    <n v="0"/>
    <s v="Salary to LyLy in Apr'22_EU"/>
    <s v="Salary to LyLy in Apr'22_EU"/>
    <n v="1556.24"/>
    <m/>
    <x v="2"/>
  </r>
  <r>
    <s v="B"/>
    <s v="X5"/>
    <n v="1573515"/>
    <n v="5"/>
    <d v="2022-04-29T00:00:00"/>
    <n v="202204"/>
    <x v="5"/>
    <x v="5"/>
    <n v="590"/>
    <x v="7"/>
    <s v="PID65000"/>
    <x v="0"/>
    <m/>
    <m/>
    <n v="5"/>
    <s v="Southeast Asia"/>
    <n v="0"/>
    <s v="Salary to Thearak in Apr'22_EU"/>
    <s v="Salary to Flower in Apr'22_EU"/>
    <n v="139.69999999999999"/>
    <m/>
    <x v="2"/>
  </r>
  <r>
    <s v="B"/>
    <s v="X5"/>
    <n v="1573515"/>
    <n v="7"/>
    <d v="2022-04-29T00:00:00"/>
    <n v="202204"/>
    <x v="5"/>
    <x v="5"/>
    <n v="590"/>
    <x v="4"/>
    <s v="PID65000"/>
    <x v="0"/>
    <m/>
    <m/>
    <n v="5"/>
    <s v="Southeast Asia"/>
    <n v="0"/>
    <s v="Salary to Touch in Apr'22_EU"/>
    <s v="Salary to Touch in Apr'22_EU"/>
    <n v="43.07"/>
    <m/>
    <x v="2"/>
  </r>
  <r>
    <s v="B"/>
    <s v="X5"/>
    <n v="1573516"/>
    <n v="1"/>
    <d v="2022-04-29T00:00:00"/>
    <n v="202204"/>
    <x v="4"/>
    <x v="4"/>
    <n v="590"/>
    <x v="3"/>
    <s v="PID65000"/>
    <x v="0"/>
    <m/>
    <m/>
    <n v="5"/>
    <s v="Southeast Asia"/>
    <n v="0"/>
    <s v="Communication cost DaDa in Apr'22_EU"/>
    <s v="Communication cost DaDa in Apr'22_EU"/>
    <n v="15.19"/>
    <m/>
    <x v="2"/>
  </r>
  <r>
    <s v="B"/>
    <s v="X5"/>
    <n v="1573516"/>
    <n v="3"/>
    <d v="2022-04-29T00:00:00"/>
    <n v="202204"/>
    <x v="4"/>
    <x v="4"/>
    <n v="590"/>
    <x v="2"/>
    <s v="PID65000"/>
    <x v="0"/>
    <m/>
    <m/>
    <n v="5"/>
    <s v="Southeast Asia"/>
    <n v="0"/>
    <s v="Communication cost LyLy in Apr'22_EU"/>
    <s v="Communication cost LyLy in Apr'22_EU"/>
    <n v="39.96"/>
    <m/>
    <x v="2"/>
  </r>
  <r>
    <s v="B"/>
    <s v="X5"/>
    <n v="1573516"/>
    <n v="5"/>
    <d v="2022-04-29T00:00:00"/>
    <n v="202204"/>
    <x v="4"/>
    <x v="4"/>
    <n v="590"/>
    <x v="7"/>
    <s v="PID65000"/>
    <x v="0"/>
    <m/>
    <m/>
    <n v="5"/>
    <s v="Southeast Asia"/>
    <n v="0"/>
    <s v="Communication cost Thearak in Apr'22_EU"/>
    <s v="Communication cost Flower in Apr'22_EU"/>
    <n v="1.57"/>
    <m/>
    <x v="2"/>
  </r>
  <r>
    <s v="B"/>
    <s v="X5"/>
    <n v="1573516"/>
    <n v="7"/>
    <d v="2022-04-29T00:00:00"/>
    <n v="202204"/>
    <x v="4"/>
    <x v="4"/>
    <n v="590"/>
    <x v="4"/>
    <s v="PID65000"/>
    <x v="0"/>
    <m/>
    <m/>
    <n v="5"/>
    <s v="Southeast Asia"/>
    <n v="0"/>
    <s v="Communication cost Touch in Apr'22_EU"/>
    <s v="Communication cost Touch in Apr'22_EU"/>
    <n v="0.52"/>
    <m/>
    <x v="2"/>
  </r>
  <r>
    <s v="B"/>
    <s v="X5"/>
    <n v="1573517"/>
    <n v="1"/>
    <d v="2022-04-29T00:00:00"/>
    <n v="202204"/>
    <x v="9"/>
    <x v="9"/>
    <n v="590"/>
    <x v="3"/>
    <s v="PID65000"/>
    <x v="0"/>
    <m/>
    <m/>
    <n v="5"/>
    <s v="Southeast Asia"/>
    <n v="0"/>
    <s v="health &amp; Accident insurance DaDa Apr'22_EU"/>
    <s v="health &amp; Accident insurance DaDa Apr'22_EU"/>
    <n v="3.16"/>
    <m/>
    <x v="2"/>
  </r>
  <r>
    <s v="B"/>
    <s v="X5"/>
    <n v="1573517"/>
    <n v="3"/>
    <d v="2022-04-29T00:00:00"/>
    <n v="202204"/>
    <x v="9"/>
    <x v="9"/>
    <n v="590"/>
    <x v="2"/>
    <s v="PID65000"/>
    <x v="0"/>
    <m/>
    <m/>
    <n v="5"/>
    <s v="Southeast Asia"/>
    <n v="0"/>
    <s v="health &amp; Accident insurance LyLy Apr'22_EU"/>
    <s v="health &amp; Accident insurance LyLy Apr'22_EU"/>
    <n v="8.32"/>
    <m/>
    <x v="2"/>
  </r>
  <r>
    <s v="B"/>
    <s v="X5"/>
    <n v="1573517"/>
    <n v="5"/>
    <d v="2022-04-29T00:00:00"/>
    <n v="202204"/>
    <x v="9"/>
    <x v="9"/>
    <n v="590"/>
    <x v="7"/>
    <s v="PID65000"/>
    <x v="0"/>
    <m/>
    <m/>
    <n v="5"/>
    <s v="Southeast Asia"/>
    <n v="0"/>
    <s v="health &amp; Accident insurance THearak Apr'22_EU"/>
    <s v="health &amp; Accident insurance THearak Apr'22_EU"/>
    <n v="1.0900000000000001"/>
    <m/>
    <x v="2"/>
  </r>
  <r>
    <s v="B"/>
    <s v="X5"/>
    <n v="1573517"/>
    <n v="7"/>
    <d v="2022-04-29T00:00:00"/>
    <n v="202204"/>
    <x v="9"/>
    <x v="9"/>
    <n v="590"/>
    <x v="4"/>
    <s v="PID65000"/>
    <x v="0"/>
    <m/>
    <m/>
    <n v="5"/>
    <s v="Southeast Asia"/>
    <n v="0"/>
    <s v="health &amp; Accident insurance Touch Apr'22_EU"/>
    <s v="health &amp; Accident insurance Touch Apr'22_EU"/>
    <n v="1.0900000000000001"/>
    <m/>
    <x v="2"/>
  </r>
  <r>
    <s v="B"/>
    <s v="X5"/>
    <n v="1573518"/>
    <n v="2"/>
    <d v="2022-04-29T00:00:00"/>
    <n v="202204"/>
    <x v="10"/>
    <x v="10"/>
    <n v="590"/>
    <x v="3"/>
    <s v="PID65000"/>
    <x v="0"/>
    <m/>
    <m/>
    <n v="5"/>
    <s v="Southeast Asia"/>
    <n v="0"/>
    <s v="NSSF to DaDa in Apr'22_EU"/>
    <s v="NSSF to DaDa in Apr'22_EU"/>
    <n v="2.98"/>
    <m/>
    <x v="2"/>
  </r>
  <r>
    <s v="B"/>
    <s v="X5"/>
    <n v="1573518"/>
    <n v="4"/>
    <d v="2022-04-29T00:00:00"/>
    <n v="202204"/>
    <x v="10"/>
    <x v="10"/>
    <n v="590"/>
    <x v="2"/>
    <s v="PID65000"/>
    <x v="0"/>
    <m/>
    <m/>
    <n v="5"/>
    <s v="Southeast Asia"/>
    <n v="0"/>
    <s v="NSSF to LyLy in Apr'22_EU"/>
    <s v="NSSF to LyLy in Apr'22_EU"/>
    <n v="7.08"/>
    <m/>
    <x v="2"/>
  </r>
  <r>
    <s v="B"/>
    <s v="X5"/>
    <n v="1573518"/>
    <n v="6"/>
    <d v="2022-04-29T00:00:00"/>
    <n v="202204"/>
    <x v="10"/>
    <x v="10"/>
    <n v="590"/>
    <x v="7"/>
    <s v="PID65000"/>
    <x v="0"/>
    <m/>
    <m/>
    <n v="5"/>
    <s v="Southeast Asia"/>
    <n v="0"/>
    <s v="NSSF to Thearak in Apr'22_EU"/>
    <s v="NSSF to Flower in Apr'22_EU"/>
    <n v="1.0900000000000001"/>
    <m/>
    <x v="2"/>
  </r>
  <r>
    <s v="B"/>
    <s v="X5"/>
    <n v="1573518"/>
    <n v="8"/>
    <d v="2022-04-29T00:00:00"/>
    <n v="202204"/>
    <x v="10"/>
    <x v="10"/>
    <n v="590"/>
    <x v="4"/>
    <s v="PID65000"/>
    <x v="0"/>
    <m/>
    <m/>
    <n v="5"/>
    <s v="Southeast Asia"/>
    <n v="0"/>
    <s v="NSSF to Touch in Apr'22_EU"/>
    <s v="NSSF to Touch in Apr'22_EU"/>
    <n v="1.03"/>
    <m/>
    <x v="2"/>
  </r>
  <r>
    <s v="B"/>
    <s v="X5"/>
    <n v="1573519"/>
    <n v="0"/>
    <d v="2022-04-29T00:00:00"/>
    <n v="202204"/>
    <x v="8"/>
    <x v="8"/>
    <n v="590"/>
    <x v="8"/>
    <s v="PID65000"/>
    <x v="0"/>
    <m/>
    <m/>
    <n v="5"/>
    <s v="Southeast Asia"/>
    <n v="0"/>
    <s v="Monthly bank charge_Apr'22"/>
    <s v="Monthly bank charge_Apr'22"/>
    <n v="1.5"/>
    <m/>
    <x v="2"/>
  </r>
  <r>
    <s v="B"/>
    <s v="X5"/>
    <n v="1573519"/>
    <n v="4"/>
    <d v="2022-04-29T00:00:00"/>
    <n v="202204"/>
    <x v="25"/>
    <x v="24"/>
    <n v="590"/>
    <x v="8"/>
    <s v="PID65000"/>
    <x v="0"/>
    <m/>
    <m/>
    <n v="5"/>
    <s v="Southeast Asia"/>
    <n v="0"/>
    <s v="Interest income_Apr'22"/>
    <s v="Interest income_Apr'22"/>
    <n v="-4.22"/>
    <m/>
    <x v="2"/>
  </r>
  <r>
    <s v="B"/>
    <s v="X5"/>
    <n v="1573519"/>
    <n v="11"/>
    <d v="2022-04-29T00:00:00"/>
    <n v="202204"/>
    <x v="8"/>
    <x v="8"/>
    <n v="590"/>
    <x v="8"/>
    <s v="PID65000"/>
    <x v="0"/>
    <m/>
    <m/>
    <n v="5"/>
    <s v="Southeast Asia"/>
    <n v="0"/>
    <s v="Bank charge transfer 2nd Disbursement LLC_EU"/>
    <s v="Bank charge transfer 2nd Disbursement LLC_EU"/>
    <n v="3"/>
    <m/>
    <x v="2"/>
  </r>
  <r>
    <s v="B"/>
    <s v="H5"/>
    <n v="1573521"/>
    <n v="0"/>
    <d v="2022-04-29T00:00:00"/>
    <n v="202204"/>
    <x v="14"/>
    <x v="14"/>
    <n v="590"/>
    <x v="0"/>
    <s v="PID65000"/>
    <x v="0"/>
    <m/>
    <m/>
    <n v="5"/>
    <s v="Southeast Asia"/>
    <n v="0"/>
    <s v="Monthly mobitel fee-cellcard-Mar 22_EU"/>
    <s v="Monthly mobitel fee-cellcard-Mar 22_EU"/>
    <n v="6.7"/>
    <m/>
    <x v="2"/>
  </r>
  <r>
    <s v="B"/>
    <s v="H5"/>
    <n v="1573521"/>
    <n v="2"/>
    <d v="2022-04-29T00:00:00"/>
    <n v="202204"/>
    <x v="24"/>
    <x v="23"/>
    <n v="590"/>
    <x v="1"/>
    <s v="PID65000"/>
    <x v="0"/>
    <m/>
    <m/>
    <n v="5"/>
    <s v="Southeast Asia"/>
    <n v="0"/>
    <s v="Refill toner for color printer HP 4 items-EU"/>
    <s v="Refill toner for color printer HP 4 items-EU"/>
    <n v="16"/>
    <m/>
    <x v="2"/>
  </r>
  <r>
    <s v="B"/>
    <s v="H5"/>
    <n v="1573521"/>
    <n v="4"/>
    <d v="2022-04-29T00:00:00"/>
    <n v="202204"/>
    <x v="2"/>
    <x v="2"/>
    <n v="590"/>
    <x v="1"/>
    <s v="PID65000"/>
    <x v="0"/>
    <m/>
    <m/>
    <n v="5"/>
    <s v="Southeast Asia"/>
    <n v="0"/>
    <s v="Printing EU supporting Document submit to WCS"/>
    <s v="Printing EU supporting Document submit to WCS"/>
    <n v="19.079999999999998"/>
    <m/>
    <x v="2"/>
  </r>
  <r>
    <s v="B"/>
    <s v="H5"/>
    <n v="1573521"/>
    <n v="5"/>
    <d v="2022-04-29T00:00:00"/>
    <n v="202204"/>
    <x v="15"/>
    <x v="15"/>
    <n v="590"/>
    <x v="1"/>
    <s v="PID65000"/>
    <x v="0"/>
    <m/>
    <m/>
    <n v="5"/>
    <s v="Southeast Asia"/>
    <n v="0"/>
    <s v="general supplies_cleaning detergent tissue plastic bag_EU"/>
    <s v="general supplies_cleaning detergent tissue plastic bag_EU"/>
    <n v="5.63"/>
    <m/>
    <x v="2"/>
  </r>
  <r>
    <s v="B"/>
    <s v="H5"/>
    <n v="1573523"/>
    <n v="0"/>
    <d v="2022-04-29T00:00:00"/>
    <n v="202204"/>
    <x v="9"/>
    <x v="9"/>
    <n v="590"/>
    <x v="5"/>
    <s v="PID65000"/>
    <x v="0"/>
    <m/>
    <m/>
    <n v="5"/>
    <s v="Southeast Asia"/>
    <n v="0"/>
    <s v="MGA insurance refund-MANINE-health&amp;accident insurance"/>
    <s v="MGA insurance refund-MANINE-health&amp;accident insurance"/>
    <n v="-13.15"/>
    <m/>
    <x v="2"/>
  </r>
  <r>
    <s v="B"/>
    <s v="X5"/>
    <n v="1573525"/>
    <n v="0"/>
    <d v="2022-04-29T00:00:00"/>
    <n v="202204"/>
    <x v="17"/>
    <x v="17"/>
    <n v="590"/>
    <x v="12"/>
    <s v="PID65000"/>
    <x v="0"/>
    <m/>
    <m/>
    <n v="5"/>
    <s v="Southeast Asia"/>
    <n v="0"/>
    <s v="correction tran.1573491_Carry forward to Q2-April-June 2022--ANKO"/>
    <s v="correction tran.1573491_Carry forward to Q2-April-June 2022--ANKO"/>
    <n v="-1349.22"/>
    <m/>
    <x v="2"/>
  </r>
  <r>
    <s v="B"/>
    <s v="X5"/>
    <n v="1573525"/>
    <n v="1"/>
    <d v="2022-04-29T00:00:00"/>
    <n v="202204"/>
    <x v="17"/>
    <x v="17"/>
    <n v="590"/>
    <x v="12"/>
    <s v="PID65000"/>
    <x v="0"/>
    <m/>
    <m/>
    <n v="5"/>
    <s v="Southeast Asia"/>
    <n v="0"/>
    <s v="correction tran.1573492_Carry forward to Q2-April-June 2022--LLC"/>
    <s v="correction tran.1573492_Carry forward to Q2-April-June 2022--LLC"/>
    <n v="-697.89"/>
    <m/>
    <x v="2"/>
  </r>
  <r>
    <s v="B"/>
    <s v="X5"/>
    <n v="1573525"/>
    <n v="2"/>
    <d v="2022-04-29T00:00:00"/>
    <n v="202204"/>
    <x v="17"/>
    <x v="17"/>
    <n v="590"/>
    <x v="12"/>
    <s v="PID65000"/>
    <x v="0"/>
    <m/>
    <m/>
    <n v="5"/>
    <s v="Southeast Asia"/>
    <n v="0"/>
    <s v="correction tran.1573493_Carry forward to Q2-April-June 2022--PK"/>
    <s v="correction tran.1573493_Carry forward to Q2-April-June 2022--PK"/>
    <n v="-2444.84"/>
    <m/>
    <x v="2"/>
  </r>
  <r>
    <s v="B"/>
    <s v="X5"/>
    <n v="1573525"/>
    <n v="3"/>
    <d v="2022-04-29T00:00:00"/>
    <n v="202204"/>
    <x v="17"/>
    <x v="17"/>
    <n v="590"/>
    <x v="12"/>
    <s v="PID65000"/>
    <x v="0"/>
    <m/>
    <m/>
    <n v="5"/>
    <s v="Southeast Asia"/>
    <n v="0"/>
    <s v="correction tran.1573494_Carry forward to Q2-April-June 2022--VSG"/>
    <s v="correction tran.1573494_Carry forward to Q2-April-June 2022--VSG"/>
    <n v="-1285.6300000000001"/>
    <m/>
    <x v="2"/>
  </r>
  <r>
    <s v="B"/>
    <s v="X5"/>
    <n v="1573525"/>
    <n v="4"/>
    <d v="2022-04-29T00:00:00"/>
    <n v="202204"/>
    <x v="17"/>
    <x v="17"/>
    <n v="590"/>
    <x v="12"/>
    <s v="PID65000"/>
    <x v="0"/>
    <m/>
    <m/>
    <n v="5"/>
    <s v="Southeast Asia"/>
    <n v="0"/>
    <s v="correction tran.1573491_Carry forward to Q2-April-June 2022--ANKO"/>
    <s v="correction tran.1573491_Carry forward to Q2-April-June 2022--ANKO"/>
    <n v="1349.22"/>
    <m/>
    <x v="2"/>
  </r>
  <r>
    <s v="B"/>
    <s v="X5"/>
    <n v="1573525"/>
    <n v="5"/>
    <d v="2022-04-29T00:00:00"/>
    <n v="202204"/>
    <x v="17"/>
    <x v="17"/>
    <n v="590"/>
    <x v="12"/>
    <s v="PID65000"/>
    <x v="0"/>
    <m/>
    <m/>
    <n v="5"/>
    <s v="Southeast Asia"/>
    <n v="0"/>
    <s v="correction tran.1573492_Carry forward to Q2-April-June 2022--LLC"/>
    <s v="correction tran.1573492_Carry forward to Q2-April-June 2022--LLC"/>
    <n v="697.89"/>
    <m/>
    <x v="2"/>
  </r>
  <r>
    <s v="B"/>
    <s v="X5"/>
    <n v="1573525"/>
    <n v="6"/>
    <d v="2022-04-29T00:00:00"/>
    <n v="202204"/>
    <x v="17"/>
    <x v="17"/>
    <n v="590"/>
    <x v="12"/>
    <s v="PID65000"/>
    <x v="0"/>
    <m/>
    <m/>
    <n v="5"/>
    <s v="Southeast Asia"/>
    <n v="0"/>
    <s v="correction tran.1573493_Carry forward to Q2-April-June 2022--PK"/>
    <s v="correction tran.1573493_Carry forward to Q2-April-June 2022--PK"/>
    <n v="2444.84"/>
    <m/>
    <x v="2"/>
  </r>
  <r>
    <s v="B"/>
    <s v="X5"/>
    <n v="1573525"/>
    <n v="7"/>
    <d v="2022-04-29T00:00:00"/>
    <n v="202204"/>
    <x v="17"/>
    <x v="17"/>
    <n v="590"/>
    <x v="12"/>
    <s v="PID65000"/>
    <x v="0"/>
    <m/>
    <m/>
    <n v="5"/>
    <s v="Southeast Asia"/>
    <n v="0"/>
    <s v="correction tran.1573494_Carry forward to Q2-April-June 2022--VSG"/>
    <s v="correction tran.1573494_Carry forward to Q2-April-June 2022--VSG"/>
    <n v="1285.6300000000001"/>
    <m/>
    <x v="2"/>
  </r>
  <r>
    <s v="B"/>
    <s v="X5"/>
    <n v="1573527"/>
    <n v="4"/>
    <d v="2022-04-29T00:00:00"/>
    <n v="202204"/>
    <x v="5"/>
    <x v="5"/>
    <n v="590"/>
    <x v="7"/>
    <s v="PID65000"/>
    <x v="0"/>
    <m/>
    <m/>
    <n v="5"/>
    <s v="Southeast Asia"/>
    <n v="0"/>
    <s v="correction tran. 1573479_Salary to Thearak in Jan'22_EU"/>
    <s v="correction tran. 1573479_Salary to Flower in Jan'22_EU"/>
    <n v="127.56"/>
    <m/>
    <x v="2"/>
  </r>
  <r>
    <s v="B"/>
    <s v="X5"/>
    <n v="1573527"/>
    <n v="7"/>
    <d v="2022-04-29T00:00:00"/>
    <n v="202204"/>
    <x v="5"/>
    <x v="5"/>
    <n v="590"/>
    <x v="7"/>
    <s v="PID65000"/>
    <x v="0"/>
    <m/>
    <m/>
    <n v="5"/>
    <s v="Southeast Asia"/>
    <n v="0"/>
    <s v=""/>
    <s v=""/>
    <n v="-127.56"/>
    <m/>
    <x v="2"/>
  </r>
  <r>
    <s v="B"/>
    <s v="H5"/>
    <n v="1573529"/>
    <n v="0"/>
    <d v="2022-05-11T00:00:00"/>
    <n v="202205"/>
    <x v="1"/>
    <x v="1"/>
    <n v="590"/>
    <x v="0"/>
    <s v="PID65000"/>
    <x v="0"/>
    <m/>
    <m/>
    <n v="5"/>
    <s v="Southeast Asia"/>
    <n v="0"/>
    <s v="Electricity-Apartment 72_April 2022_EU"/>
    <s v="Electricity-Apartment 72_April 2022_EU"/>
    <n v="13.8"/>
    <m/>
    <x v="2"/>
  </r>
  <r>
    <s v="B"/>
    <s v="H5"/>
    <n v="1573529"/>
    <n v="3"/>
    <d v="2022-05-11T00:00:00"/>
    <n v="202205"/>
    <x v="0"/>
    <x v="0"/>
    <n v="590"/>
    <x v="0"/>
    <s v="PID65000"/>
    <x v="0"/>
    <m/>
    <m/>
    <n v="5"/>
    <s v="Southeast Asia"/>
    <n v="0"/>
    <s v="Monthly IT service fee-Trust Global service_May'2022_EU"/>
    <s v="Monthly IT service fee-Trust Global service_May'2022_EU"/>
    <n v="15.4"/>
    <m/>
    <x v="2"/>
  </r>
  <r>
    <s v="B"/>
    <s v="H5"/>
    <n v="1573530"/>
    <n v="0"/>
    <d v="2022-05-11T00:00:00"/>
    <n v="202205"/>
    <x v="14"/>
    <x v="14"/>
    <n v="590"/>
    <x v="0"/>
    <s v="PID65000"/>
    <x v="0"/>
    <m/>
    <m/>
    <n v="5"/>
    <s v="Southeast Asia"/>
    <n v="0"/>
    <s v="Monthly Mobitel fee_Cellcard_April 2022_EU"/>
    <s v="Monthly Mobitel fee_Cellcard_April 2022_EU"/>
    <n v="2.2999999999999998"/>
    <m/>
    <x v="2"/>
  </r>
  <r>
    <s v="B"/>
    <s v="H5"/>
    <n v="1573530"/>
    <n v="2"/>
    <d v="2022-05-11T00:00:00"/>
    <n v="202205"/>
    <x v="15"/>
    <x v="15"/>
    <n v="590"/>
    <x v="1"/>
    <s v="PID65000"/>
    <x v="0"/>
    <m/>
    <m/>
    <n v="5"/>
    <s v="Southeast Asia"/>
    <n v="0"/>
    <s v="general supplies_coffee&amp;Milk_EU"/>
    <s v="general supplies_coffee&amp;Milk_EU"/>
    <n v="12.6"/>
    <m/>
    <x v="2"/>
  </r>
  <r>
    <s v="B"/>
    <s v="H5"/>
    <n v="1573538"/>
    <n v="0"/>
    <d v="2022-05-31T00:00:00"/>
    <n v="202205"/>
    <x v="8"/>
    <x v="8"/>
    <n v="590"/>
    <x v="8"/>
    <s v="PID65000"/>
    <x v="0"/>
    <m/>
    <m/>
    <n v="5"/>
    <s v="Southeast Asia"/>
    <n v="0"/>
    <s v="Monthly bank charge_May'22"/>
    <s v="Monthly bank charge_May'22"/>
    <n v="1.5"/>
    <m/>
    <x v="2"/>
  </r>
  <r>
    <s v="B"/>
    <s v="H5"/>
    <n v="1573538"/>
    <n v="4"/>
    <d v="2022-05-31T00:00:00"/>
    <n v="202205"/>
    <x v="25"/>
    <x v="24"/>
    <n v="590"/>
    <x v="8"/>
    <s v="PID65000"/>
    <x v="0"/>
    <m/>
    <m/>
    <n v="5"/>
    <s v="Southeast Asia"/>
    <n v="0"/>
    <s v="Internest income May 22"/>
    <s v="Internest income May 22"/>
    <n v="-4.22"/>
    <m/>
    <x v="2"/>
  </r>
  <r>
    <s v="B"/>
    <s v="H5"/>
    <n v="1573538"/>
    <n v="12"/>
    <d v="2022-05-31T00:00:00"/>
    <n v="202205"/>
    <x v="8"/>
    <x v="8"/>
    <n v="590"/>
    <x v="8"/>
    <s v="PID65000"/>
    <x v="0"/>
    <m/>
    <m/>
    <n v="5"/>
    <s v="Southeast Asia"/>
    <n v="0"/>
    <s v="Bank charge 2nd salary May 22 Cover by EU"/>
    <s v="Bank charge 2nd salary May 22 Cover by EU"/>
    <n v="1"/>
    <m/>
    <x v="2"/>
  </r>
  <r>
    <s v="B"/>
    <s v="X5"/>
    <n v="1573539"/>
    <n v="1"/>
    <d v="2022-05-31T00:00:00"/>
    <n v="202205"/>
    <x v="5"/>
    <x v="5"/>
    <n v="590"/>
    <x v="3"/>
    <s v="PID65000"/>
    <x v="0"/>
    <m/>
    <m/>
    <n v="5"/>
    <s v="Southeast Asia"/>
    <n v="0"/>
    <s v="Salary to DaDa in May'22_EU"/>
    <s v="Salary to DaDa in May'22_EU"/>
    <n v="963.4"/>
    <m/>
    <x v="2"/>
  </r>
  <r>
    <s v="B"/>
    <s v="X5"/>
    <n v="1573539"/>
    <n v="3"/>
    <d v="2022-05-31T00:00:00"/>
    <n v="202205"/>
    <x v="5"/>
    <x v="5"/>
    <n v="590"/>
    <x v="2"/>
    <s v="PID65000"/>
    <x v="0"/>
    <m/>
    <m/>
    <n v="5"/>
    <s v="Southeast Asia"/>
    <n v="0"/>
    <s v="Salary to LyLy in May'22_EU"/>
    <s v="Salary to LyLy in May'22_EU"/>
    <n v="1653.39"/>
    <m/>
    <x v="2"/>
  </r>
  <r>
    <s v="B"/>
    <s v="X5"/>
    <n v="1573539"/>
    <n v="5"/>
    <d v="2022-05-31T00:00:00"/>
    <n v="202205"/>
    <x v="5"/>
    <x v="5"/>
    <n v="590"/>
    <x v="7"/>
    <s v="PID65000"/>
    <x v="0"/>
    <m/>
    <m/>
    <n v="5"/>
    <s v="Southeast Asia"/>
    <n v="0"/>
    <s v="Salary to Thearak in May'22_EU"/>
    <s v="Salary to Flower in May'22_EU"/>
    <n v="142.63"/>
    <m/>
    <x v="2"/>
  </r>
  <r>
    <s v="B"/>
    <s v="X5"/>
    <n v="1573539"/>
    <n v="7"/>
    <d v="2022-05-31T00:00:00"/>
    <n v="202205"/>
    <x v="5"/>
    <x v="5"/>
    <n v="590"/>
    <x v="4"/>
    <s v="PID65000"/>
    <x v="0"/>
    <m/>
    <m/>
    <n v="5"/>
    <s v="Southeast Asia"/>
    <n v="0"/>
    <s v="Salary to Touch in May'22_EU"/>
    <s v="Salary to Touch in May'22_EU"/>
    <n v="44.84"/>
    <m/>
    <x v="2"/>
  </r>
  <r>
    <s v="B"/>
    <s v="X5"/>
    <n v="1573540"/>
    <n v="1"/>
    <d v="2022-05-31T00:00:00"/>
    <n v="202205"/>
    <x v="4"/>
    <x v="4"/>
    <n v="590"/>
    <x v="3"/>
    <s v="PID65000"/>
    <x v="0"/>
    <m/>
    <m/>
    <n v="5"/>
    <s v="Southeast Asia"/>
    <n v="0"/>
    <s v="Communication cost DaDa in May'22_EU"/>
    <s v="Communication cost DaDa in May'22_EU"/>
    <n v="17.510000000000002"/>
    <m/>
    <x v="2"/>
  </r>
  <r>
    <s v="B"/>
    <s v="X5"/>
    <n v="1573540"/>
    <n v="3"/>
    <d v="2022-05-31T00:00:00"/>
    <n v="202205"/>
    <x v="4"/>
    <x v="4"/>
    <n v="590"/>
    <x v="2"/>
    <s v="PID65000"/>
    <x v="0"/>
    <m/>
    <m/>
    <n v="5"/>
    <s v="Southeast Asia"/>
    <n v="0"/>
    <s v="Communication cost LyLy in May'22_EU"/>
    <s v="Communication cost LyLy in May'22_EU"/>
    <n v="42.46"/>
    <m/>
    <x v="2"/>
  </r>
  <r>
    <s v="B"/>
    <s v="X5"/>
    <n v="1573540"/>
    <n v="5"/>
    <d v="2022-05-31T00:00:00"/>
    <n v="202205"/>
    <x v="4"/>
    <x v="4"/>
    <n v="590"/>
    <x v="7"/>
    <s v="PID65000"/>
    <x v="0"/>
    <m/>
    <m/>
    <n v="5"/>
    <s v="Southeast Asia"/>
    <n v="0"/>
    <s v="Communication cost Thearak in May'22_EU"/>
    <s v="Communication cost Flower in May'22_EU"/>
    <n v="1.6"/>
    <m/>
    <x v="2"/>
  </r>
  <r>
    <s v="B"/>
    <s v="X5"/>
    <n v="1573540"/>
    <n v="7"/>
    <d v="2022-05-31T00:00:00"/>
    <n v="202205"/>
    <x v="4"/>
    <x v="4"/>
    <n v="590"/>
    <x v="4"/>
    <s v="PID65000"/>
    <x v="0"/>
    <m/>
    <m/>
    <n v="5"/>
    <s v="Southeast Asia"/>
    <n v="0"/>
    <s v="Communication cost Touch in May'22_EU"/>
    <s v="Communication cost Touch in May'22_EU"/>
    <n v="0.55000000000000004"/>
    <m/>
    <x v="2"/>
  </r>
  <r>
    <s v="B"/>
    <s v="X5"/>
    <n v="1573541"/>
    <n v="1"/>
    <d v="2022-05-31T00:00:00"/>
    <n v="202205"/>
    <x v="9"/>
    <x v="9"/>
    <n v="590"/>
    <x v="3"/>
    <s v="PID65000"/>
    <x v="0"/>
    <m/>
    <m/>
    <n v="5"/>
    <s v="Southeast Asia"/>
    <n v="0"/>
    <s v="health &amp; Accident insurance DaDa May'22_EU"/>
    <s v="health &amp; Accident insurance DaDa May'22_EU"/>
    <n v="3.64"/>
    <m/>
    <x v="2"/>
  </r>
  <r>
    <s v="B"/>
    <s v="X5"/>
    <n v="1573541"/>
    <n v="3"/>
    <d v="2022-05-31T00:00:00"/>
    <n v="202205"/>
    <x v="9"/>
    <x v="9"/>
    <n v="590"/>
    <x v="2"/>
    <s v="PID65000"/>
    <x v="0"/>
    <m/>
    <m/>
    <n v="5"/>
    <s v="Southeast Asia"/>
    <n v="0"/>
    <s v="health &amp; Accident insurance LyLy May'22_EU"/>
    <s v="health &amp; Accident insurance LyLy May'22_EU"/>
    <n v="8.83"/>
    <m/>
    <x v="2"/>
  </r>
  <r>
    <s v="B"/>
    <s v="X5"/>
    <n v="1573541"/>
    <n v="5"/>
    <d v="2022-05-31T00:00:00"/>
    <n v="202205"/>
    <x v="9"/>
    <x v="9"/>
    <n v="590"/>
    <x v="7"/>
    <s v="PID65000"/>
    <x v="0"/>
    <m/>
    <m/>
    <n v="5"/>
    <s v="Southeast Asia"/>
    <n v="0"/>
    <s v="health &amp; Accident insurance THearak May'22_EU"/>
    <s v="health &amp; Accident insurance THearak May'22_EU"/>
    <n v="1.1100000000000001"/>
    <m/>
    <x v="2"/>
  </r>
  <r>
    <s v="B"/>
    <s v="X5"/>
    <n v="1573541"/>
    <n v="7"/>
    <d v="2022-05-31T00:00:00"/>
    <n v="202205"/>
    <x v="9"/>
    <x v="9"/>
    <n v="590"/>
    <x v="4"/>
    <s v="PID65000"/>
    <x v="0"/>
    <m/>
    <m/>
    <n v="5"/>
    <s v="Southeast Asia"/>
    <n v="0"/>
    <s v="health &amp; Accident insurance Touch May'22_EU"/>
    <s v="health &amp; Accident insurance Touch May'22_EU"/>
    <n v="1.1399999999999999"/>
    <m/>
    <x v="2"/>
  </r>
  <r>
    <s v="B"/>
    <s v="X5"/>
    <n v="1573542"/>
    <n v="2"/>
    <d v="2022-05-31T00:00:00"/>
    <n v="202205"/>
    <x v="10"/>
    <x v="10"/>
    <n v="590"/>
    <x v="3"/>
    <s v="PID65000"/>
    <x v="0"/>
    <m/>
    <m/>
    <n v="5"/>
    <s v="Southeast Asia"/>
    <n v="0"/>
    <s v="NSSF to DaDa in May'22_EU"/>
    <s v="NSSF to DaDa in May'22_EU"/>
    <n v="3.52"/>
    <m/>
    <x v="2"/>
  </r>
  <r>
    <s v="B"/>
    <s v="X5"/>
    <n v="1573542"/>
    <n v="4"/>
    <d v="2022-05-31T00:00:00"/>
    <n v="202205"/>
    <x v="10"/>
    <x v="10"/>
    <n v="590"/>
    <x v="2"/>
    <s v="PID65000"/>
    <x v="0"/>
    <m/>
    <m/>
    <n v="5"/>
    <s v="Southeast Asia"/>
    <n v="0"/>
    <s v="NSSF to LyLy in May'22_EU"/>
    <s v="NSSF to LyLy in May'22_EU"/>
    <n v="8.5299999999999994"/>
    <m/>
    <x v="2"/>
  </r>
  <r>
    <s v="B"/>
    <s v="X5"/>
    <n v="1573542"/>
    <n v="6"/>
    <d v="2022-05-31T00:00:00"/>
    <n v="202205"/>
    <x v="10"/>
    <x v="10"/>
    <n v="590"/>
    <x v="7"/>
    <s v="PID65000"/>
    <x v="0"/>
    <m/>
    <m/>
    <n v="5"/>
    <s v="Southeast Asia"/>
    <n v="0"/>
    <s v="NSSF to Thearak in May'22_EU"/>
    <s v="NSSF to Flower in May'22_EU"/>
    <n v="1.07"/>
    <m/>
    <x v="2"/>
  </r>
  <r>
    <s v="B"/>
    <s v="X5"/>
    <n v="1573542"/>
    <n v="8"/>
    <d v="2022-05-31T00:00:00"/>
    <n v="202205"/>
    <x v="10"/>
    <x v="10"/>
    <n v="590"/>
    <x v="4"/>
    <s v="PID65000"/>
    <x v="0"/>
    <m/>
    <m/>
    <n v="5"/>
    <s v="Southeast Asia"/>
    <n v="0"/>
    <s v="NSSF to Touch in May'22_EU"/>
    <s v="NSSF to Touch in May'22_EU"/>
    <n v="1.1000000000000001"/>
    <m/>
    <x v="2"/>
  </r>
  <r>
    <s v="B"/>
    <s v="H5"/>
    <n v="1573545"/>
    <n v="0"/>
    <d v="2022-06-10T00:00:00"/>
    <n v="202206"/>
    <x v="22"/>
    <x v="19"/>
    <n v="590"/>
    <x v="14"/>
    <s v="PID65000"/>
    <x v="0"/>
    <m/>
    <m/>
    <n v="5"/>
    <s v="Southeast Asia"/>
    <n v="0"/>
    <s v="Transpotation-Yan Pisith car rental_Field visit VSG PK ANKO_BTB PS_30May-02Jun'22"/>
    <s v="Transpotation-Yan Pisith car rental_Field visit VSG PK ANKO_BTB PS_30May-02Jun'22"/>
    <n v="440"/>
    <m/>
    <x v="2"/>
  </r>
  <r>
    <s v="B"/>
    <s v="H5"/>
    <n v="1573546"/>
    <n v="0"/>
    <d v="2022-06-10T00:00:00"/>
    <n v="202206"/>
    <x v="18"/>
    <x v="18"/>
    <n v="590"/>
    <x v="13"/>
    <s v="PID65000"/>
    <x v="0"/>
    <m/>
    <m/>
    <n v="5"/>
    <s v="Southeast Asia"/>
    <n v="0"/>
    <s v="Perdiem DaDa_Conduct financial spot check VSG&amp;PK_30-30May 22"/>
    <s v="Perdiem DaDa_Conduct financial spot check VSG&amp;PK_30-30May 22"/>
    <n v="43.73"/>
    <m/>
    <x v="2"/>
  </r>
  <r>
    <s v="B"/>
    <s v="H5"/>
    <n v="1573546"/>
    <n v="1"/>
    <d v="2022-06-10T00:00:00"/>
    <n v="202206"/>
    <x v="18"/>
    <x v="18"/>
    <n v="590"/>
    <x v="13"/>
    <s v="PID65000"/>
    <x v="0"/>
    <m/>
    <m/>
    <n v="5"/>
    <s v="Southeast Asia"/>
    <n v="0"/>
    <s v="Perdiem DaDa_Conduct financial spot check ANKO Pursat_1-2June 22"/>
    <s v="Perdiem DaDa_Conduct financial spot check ANKO Pursat_1-2June 22"/>
    <n v="29.51"/>
    <m/>
    <x v="2"/>
  </r>
  <r>
    <s v="B"/>
    <s v="H5"/>
    <n v="1573546"/>
    <n v="2"/>
    <d v="2022-06-10T00:00:00"/>
    <n v="202206"/>
    <x v="18"/>
    <x v="18"/>
    <n v="590"/>
    <x v="13"/>
    <s v="PID65000"/>
    <x v="0"/>
    <m/>
    <m/>
    <n v="5"/>
    <s v="Southeast Asia"/>
    <n v="0"/>
    <s v="Perdiem Thearak_Conduct financial spot check ANKO Pursat_1-2June 22"/>
    <s v="Perdiem Flower_Conduct financial spot check ANKO Pursat_1-2June 22"/>
    <n v="29.51"/>
    <m/>
    <x v="2"/>
  </r>
  <r>
    <s v="B"/>
    <s v="H5"/>
    <n v="1573546"/>
    <n v="3"/>
    <d v="2022-06-10T00:00:00"/>
    <n v="202206"/>
    <x v="18"/>
    <x v="18"/>
    <n v="590"/>
    <x v="13"/>
    <s v="PID65000"/>
    <x v="0"/>
    <m/>
    <m/>
    <n v="5"/>
    <s v="Southeast Asia"/>
    <n v="0"/>
    <s v="Perdiem Thearak_Conduct financial spot check VSG PK-BTB_30-31May 22"/>
    <s v="Perdiem Flower_Conduct financial spot check VSG PK-BTB_30-31May 22"/>
    <n v="43.73"/>
    <m/>
    <x v="2"/>
  </r>
  <r>
    <s v="B"/>
    <s v="H5"/>
    <n v="1573547"/>
    <n v="0"/>
    <d v="2022-06-10T00:00:00"/>
    <n v="202206"/>
    <x v="21"/>
    <x v="21"/>
    <n v="590"/>
    <x v="13"/>
    <s v="PID65000"/>
    <x v="0"/>
    <m/>
    <m/>
    <n v="5"/>
    <s v="Southeast Asia"/>
    <n v="0"/>
    <s v="Accommodation Thearak_Financial spot check VSG PK&amp;ANKO BTB/PS_30May-2Jun'22"/>
    <s v="Accommodation Flower_Financial spot check VSG PK&amp;ANKO BTB/PS_30May-2Jun'22"/>
    <n v="47.5"/>
    <m/>
    <x v="2"/>
  </r>
  <r>
    <s v="B"/>
    <s v="H5"/>
    <n v="1573547"/>
    <n v="1"/>
    <d v="2022-06-10T00:00:00"/>
    <n v="202206"/>
    <x v="21"/>
    <x v="21"/>
    <n v="590"/>
    <x v="13"/>
    <s v="PID65000"/>
    <x v="0"/>
    <m/>
    <m/>
    <n v="5"/>
    <s v="Southeast Asia"/>
    <n v="0"/>
    <s v="Accommodation DaDa_Financial spot check VSG PK&amp;ANKO BTB/PS_30May-2Jun'22"/>
    <s v="Accommodation DaDa_Financial spot check VSG PK&amp;ANKO BTB/PS_30May-2Jun'22"/>
    <n v="60"/>
    <m/>
    <x v="2"/>
  </r>
  <r>
    <s v="B"/>
    <s v="H5"/>
    <n v="1573547"/>
    <n v="2"/>
    <d v="2022-06-10T00:00:00"/>
    <n v="202206"/>
    <x v="21"/>
    <x v="21"/>
    <n v="590"/>
    <x v="13"/>
    <s v="PID65000"/>
    <x v="0"/>
    <m/>
    <m/>
    <n v="5"/>
    <s v="Southeast Asia"/>
    <n v="0"/>
    <s v="Accommodation RUsrann_Field monitoring VSG PK&amp;ANKO BTB/PS_30May-2Jun'22"/>
    <s v="Accommodation RUsrann_Field monitoring VSG PK&amp;ANKO BTB/PS_30May-2Jun'22"/>
    <n v="47.5"/>
    <m/>
    <x v="2"/>
  </r>
  <r>
    <s v="B"/>
    <s v="H5"/>
    <n v="1573547"/>
    <n v="3"/>
    <d v="2022-06-10T00:00:00"/>
    <n v="202206"/>
    <x v="21"/>
    <x v="21"/>
    <n v="590"/>
    <x v="13"/>
    <s v="PID65000"/>
    <x v="0"/>
    <m/>
    <m/>
    <n v="5"/>
    <s v="Southeast Asia"/>
    <n v="0"/>
    <s v="Accommodation Panha_Field monitoring VSG PK&amp;ANKO BTB/PS_30May-2Jun'22"/>
    <s v="Accommodation Panha_Field monitoring VSG PK&amp;ANKO BTB/PS_30May-2Jun'22"/>
    <n v="60"/>
    <m/>
    <x v="2"/>
  </r>
  <r>
    <s v="B"/>
    <s v="H5"/>
    <n v="1573547"/>
    <n v="4"/>
    <d v="2022-06-10T00:00:00"/>
    <n v="202206"/>
    <x v="18"/>
    <x v="18"/>
    <n v="590"/>
    <x v="13"/>
    <s v="PID65000"/>
    <x v="0"/>
    <m/>
    <m/>
    <n v="5"/>
    <s v="Southeast Asia"/>
    <n v="0"/>
    <s v="Per-diem LyLy_Field monitoring VSG PK&amp;ANKO BTB/PS_30May-2Jun'22"/>
    <s v="Per-diem LyLy_Field monitoring VSG PK&amp;ANKO BTB/PS_30May-2Jun'22"/>
    <n v="73.239999999999995"/>
    <m/>
    <x v="2"/>
  </r>
  <r>
    <s v="B"/>
    <s v="H5"/>
    <n v="1573550"/>
    <n v="0"/>
    <d v="2022-06-13T00:00:00"/>
    <n v="202206"/>
    <x v="18"/>
    <x v="18"/>
    <n v="590"/>
    <x v="13"/>
    <s v="PID65000"/>
    <x v="0"/>
    <m/>
    <m/>
    <n v="5"/>
    <s v="Southeast Asia"/>
    <n v="0"/>
    <s v="Per diem Panha_Field monitoring VSG PK ANKO_30-31May 22"/>
    <s v="Per diem Panha_Field monitoring VSG PK ANKO_30-31May 22"/>
    <n v="43.73"/>
    <m/>
    <x v="2"/>
  </r>
  <r>
    <s v="B"/>
    <s v="H5"/>
    <n v="1573550"/>
    <n v="1"/>
    <d v="2022-06-13T00:00:00"/>
    <n v="202206"/>
    <x v="18"/>
    <x v="18"/>
    <n v="590"/>
    <x v="13"/>
    <s v="PID65000"/>
    <x v="0"/>
    <m/>
    <m/>
    <n v="5"/>
    <s v="Southeast Asia"/>
    <n v="0"/>
    <s v="Per diem Panha_Field monitoring VSG PK ANKO_1-2Jun'22"/>
    <s v="Per diem Panha_Field monitoring VSG PK ANKO_1-2Jun'22"/>
    <n v="29.51"/>
    <m/>
    <x v="2"/>
  </r>
  <r>
    <s v="B"/>
    <s v="H5"/>
    <n v="1573551"/>
    <n v="1"/>
    <d v="2022-06-13T00:00:00"/>
    <n v="202206"/>
    <x v="1"/>
    <x v="1"/>
    <n v="590"/>
    <x v="0"/>
    <s v="PID65000"/>
    <x v="0"/>
    <m/>
    <m/>
    <n v="5"/>
    <s v="Southeast Asia"/>
    <n v="0"/>
    <s v="electricity apartment 72_May 2022_EU"/>
    <s v="electricity apartment 72_May 2022_EU"/>
    <n v="20"/>
    <m/>
    <x v="2"/>
  </r>
  <r>
    <s v="B"/>
    <s v="H5"/>
    <n v="1573551"/>
    <n v="4"/>
    <d v="2022-06-13T00:00:00"/>
    <n v="202206"/>
    <x v="0"/>
    <x v="0"/>
    <n v="590"/>
    <x v="0"/>
    <s v="PID65000"/>
    <x v="0"/>
    <m/>
    <m/>
    <n v="5"/>
    <s v="Southeast Asia"/>
    <n v="0"/>
    <s v="Monthly IT service fee_Trust Global service_Jun'22_EU"/>
    <s v="Monthly IT service fee_Trust Global service_Jun'22_EU"/>
    <n v="15.4"/>
    <m/>
    <x v="2"/>
  </r>
  <r>
    <s v="B"/>
    <s v="H5"/>
    <n v="1573560"/>
    <n v="1"/>
    <d v="2022-06-30T00:00:00"/>
    <n v="202206"/>
    <x v="5"/>
    <x v="5"/>
    <n v="590"/>
    <x v="4"/>
    <s v="PID65000"/>
    <x v="0"/>
    <m/>
    <m/>
    <n v="5"/>
    <s v="Southeast Asia"/>
    <n v="0"/>
    <s v="salary Touch for Jun 2022_EU"/>
    <s v="salary Touch for Jun 2022_EU"/>
    <n v="45.79"/>
    <m/>
    <x v="2"/>
  </r>
  <r>
    <s v="B"/>
    <s v="H5"/>
    <n v="1573560"/>
    <n v="3"/>
    <d v="2022-06-30T00:00:00"/>
    <n v="202206"/>
    <x v="3"/>
    <x v="3"/>
    <n v="590"/>
    <x v="4"/>
    <s v="PID65000"/>
    <x v="0"/>
    <m/>
    <m/>
    <n v="5"/>
    <s v="Southeast Asia"/>
    <n v="0"/>
    <s v="Annual medical cost Touch as June 2022_EU"/>
    <s v="Annual medical cost Touch as June 2022_EU"/>
    <n v="10.49"/>
    <m/>
    <x v="2"/>
  </r>
  <r>
    <s v="B"/>
    <s v="H5"/>
    <n v="1573560"/>
    <n v="10"/>
    <d v="2022-06-30T00:00:00"/>
    <n v="202206"/>
    <x v="4"/>
    <x v="4"/>
    <n v="590"/>
    <x v="4"/>
    <s v="PID65000"/>
    <x v="0"/>
    <m/>
    <m/>
    <n v="5"/>
    <s v="Southeast Asia"/>
    <n v="0"/>
    <s v="communication cost Touch on Jun'2022_EU"/>
    <s v="communication cost Touch on Jun'2022_EU"/>
    <n v="0.56000000000000005"/>
    <m/>
    <x v="2"/>
  </r>
  <r>
    <s v="B"/>
    <s v="H5"/>
    <n v="1573564"/>
    <n v="0"/>
    <d v="2022-06-30T00:00:00"/>
    <n v="202206"/>
    <x v="14"/>
    <x v="14"/>
    <n v="590"/>
    <x v="0"/>
    <s v="PID65000"/>
    <x v="0"/>
    <m/>
    <m/>
    <n v="5"/>
    <s v="Southeast Asia"/>
    <n v="0"/>
    <s v="monthly mobitel fee_Cellcard May 2022_EU"/>
    <s v="monthly mobitel fee_Cellcard May 2022_EU"/>
    <n v="2.2799999999999998"/>
    <m/>
    <x v="2"/>
  </r>
  <r>
    <s v="B"/>
    <s v="H5"/>
    <n v="1573564"/>
    <n v="2"/>
    <d v="2022-06-30T00:00:00"/>
    <n v="202206"/>
    <x v="15"/>
    <x v="15"/>
    <n v="590"/>
    <x v="1"/>
    <s v="PID65000"/>
    <x v="0"/>
    <m/>
    <m/>
    <n v="5"/>
    <s v="Southeast Asia"/>
    <n v="0"/>
    <s v="General supplies_Cleaning tissue&amp;plastic bag_EU"/>
    <s v="General supplies_Cleaning tissue&amp;plastic bag_EU"/>
    <n v="6.82"/>
    <m/>
    <x v="2"/>
  </r>
  <r>
    <s v="B"/>
    <s v="H5"/>
    <n v="1573568"/>
    <n v="2"/>
    <d v="2022-06-30T00:00:00"/>
    <n v="202206"/>
    <x v="10"/>
    <x v="10"/>
    <n v="590"/>
    <x v="8"/>
    <s v="PID65000"/>
    <x v="0"/>
    <m/>
    <m/>
    <n v="5"/>
    <s v="Southeast Asia"/>
    <n v="0"/>
    <s v="Gain/Loss on exchange rate tax payment May 2022"/>
    <s v="Gain/Loss on exchange rate tax payment May 2022"/>
    <n v="-6.29"/>
    <m/>
    <x v="2"/>
  </r>
  <r>
    <s v="B"/>
    <s v="H5"/>
    <n v="1573568"/>
    <n v="3"/>
    <d v="2022-06-30T00:00:00"/>
    <n v="202206"/>
    <x v="8"/>
    <x v="8"/>
    <n v="590"/>
    <x v="8"/>
    <s v="PID65000"/>
    <x v="0"/>
    <m/>
    <m/>
    <n v="5"/>
    <s v="Southeast Asia"/>
    <n v="0"/>
    <s v="Bank charge fee for tax payment-Fee local"/>
    <s v="Bank charge fee for tax payment-Fee local"/>
    <n v="2.94"/>
    <m/>
    <x v="2"/>
  </r>
  <r>
    <s v="B"/>
    <s v="H5"/>
    <n v="1573569"/>
    <n v="0"/>
    <d v="2022-06-30T00:00:00"/>
    <n v="202206"/>
    <x v="8"/>
    <x v="8"/>
    <n v="590"/>
    <x v="8"/>
    <s v="PID65000"/>
    <x v="0"/>
    <m/>
    <m/>
    <n v="5"/>
    <s v="Southeast Asia"/>
    <n v="0"/>
    <s v="Monthly bank charge_Jun'22"/>
    <s v="Monthly bank charge_Jun'22"/>
    <n v="1.5"/>
    <m/>
    <x v="2"/>
  </r>
  <r>
    <s v="B"/>
    <s v="H5"/>
    <n v="1573569"/>
    <n v="4"/>
    <d v="2022-06-30T00:00:00"/>
    <n v="202206"/>
    <x v="25"/>
    <x v="24"/>
    <n v="590"/>
    <x v="8"/>
    <s v="PID65000"/>
    <x v="0"/>
    <m/>
    <m/>
    <n v="5"/>
    <s v="Southeast Asia"/>
    <n v="0"/>
    <s v="Interest income Jun'22"/>
    <s v="Interest income Jun'22"/>
    <n v="-4.08"/>
    <m/>
    <x v="2"/>
  </r>
  <r>
    <s v="B"/>
    <s v="X5"/>
    <n v="1573570"/>
    <n v="8"/>
    <d v="2022-06-24T00:00:00"/>
    <n v="202206"/>
    <x v="8"/>
    <x v="8"/>
    <n v="590"/>
    <x v="8"/>
    <s v="PID65000"/>
    <x v="0"/>
    <m/>
    <m/>
    <n v="5"/>
    <s v="Southeast Asia"/>
    <n v="0"/>
    <s v="Bank charge salary on June'22_cover by EU"/>
    <s v="Bank charge salary on June'22_cover by EU"/>
    <n v="0.8"/>
    <m/>
    <x v="2"/>
  </r>
  <r>
    <s v="B"/>
    <s v="X5"/>
    <n v="1573571"/>
    <n v="1"/>
    <d v="2022-06-30T00:00:00"/>
    <n v="202206"/>
    <x v="5"/>
    <x v="5"/>
    <n v="590"/>
    <x v="3"/>
    <s v="PID65000"/>
    <x v="0"/>
    <m/>
    <m/>
    <n v="5"/>
    <s v="Southeast Asia"/>
    <n v="0"/>
    <s v="Salary to DaDa in Jun'22_EU"/>
    <s v="Salary to DaDa in Jun'22_EU"/>
    <n v="992.29"/>
    <m/>
    <x v="2"/>
  </r>
  <r>
    <s v="B"/>
    <s v="X5"/>
    <n v="1573571"/>
    <n v="3"/>
    <d v="2022-06-30T00:00:00"/>
    <n v="202206"/>
    <x v="5"/>
    <x v="5"/>
    <n v="590"/>
    <x v="2"/>
    <s v="PID65000"/>
    <x v="0"/>
    <m/>
    <m/>
    <n v="5"/>
    <s v="Southeast Asia"/>
    <n v="0"/>
    <s v="Salary to LyLy in Jun'22_EU"/>
    <s v="Salary to LyLy in Jun'22_EU"/>
    <n v="1147.56"/>
    <m/>
    <x v="2"/>
  </r>
  <r>
    <s v="B"/>
    <s v="X5"/>
    <n v="1573571"/>
    <n v="5"/>
    <d v="2022-06-30T00:00:00"/>
    <n v="202206"/>
    <x v="5"/>
    <x v="5"/>
    <n v="590"/>
    <x v="7"/>
    <s v="PID65000"/>
    <x v="0"/>
    <m/>
    <m/>
    <n v="5"/>
    <s v="Southeast Asia"/>
    <n v="0"/>
    <s v="Salary to Thearak in Jun'22_EU"/>
    <s v="Salary to Flower in Jun'22_EU"/>
    <n v="158.76"/>
    <m/>
    <x v="2"/>
  </r>
  <r>
    <s v="B"/>
    <s v="X5"/>
    <n v="1573572"/>
    <n v="1"/>
    <d v="2022-06-30T00:00:00"/>
    <n v="202206"/>
    <x v="4"/>
    <x v="4"/>
    <n v="590"/>
    <x v="3"/>
    <s v="PID65000"/>
    <x v="0"/>
    <m/>
    <m/>
    <n v="5"/>
    <s v="Southeast Asia"/>
    <n v="0"/>
    <s v="Communication cost DaDa in Jun'22_EU"/>
    <s v="Communication cost DaDa in Jun'22_EU"/>
    <n v="18.04"/>
    <m/>
    <x v="2"/>
  </r>
  <r>
    <s v="B"/>
    <s v="X5"/>
    <n v="1573572"/>
    <n v="3"/>
    <d v="2022-06-30T00:00:00"/>
    <n v="202206"/>
    <x v="4"/>
    <x v="4"/>
    <n v="590"/>
    <x v="2"/>
    <s v="PID65000"/>
    <x v="0"/>
    <m/>
    <m/>
    <n v="5"/>
    <s v="Southeast Asia"/>
    <n v="0"/>
    <s v="Communication cost LyLy in Jun'22_EU"/>
    <s v="Communication cost LyLy in Jun'22_EU"/>
    <n v="29.47"/>
    <m/>
    <x v="2"/>
  </r>
  <r>
    <s v="B"/>
    <s v="X5"/>
    <n v="1573572"/>
    <n v="5"/>
    <d v="2022-06-30T00:00:00"/>
    <n v="202206"/>
    <x v="4"/>
    <x v="4"/>
    <n v="590"/>
    <x v="7"/>
    <s v="PID65000"/>
    <x v="0"/>
    <m/>
    <m/>
    <n v="5"/>
    <s v="Southeast Asia"/>
    <n v="0"/>
    <s v="Communication cost Thearak in Jun'22_EU"/>
    <s v="Communication cost Flower in Jun'22_EU"/>
    <n v="1.79"/>
    <m/>
    <x v="2"/>
  </r>
  <r>
    <s v="B"/>
    <s v="X5"/>
    <n v="1573573"/>
    <n v="1"/>
    <d v="2022-06-30T00:00:00"/>
    <n v="202206"/>
    <x v="9"/>
    <x v="9"/>
    <n v="590"/>
    <x v="3"/>
    <s v="PID65000"/>
    <x v="0"/>
    <m/>
    <m/>
    <n v="5"/>
    <s v="Southeast Asia"/>
    <n v="0"/>
    <s v="health &amp; Accident insurance DaDa Jun'22_EU"/>
    <s v="health &amp; Accident insurance DaDa Jun'22_EU"/>
    <n v="3.75"/>
    <m/>
    <x v="2"/>
  </r>
  <r>
    <s v="B"/>
    <s v="X5"/>
    <n v="1573573"/>
    <n v="3"/>
    <d v="2022-06-30T00:00:00"/>
    <n v="202206"/>
    <x v="9"/>
    <x v="9"/>
    <n v="590"/>
    <x v="2"/>
    <s v="PID65000"/>
    <x v="0"/>
    <m/>
    <m/>
    <n v="5"/>
    <s v="Southeast Asia"/>
    <n v="0"/>
    <s v="health &amp; Accident insurance LyLy Jun'22_EU"/>
    <s v="health &amp; Accident insurance LyLy Jun'22_EU"/>
    <n v="6.13"/>
    <m/>
    <x v="2"/>
  </r>
  <r>
    <s v="B"/>
    <s v="X5"/>
    <n v="1573573"/>
    <n v="5"/>
    <d v="2022-06-30T00:00:00"/>
    <n v="202206"/>
    <x v="9"/>
    <x v="9"/>
    <n v="590"/>
    <x v="7"/>
    <s v="PID65000"/>
    <x v="0"/>
    <m/>
    <m/>
    <n v="5"/>
    <s v="Southeast Asia"/>
    <n v="0"/>
    <s v="health &amp; Accident insurance THearak Jun'22_EU"/>
    <s v="health &amp; Accident insurance THearak Jun'22_EU"/>
    <n v="1.24"/>
    <m/>
    <x v="2"/>
  </r>
  <r>
    <s v="B"/>
    <s v="X5"/>
    <n v="1573573"/>
    <n v="7"/>
    <d v="2022-06-30T00:00:00"/>
    <n v="202206"/>
    <x v="9"/>
    <x v="9"/>
    <n v="590"/>
    <x v="4"/>
    <s v="PID65000"/>
    <x v="0"/>
    <m/>
    <m/>
    <n v="5"/>
    <s v="Southeast Asia"/>
    <n v="0"/>
    <s v="health &amp; Accident insurance Touch Jun'22_EU"/>
    <s v="health &amp; Accident insurance Touch Jun'22_EU"/>
    <n v="1.1399999999999999"/>
    <m/>
    <x v="2"/>
  </r>
  <r>
    <s v="B"/>
    <s v="X5"/>
    <n v="1573574"/>
    <n v="2"/>
    <d v="2022-06-30T00:00:00"/>
    <n v="202206"/>
    <x v="10"/>
    <x v="10"/>
    <n v="590"/>
    <x v="3"/>
    <s v="PID65000"/>
    <x v="0"/>
    <m/>
    <m/>
    <n v="5"/>
    <s v="Southeast Asia"/>
    <n v="0"/>
    <s v="NSSF to DaDa in Jun'22_EU"/>
    <s v="NSSF to DaDa in Jun'22_EU"/>
    <n v="3.61"/>
    <m/>
    <x v="2"/>
  </r>
  <r>
    <s v="B"/>
    <s v="X5"/>
    <n v="1573574"/>
    <n v="4"/>
    <d v="2022-06-30T00:00:00"/>
    <n v="202206"/>
    <x v="10"/>
    <x v="10"/>
    <n v="590"/>
    <x v="2"/>
    <s v="PID65000"/>
    <x v="0"/>
    <m/>
    <m/>
    <n v="5"/>
    <s v="Southeast Asia"/>
    <n v="0"/>
    <s v="NSSF to LyLy in Jun'22_EU"/>
    <s v="NSSF to LyLy in Jun'22_EU"/>
    <n v="5.91"/>
    <m/>
    <x v="2"/>
  </r>
  <r>
    <s v="B"/>
    <s v="X5"/>
    <n v="1573574"/>
    <n v="6"/>
    <d v="2022-06-30T00:00:00"/>
    <n v="202206"/>
    <x v="10"/>
    <x v="10"/>
    <n v="590"/>
    <x v="7"/>
    <s v="PID65000"/>
    <x v="0"/>
    <m/>
    <m/>
    <n v="5"/>
    <s v="Southeast Asia"/>
    <n v="0"/>
    <s v="NSSF to Thearak in Jun'22_EU"/>
    <s v="NSSF to Flower in Jun'22_EU"/>
    <n v="1.19"/>
    <m/>
    <x v="2"/>
  </r>
  <r>
    <s v="B"/>
    <s v="X5"/>
    <n v="1573574"/>
    <n v="8"/>
    <d v="2022-06-30T00:00:00"/>
    <n v="202206"/>
    <x v="10"/>
    <x v="10"/>
    <n v="590"/>
    <x v="4"/>
    <s v="PID65000"/>
    <x v="0"/>
    <m/>
    <m/>
    <n v="5"/>
    <s v="Southeast Asia"/>
    <n v="0"/>
    <s v="NSSF to Touch in Jun'22_EU"/>
    <s v="NSSF to Touch in Jun'22_EU"/>
    <n v="1.0900000000000001"/>
    <m/>
    <x v="2"/>
  </r>
  <r>
    <s v="B"/>
    <s v="X5"/>
    <n v="1573575"/>
    <n v="0"/>
    <d v="2022-06-30T00:00:00"/>
    <n v="202206"/>
    <x v="16"/>
    <x v="16"/>
    <n v="590"/>
    <x v="0"/>
    <s v="PID65000"/>
    <x v="0"/>
    <m/>
    <m/>
    <n v="5"/>
    <s v="Southeast Asia"/>
    <n v="0"/>
    <s v="Office insurance Fire_MGA insurance broker Jan-Jun 2022_EU"/>
    <s v="Office insurance Fire_MGA insurance broker Jan-Jun 2022_EU"/>
    <n v="-9.1"/>
    <m/>
    <x v="2"/>
  </r>
  <r>
    <s v="B"/>
    <s v="X5"/>
    <n v="1573575"/>
    <n v="2"/>
    <d v="2022-06-30T00:00:00"/>
    <n v="202206"/>
    <x v="16"/>
    <x v="16"/>
    <n v="590"/>
    <x v="0"/>
    <s v="PID65000"/>
    <x v="0"/>
    <m/>
    <m/>
    <n v="5"/>
    <s v="Southeast Asia"/>
    <n v="0"/>
    <s v="Office insurance Fire_MGA insurance broker For Jan 2022_EU"/>
    <s v="Office insurance Fire_MGA insurance broker For Jan 2022_EU"/>
    <n v="1.52"/>
    <m/>
    <x v="2"/>
  </r>
  <r>
    <s v="B"/>
    <s v="X5"/>
    <n v="1573575"/>
    <n v="4"/>
    <d v="2022-06-30T00:00:00"/>
    <n v="202206"/>
    <x v="16"/>
    <x v="16"/>
    <n v="590"/>
    <x v="0"/>
    <s v="PID65000"/>
    <x v="0"/>
    <m/>
    <m/>
    <n v="5"/>
    <s v="Southeast Asia"/>
    <n v="0"/>
    <s v="Office insurance Fire_MGA insurance broker For Feb 2022_EU"/>
    <s v="Office insurance Fire_MGA insurance broker For Feb 2022_EU"/>
    <n v="1.51"/>
    <m/>
    <x v="2"/>
  </r>
  <r>
    <s v="B"/>
    <s v="X5"/>
    <n v="1573575"/>
    <n v="6"/>
    <d v="2022-06-30T00:00:00"/>
    <n v="202206"/>
    <x v="16"/>
    <x v="16"/>
    <n v="590"/>
    <x v="0"/>
    <s v="PID65000"/>
    <x v="0"/>
    <m/>
    <m/>
    <n v="5"/>
    <s v="Southeast Asia"/>
    <n v="0"/>
    <s v="Office insurance Fire_MGA insurance broker For Mar 2022_EU"/>
    <s v="Office insurance Fire_MGA insurance broker For Mar 2022_EU"/>
    <n v="1.51"/>
    <m/>
    <x v="2"/>
  </r>
  <r>
    <s v="B"/>
    <s v="X5"/>
    <n v="1573575"/>
    <n v="8"/>
    <d v="2022-06-30T00:00:00"/>
    <n v="202206"/>
    <x v="16"/>
    <x v="16"/>
    <n v="590"/>
    <x v="0"/>
    <s v="PID65000"/>
    <x v="0"/>
    <m/>
    <m/>
    <n v="5"/>
    <s v="Southeast Asia"/>
    <n v="0"/>
    <s v="Office insurance Fire_MGA insurance broker For APr 2022_EU"/>
    <s v="Office insurance Fire_MGA insurance broker For APr 2022_EU"/>
    <n v="1.51"/>
    <m/>
    <x v="2"/>
  </r>
  <r>
    <s v="B"/>
    <s v="X5"/>
    <n v="1573575"/>
    <n v="10"/>
    <d v="2022-06-30T00:00:00"/>
    <n v="202206"/>
    <x v="16"/>
    <x v="16"/>
    <n v="590"/>
    <x v="0"/>
    <s v="PID65000"/>
    <x v="0"/>
    <m/>
    <m/>
    <n v="5"/>
    <s v="Southeast Asia"/>
    <n v="0"/>
    <s v="Office insurance Fire_MGA insurance broker For May 2022_EU"/>
    <s v="Office insurance Fire_MGA insurance broker For May 2022_EU"/>
    <n v="1.51"/>
    <m/>
    <x v="2"/>
  </r>
  <r>
    <s v="B"/>
    <s v="X5"/>
    <n v="1573575"/>
    <n v="12"/>
    <d v="2022-06-30T00:00:00"/>
    <n v="202206"/>
    <x v="16"/>
    <x v="16"/>
    <n v="590"/>
    <x v="0"/>
    <s v="PID65000"/>
    <x v="0"/>
    <m/>
    <m/>
    <n v="5"/>
    <s v="Southeast Asia"/>
    <n v="0"/>
    <s v="Office insurance Fire_MGA insurance broker For Jun 2022_EU"/>
    <s v="Office insurance Fire_MGA insurance broker For Jun 2022_EU"/>
    <n v="1.52"/>
    <m/>
    <x v="2"/>
  </r>
  <r>
    <s v="B"/>
    <s v="X5"/>
    <n v="1573575"/>
    <n v="14"/>
    <d v="2022-06-30T00:00:00"/>
    <n v="202206"/>
    <x v="16"/>
    <x v="16"/>
    <n v="590"/>
    <x v="0"/>
    <s v="PID65000"/>
    <x v="0"/>
    <m/>
    <m/>
    <n v="5"/>
    <s v="Southeast Asia"/>
    <n v="0"/>
    <s v="Office insurance Public liability_MGA insurance broker Jan-Jun 2022_EU"/>
    <s v="Office insurance Public liability_MGA insurance broker Jan-Jun 2022_EU"/>
    <n v="-20.02"/>
    <m/>
    <x v="2"/>
  </r>
  <r>
    <s v="B"/>
    <s v="X5"/>
    <n v="1573575"/>
    <n v="16"/>
    <d v="2022-06-30T00:00:00"/>
    <n v="202206"/>
    <x v="16"/>
    <x v="16"/>
    <n v="590"/>
    <x v="0"/>
    <s v="PID65000"/>
    <x v="0"/>
    <m/>
    <m/>
    <n v="5"/>
    <s v="Southeast Asia"/>
    <n v="0"/>
    <s v="Office insurance Public liability_MGA insurance broker for Jan 2022_EU"/>
    <s v="Office insurance Public liability_MGA insurance broker for Jan 2022_EU"/>
    <n v="3.33"/>
    <m/>
    <x v="2"/>
  </r>
  <r>
    <s v="B"/>
    <s v="X5"/>
    <n v="1573575"/>
    <n v="18"/>
    <d v="2022-06-30T00:00:00"/>
    <n v="202206"/>
    <x v="16"/>
    <x v="16"/>
    <n v="590"/>
    <x v="0"/>
    <s v="PID65000"/>
    <x v="0"/>
    <m/>
    <m/>
    <n v="5"/>
    <s v="Southeast Asia"/>
    <n v="0"/>
    <s v="Office insurance Public liability_MGA insurance broker for Feb 2022_EU"/>
    <s v="Office insurance Public liability_MGA insurance broker for Feb 2022_EU"/>
    <n v="3.33"/>
    <m/>
    <x v="2"/>
  </r>
  <r>
    <s v="B"/>
    <s v="X5"/>
    <n v="1573575"/>
    <n v="20"/>
    <d v="2022-06-30T00:00:00"/>
    <n v="202206"/>
    <x v="16"/>
    <x v="16"/>
    <n v="590"/>
    <x v="0"/>
    <s v="PID65000"/>
    <x v="0"/>
    <m/>
    <m/>
    <n v="5"/>
    <s v="Southeast Asia"/>
    <n v="0"/>
    <s v="Office insurance Public liability_MGA insurance broker for Mar 2022_EU"/>
    <s v="Office insurance Public liability_MGA insurance broker for Mar 2022_EU"/>
    <n v="3.34"/>
    <m/>
    <x v="2"/>
  </r>
  <r>
    <s v="B"/>
    <s v="X5"/>
    <n v="1573575"/>
    <n v="22"/>
    <d v="2022-06-30T00:00:00"/>
    <n v="202206"/>
    <x v="16"/>
    <x v="16"/>
    <n v="590"/>
    <x v="0"/>
    <s v="PID65000"/>
    <x v="0"/>
    <m/>
    <m/>
    <n v="5"/>
    <s v="Southeast Asia"/>
    <n v="0"/>
    <s v="Office insurance Public liability_MGA insurance broker for Apr 2022_EU"/>
    <s v="Office insurance Public liability_MGA insurance broker for Apr 2022_EU"/>
    <n v="3.34"/>
    <m/>
    <x v="2"/>
  </r>
  <r>
    <s v="B"/>
    <s v="X5"/>
    <n v="1573575"/>
    <n v="24"/>
    <d v="2022-06-30T00:00:00"/>
    <n v="202206"/>
    <x v="16"/>
    <x v="16"/>
    <n v="590"/>
    <x v="0"/>
    <s v="PID65000"/>
    <x v="0"/>
    <m/>
    <m/>
    <n v="5"/>
    <s v="Southeast Asia"/>
    <n v="0"/>
    <s v="Office insurance Public liability_MGA insurance broker for May 2022_EU"/>
    <s v="Office insurance Public liability_MGA insurance broker for May 2022_EU"/>
    <n v="3.34"/>
    <m/>
    <x v="2"/>
  </r>
  <r>
    <s v="B"/>
    <s v="X5"/>
    <n v="1573575"/>
    <n v="26"/>
    <d v="2022-06-30T00:00:00"/>
    <n v="202206"/>
    <x v="16"/>
    <x v="16"/>
    <n v="590"/>
    <x v="0"/>
    <s v="PID65000"/>
    <x v="0"/>
    <m/>
    <m/>
    <n v="5"/>
    <s v="Southeast Asia"/>
    <n v="0"/>
    <s v="Office insurance Public liability_MGA insurance broker for Jun 2022_EU"/>
    <s v="Office insurance Public liability_MGA insurance broker for Jun 2022_EU"/>
    <n v="3.34"/>
    <m/>
    <x v="2"/>
  </r>
  <r>
    <s v="B"/>
    <s v="X5"/>
    <n v="1573575"/>
    <n v="28"/>
    <d v="2022-06-30T00:00:00"/>
    <n v="202206"/>
    <x v="16"/>
    <x v="16"/>
    <n v="590"/>
    <x v="0"/>
    <s v="PID65000"/>
    <x v="0"/>
    <m/>
    <m/>
    <n v="5"/>
    <s v="Southeast Asia"/>
    <n v="0"/>
    <s v="Office insurance burglary_MGA insurance broker Jan-Jun 2022_EU"/>
    <s v="Office insurance burglary_MGA insurance broker Jan-Jun 2022_EU"/>
    <n v="-7.84"/>
    <m/>
    <x v="2"/>
  </r>
  <r>
    <s v="B"/>
    <s v="X5"/>
    <n v="1573576"/>
    <n v="1"/>
    <d v="2022-06-30T00:00:00"/>
    <n v="202206"/>
    <x v="13"/>
    <x v="13"/>
    <n v="590"/>
    <x v="11"/>
    <s v="PID65000"/>
    <x v="0"/>
    <m/>
    <m/>
    <n v="5"/>
    <s v="Southeast Asia"/>
    <n v="0"/>
    <s v="Office rental_Apartment72_3months_Jan-Mar'2022_EU"/>
    <s v="Office rental_Apartment72_3months_Jan-Mar'2022_EU"/>
    <n v="-474.67"/>
    <m/>
    <x v="2"/>
  </r>
  <r>
    <s v="B"/>
    <s v="X5"/>
    <n v="1573576"/>
    <n v="3"/>
    <d v="2022-06-30T00:00:00"/>
    <n v="202206"/>
    <x v="13"/>
    <x v="13"/>
    <n v="590"/>
    <x v="11"/>
    <s v="PID65000"/>
    <x v="0"/>
    <m/>
    <m/>
    <n v="5"/>
    <s v="Southeast Asia"/>
    <n v="0"/>
    <s v="Office rental_Apartment72_3months_Apr-Jun'2022_EU"/>
    <s v="Office rental_Apartment72_3months_Apr-Jun'2022_EU"/>
    <n v="-474.67"/>
    <m/>
    <x v="2"/>
  </r>
  <r>
    <s v="B"/>
    <s v="X5"/>
    <n v="1573576"/>
    <n v="5"/>
    <d v="2022-06-30T00:00:00"/>
    <n v="202206"/>
    <x v="13"/>
    <x v="13"/>
    <n v="590"/>
    <x v="11"/>
    <s v="PID65000"/>
    <x v="0"/>
    <m/>
    <m/>
    <n v="5"/>
    <s v="Southeast Asia"/>
    <n v="0"/>
    <s v="Office rental_Apartment72_3months_Jan'2022_EU"/>
    <s v="Office rental_Apartment72_3months_Jan'2022_EU"/>
    <n v="158.22"/>
    <m/>
    <x v="2"/>
  </r>
  <r>
    <s v="B"/>
    <s v="X5"/>
    <n v="1573576"/>
    <n v="7"/>
    <d v="2022-06-30T00:00:00"/>
    <n v="202206"/>
    <x v="13"/>
    <x v="13"/>
    <n v="590"/>
    <x v="11"/>
    <s v="PID65000"/>
    <x v="0"/>
    <m/>
    <m/>
    <n v="5"/>
    <s v="Southeast Asia"/>
    <n v="0"/>
    <s v="Office rental_Apartment72_3months_Feb'2022_EU"/>
    <s v="Office rental_Apartment72_3months_Feb'2022_EU"/>
    <n v="158.22"/>
    <m/>
    <x v="2"/>
  </r>
  <r>
    <s v="B"/>
    <s v="X5"/>
    <n v="1573576"/>
    <n v="9"/>
    <d v="2022-06-30T00:00:00"/>
    <n v="202206"/>
    <x v="13"/>
    <x v="13"/>
    <n v="590"/>
    <x v="11"/>
    <s v="PID65000"/>
    <x v="0"/>
    <m/>
    <m/>
    <n v="5"/>
    <s v="Southeast Asia"/>
    <n v="0"/>
    <s v="Office rental_Apartment72_3months_Mar'2022_EU"/>
    <s v="Office rental_Apartment72_3months_Mar'2022_EU"/>
    <n v="158.22"/>
    <m/>
    <x v="2"/>
  </r>
  <r>
    <s v="B"/>
    <s v="X5"/>
    <n v="1573576"/>
    <n v="11"/>
    <d v="2022-06-30T00:00:00"/>
    <n v="202206"/>
    <x v="13"/>
    <x v="13"/>
    <n v="590"/>
    <x v="11"/>
    <s v="PID65000"/>
    <x v="0"/>
    <m/>
    <m/>
    <n v="5"/>
    <s v="Southeast Asia"/>
    <n v="0"/>
    <s v="Office rental_Apartment72_3months_Apr'2022_EU"/>
    <s v="Office rental_Apartment72_3months_Apr'2022_EU"/>
    <n v="158.22"/>
    <m/>
    <x v="2"/>
  </r>
  <r>
    <s v="B"/>
    <s v="X5"/>
    <n v="1573576"/>
    <n v="13"/>
    <d v="2022-06-30T00:00:00"/>
    <n v="202206"/>
    <x v="13"/>
    <x v="13"/>
    <n v="590"/>
    <x v="11"/>
    <s v="PID65000"/>
    <x v="0"/>
    <m/>
    <m/>
    <n v="5"/>
    <s v="Southeast Asia"/>
    <n v="0"/>
    <s v="Office rental_Apartment72_3months_May'2022_EU"/>
    <s v="Office rental_Apartment72_3months_May'2022_EU"/>
    <n v="158.22"/>
    <m/>
    <x v="2"/>
  </r>
  <r>
    <s v="B"/>
    <s v="X5"/>
    <n v="1573576"/>
    <n v="15"/>
    <d v="2022-06-30T00:00:00"/>
    <n v="202206"/>
    <x v="13"/>
    <x v="13"/>
    <n v="590"/>
    <x v="11"/>
    <s v="PID65000"/>
    <x v="0"/>
    <m/>
    <m/>
    <n v="5"/>
    <s v="Southeast Asia"/>
    <n v="0"/>
    <s v="Office rental_Apartment72_3months_Jun'2022_EU"/>
    <s v="Office rental_Apartment72_3months_Jun'2022_EU"/>
    <n v="158.22"/>
    <m/>
    <x v="2"/>
  </r>
  <r>
    <s v="B"/>
    <s v="X5"/>
    <n v="1573577"/>
    <n v="0"/>
    <d v="2022-06-30T00:00:00"/>
    <n v="202206"/>
    <x v="7"/>
    <x v="7"/>
    <n v="590"/>
    <x v="4"/>
    <s v="PID65000"/>
    <x v="0"/>
    <m/>
    <m/>
    <n v="5"/>
    <s v="Southeast Asia"/>
    <n v="0"/>
    <s v="Seniority payment Touch on Jan 2022 (EU)"/>
    <s v="Seniority payment Touch on Jan 2022 (EU)"/>
    <n v="3.57"/>
    <m/>
    <x v="2"/>
  </r>
  <r>
    <s v="B"/>
    <s v="X5"/>
    <n v="1573577"/>
    <n v="3"/>
    <d v="2022-06-30T00:00:00"/>
    <n v="202206"/>
    <x v="7"/>
    <x v="7"/>
    <n v="590"/>
    <x v="3"/>
    <s v="PID65000"/>
    <x v="0"/>
    <m/>
    <m/>
    <n v="5"/>
    <s v="Southeast Asia"/>
    <n v="0"/>
    <s v="Seniority payment DaDa on Jan 2022 (EU)"/>
    <s v="Seniority payment DaDa on Jan 2022 (EU)"/>
    <n v="16.649999999999999"/>
    <m/>
    <x v="2"/>
  </r>
  <r>
    <s v="B"/>
    <s v="X5"/>
    <n v="1573577"/>
    <n v="6"/>
    <d v="2022-06-30T00:00:00"/>
    <n v="202206"/>
    <x v="7"/>
    <x v="7"/>
    <n v="590"/>
    <x v="2"/>
    <s v="PID65000"/>
    <x v="0"/>
    <m/>
    <m/>
    <n v="5"/>
    <s v="Southeast Asia"/>
    <n v="0"/>
    <s v="Seniority payment LyLy on Jan 2022 (EU)"/>
    <s v="Seniority payment LyLy on Jan 2022 (EU)"/>
    <n v="91.1"/>
    <m/>
    <x v="2"/>
  </r>
  <r>
    <s v="B"/>
    <s v="X5"/>
    <n v="1573577"/>
    <n v="8"/>
    <d v="2022-06-30T00:00:00"/>
    <n v="202206"/>
    <x v="7"/>
    <x v="7"/>
    <n v="590"/>
    <x v="7"/>
    <s v="PID65000"/>
    <x v="0"/>
    <m/>
    <m/>
    <n v="5"/>
    <s v="Southeast Asia"/>
    <n v="0"/>
    <s v="Seniority payment Chanputhearak on Jan 2022 (EU)"/>
    <s v="Seniority payment Chanputhearak on Jan 2022 (EU)"/>
    <n v="7.81"/>
    <m/>
    <x v="2"/>
  </r>
  <r>
    <s v="B"/>
    <s v="X5"/>
    <n v="1573577"/>
    <n v="12"/>
    <d v="2022-06-30T00:00:00"/>
    <n v="202206"/>
    <x v="7"/>
    <x v="7"/>
    <n v="590"/>
    <x v="4"/>
    <s v="PID65000"/>
    <x v="0"/>
    <m/>
    <m/>
    <n v="5"/>
    <s v="Southeast Asia"/>
    <n v="0"/>
    <s v="Seniority payment Touch on Feb 2022 (EU)"/>
    <s v="Seniority payment Touch on Feb 2022 (EU)"/>
    <n v="3.27"/>
    <m/>
    <x v="2"/>
  </r>
  <r>
    <s v="B"/>
    <s v="X5"/>
    <n v="1573577"/>
    <n v="15"/>
    <d v="2022-06-30T00:00:00"/>
    <n v="202206"/>
    <x v="7"/>
    <x v="7"/>
    <n v="590"/>
    <x v="3"/>
    <s v="PID65000"/>
    <x v="0"/>
    <m/>
    <m/>
    <n v="5"/>
    <s v="Southeast Asia"/>
    <n v="0"/>
    <s v="Seniority payment DaDa on Feb 2022 (EU)"/>
    <s v="Seniority payment DaDa on Feb 2022 (EU)"/>
    <n v="20.94"/>
    <m/>
    <x v="2"/>
  </r>
  <r>
    <s v="B"/>
    <s v="X5"/>
    <n v="1573577"/>
    <n v="18"/>
    <d v="2022-06-30T00:00:00"/>
    <n v="202206"/>
    <x v="7"/>
    <x v="7"/>
    <n v="590"/>
    <x v="2"/>
    <s v="PID65000"/>
    <x v="0"/>
    <m/>
    <m/>
    <n v="5"/>
    <s v="Southeast Asia"/>
    <n v="0"/>
    <s v="Seniority payment LyLy on Feb 2022 (EU)"/>
    <s v="Seniority payment LyLy on Feb 2022 (EU)"/>
    <n v="79.180000000000007"/>
    <m/>
    <x v="2"/>
  </r>
  <r>
    <s v="B"/>
    <s v="X5"/>
    <n v="1573577"/>
    <n v="20"/>
    <d v="2022-06-30T00:00:00"/>
    <n v="202206"/>
    <x v="7"/>
    <x v="7"/>
    <n v="590"/>
    <x v="7"/>
    <s v="PID65000"/>
    <x v="0"/>
    <m/>
    <m/>
    <n v="5"/>
    <s v="Southeast Asia"/>
    <n v="0"/>
    <s v="Seniority payment Chanputhearak on Feb 2022 (EU)"/>
    <s v="Seniority payment Chanputhearak on Feb 2022 (EU)"/>
    <n v="9.4499999999999993"/>
    <m/>
    <x v="2"/>
  </r>
  <r>
    <s v="B"/>
    <s v="X5"/>
    <n v="1573577"/>
    <n v="23"/>
    <d v="2022-06-30T00:00:00"/>
    <n v="202206"/>
    <x v="7"/>
    <x v="7"/>
    <n v="590"/>
    <x v="4"/>
    <s v="PID65000"/>
    <x v="0"/>
    <m/>
    <m/>
    <n v="5"/>
    <s v="Southeast Asia"/>
    <n v="0"/>
    <s v="Seniority payment Touch on March 2022 (EU)"/>
    <s v="Seniority payment Touch on March 2022 (EU)"/>
    <n v="2.42"/>
    <m/>
    <x v="2"/>
  </r>
  <r>
    <s v="B"/>
    <s v="X5"/>
    <n v="1573577"/>
    <n v="25"/>
    <d v="2022-06-30T00:00:00"/>
    <n v="202206"/>
    <x v="7"/>
    <x v="7"/>
    <n v="590"/>
    <x v="3"/>
    <s v="PID65000"/>
    <x v="0"/>
    <m/>
    <m/>
    <n v="5"/>
    <s v="Southeast Asia"/>
    <n v="0"/>
    <s v="Seniority payment DaDa on March 2022 (EU)"/>
    <s v="Seniority payment DaDa on March 2022 (EU)"/>
    <n v="47.1"/>
    <m/>
    <x v="2"/>
  </r>
  <r>
    <s v="B"/>
    <s v="X5"/>
    <n v="1573577"/>
    <n v="27"/>
    <d v="2022-06-30T00:00:00"/>
    <n v="202206"/>
    <x v="7"/>
    <x v="7"/>
    <n v="590"/>
    <x v="2"/>
    <s v="PID65000"/>
    <x v="0"/>
    <m/>
    <m/>
    <n v="5"/>
    <s v="Southeast Asia"/>
    <n v="0"/>
    <s v="Seniority payment LyLy on March 2022 (EU)"/>
    <s v="Seniority payment LyLy on March 2022 (EU)"/>
    <n v="79.69"/>
    <m/>
    <x v="2"/>
  </r>
  <r>
    <s v="B"/>
    <s v="X5"/>
    <n v="1573577"/>
    <n v="29"/>
    <d v="2022-06-30T00:00:00"/>
    <n v="202206"/>
    <x v="7"/>
    <x v="7"/>
    <n v="590"/>
    <x v="7"/>
    <s v="PID65000"/>
    <x v="0"/>
    <m/>
    <m/>
    <n v="5"/>
    <s v="Southeast Asia"/>
    <n v="0"/>
    <s v="Seniority payment Chanputhearak on March 2022 (EU)"/>
    <s v="Seniority payment Chanputhearak on March 2022 (EU)"/>
    <n v="8.2100000000000009"/>
    <m/>
    <x v="2"/>
  </r>
  <r>
    <s v="B"/>
    <s v="X5"/>
    <n v="1573577"/>
    <n v="32"/>
    <d v="2022-06-30T00:00:00"/>
    <n v="202206"/>
    <x v="7"/>
    <x v="7"/>
    <n v="590"/>
    <x v="4"/>
    <s v="PID65000"/>
    <x v="0"/>
    <m/>
    <m/>
    <n v="5"/>
    <s v="Southeast Asia"/>
    <n v="0"/>
    <s v="Seniority payment Touch on April 2022 (EU)"/>
    <s v="Seniority payment Touch on April 2022 (EU)"/>
    <n v="2.48"/>
    <m/>
    <x v="2"/>
  </r>
  <r>
    <s v="B"/>
    <s v="X5"/>
    <n v="1573577"/>
    <n v="34"/>
    <d v="2022-06-30T00:00:00"/>
    <n v="202206"/>
    <x v="7"/>
    <x v="7"/>
    <n v="590"/>
    <x v="3"/>
    <s v="PID65000"/>
    <x v="0"/>
    <m/>
    <m/>
    <n v="5"/>
    <s v="Southeast Asia"/>
    <n v="0"/>
    <s v="Seniority payment DaDa on April 2022 (EU)"/>
    <s v="Seniority payment DaDa on April 2022 (EU)"/>
    <n v="48.35"/>
    <m/>
    <x v="2"/>
  </r>
  <r>
    <s v="B"/>
    <s v="X5"/>
    <n v="1573577"/>
    <n v="36"/>
    <d v="2022-06-30T00:00:00"/>
    <n v="202206"/>
    <x v="7"/>
    <x v="7"/>
    <n v="590"/>
    <x v="2"/>
    <s v="PID65000"/>
    <x v="0"/>
    <m/>
    <m/>
    <n v="5"/>
    <s v="Southeast Asia"/>
    <n v="0"/>
    <s v="Seniority payment LyLy on April 2022 (EU)"/>
    <s v="Seniority payment LyLy on April 2022 (EU)"/>
    <n v="90.69"/>
    <m/>
    <x v="2"/>
  </r>
  <r>
    <s v="B"/>
    <s v="X5"/>
    <n v="1573577"/>
    <n v="38"/>
    <d v="2022-06-30T00:00:00"/>
    <n v="202206"/>
    <x v="7"/>
    <x v="7"/>
    <n v="590"/>
    <x v="7"/>
    <s v="PID65000"/>
    <x v="0"/>
    <m/>
    <m/>
    <n v="5"/>
    <s v="Southeast Asia"/>
    <n v="0"/>
    <s v="Seniority payment Chanputhearak on April 2022 (EU)"/>
    <s v="Seniority payment Chanputhearak on April 2022 (EU)"/>
    <n v="7.93"/>
    <m/>
    <x v="2"/>
  </r>
  <r>
    <s v="B"/>
    <s v="X5"/>
    <n v="1573577"/>
    <n v="41"/>
    <d v="2022-06-30T00:00:00"/>
    <n v="202206"/>
    <x v="7"/>
    <x v="7"/>
    <n v="590"/>
    <x v="4"/>
    <s v="PID65000"/>
    <x v="0"/>
    <m/>
    <m/>
    <n v="5"/>
    <s v="Southeast Asia"/>
    <n v="0"/>
    <s v="Seniority payment Touch on May 2022 (EU)"/>
    <s v="Seniority payment Touch on May 2022 (EU)"/>
    <n v="2.59"/>
    <m/>
    <x v="2"/>
  </r>
  <r>
    <s v="B"/>
    <s v="X5"/>
    <n v="1573577"/>
    <n v="43"/>
    <d v="2022-06-30T00:00:00"/>
    <n v="202206"/>
    <x v="7"/>
    <x v="7"/>
    <n v="590"/>
    <x v="3"/>
    <s v="PID65000"/>
    <x v="0"/>
    <m/>
    <m/>
    <n v="5"/>
    <s v="Southeast Asia"/>
    <n v="0"/>
    <s v="Seniority payment DaDa on May 2022 (EU)"/>
    <s v="Seniority payment DaDa on May 2022 (EU)"/>
    <n v="55.72"/>
    <m/>
    <x v="2"/>
  </r>
  <r>
    <s v="B"/>
    <s v="X5"/>
    <n v="1573577"/>
    <n v="45"/>
    <d v="2022-06-30T00:00:00"/>
    <n v="202206"/>
    <x v="7"/>
    <x v="7"/>
    <n v="590"/>
    <x v="2"/>
    <s v="PID65000"/>
    <x v="0"/>
    <m/>
    <m/>
    <n v="5"/>
    <s v="Southeast Asia"/>
    <n v="0"/>
    <s v="Seniority payment LyLy on May 2022 (EU)"/>
    <s v="Seniority payment LyLy on May 2022 (EU)"/>
    <n v="96.35"/>
    <m/>
    <x v="2"/>
  </r>
  <r>
    <s v="B"/>
    <s v="X5"/>
    <n v="1573577"/>
    <n v="47"/>
    <d v="2022-06-30T00:00:00"/>
    <n v="202206"/>
    <x v="7"/>
    <x v="7"/>
    <n v="590"/>
    <x v="7"/>
    <s v="PID65000"/>
    <x v="0"/>
    <m/>
    <m/>
    <n v="5"/>
    <s v="Southeast Asia"/>
    <n v="0"/>
    <s v="Seniority payment Chanputhearak on May 2022 (EU)"/>
    <s v="Seniority payment Chanputhearak on May 2022 (EU)"/>
    <n v="8.09"/>
    <m/>
    <x v="2"/>
  </r>
  <r>
    <s v="B"/>
    <s v="X5"/>
    <n v="1573577"/>
    <n v="50"/>
    <d v="2022-06-30T00:00:00"/>
    <n v="202206"/>
    <x v="7"/>
    <x v="7"/>
    <n v="590"/>
    <x v="4"/>
    <s v="PID65000"/>
    <x v="0"/>
    <m/>
    <m/>
    <n v="5"/>
    <s v="Southeast Asia"/>
    <n v="0"/>
    <s v="Seniority payment Touch on June 2022 (EU)"/>
    <s v="Seniority payment Touch on June 2022 (EU)"/>
    <n v="5.23"/>
    <m/>
    <x v="2"/>
  </r>
  <r>
    <s v="B"/>
    <s v="X5"/>
    <n v="1573577"/>
    <n v="52"/>
    <d v="2022-06-30T00:00:00"/>
    <n v="202206"/>
    <x v="7"/>
    <x v="7"/>
    <n v="590"/>
    <x v="3"/>
    <s v="PID65000"/>
    <x v="0"/>
    <m/>
    <m/>
    <n v="5"/>
    <s v="Southeast Asia"/>
    <n v="0"/>
    <s v="Seniority payment DaDa on June 2022 (EU)"/>
    <s v="Seniority payment DaDa on June 2022 (EU)"/>
    <n v="57.39"/>
    <m/>
    <x v="2"/>
  </r>
  <r>
    <s v="B"/>
    <s v="X5"/>
    <n v="1573577"/>
    <n v="54"/>
    <d v="2022-06-30T00:00:00"/>
    <n v="202206"/>
    <x v="7"/>
    <x v="7"/>
    <n v="590"/>
    <x v="2"/>
    <s v="PID65000"/>
    <x v="0"/>
    <m/>
    <m/>
    <n v="5"/>
    <s v="Southeast Asia"/>
    <n v="0"/>
    <s v="Seniority payment LyLy on June 2022 (EU)"/>
    <s v="Seniority payment LyLy on June 2022 (EU)"/>
    <n v="66.88"/>
    <m/>
    <x v="2"/>
  </r>
  <r>
    <s v="B"/>
    <s v="X5"/>
    <n v="1573577"/>
    <n v="56"/>
    <d v="2022-06-30T00:00:00"/>
    <n v="202206"/>
    <x v="7"/>
    <x v="7"/>
    <n v="590"/>
    <x v="7"/>
    <s v="PID65000"/>
    <x v="0"/>
    <m/>
    <m/>
    <n v="5"/>
    <s v="Southeast Asia"/>
    <n v="0"/>
    <s v="Seniority payment Chanputhearak on June 2022 (EU)"/>
    <s v="Seniority payment Chanputhearak on June 2022 (EU)"/>
    <n v="9.01"/>
    <m/>
    <x v="2"/>
  </r>
  <r>
    <s v="B"/>
    <s v="H5"/>
    <n v="1573579"/>
    <n v="0"/>
    <d v="2022-06-30T00:00:00"/>
    <n v="202206"/>
    <x v="3"/>
    <x v="3"/>
    <n v="590"/>
    <x v="2"/>
    <s v="PID65000"/>
    <x v="0"/>
    <m/>
    <m/>
    <n v="5"/>
    <s v="Southeast Asia"/>
    <n v="0"/>
    <s v="CB:Transaction1573496_Medical cost LyLy EU"/>
    <s v="CB:Transaction1573496_Medical cost LyLy EU"/>
    <n v="-96"/>
    <m/>
    <x v="2"/>
  </r>
  <r>
    <s v="B"/>
    <s v="H5"/>
    <n v="1573579"/>
    <n v="2"/>
    <d v="2022-06-30T00:00:00"/>
    <n v="202206"/>
    <x v="3"/>
    <x v="3"/>
    <n v="590"/>
    <x v="2"/>
    <s v="PID65000"/>
    <x v="0"/>
    <m/>
    <m/>
    <n v="5"/>
    <s v="Southeast Asia"/>
    <n v="0"/>
    <s v=""/>
    <s v=""/>
    <n v="337.1"/>
    <m/>
    <x v="2"/>
  </r>
  <r>
    <s v="B"/>
    <s v="X5"/>
    <n v="1573582"/>
    <n v="0"/>
    <d v="2022-06-30T00:00:00"/>
    <n v="202206"/>
    <x v="17"/>
    <x v="17"/>
    <n v="590"/>
    <x v="12"/>
    <s v="PID65000"/>
    <x v="0"/>
    <m/>
    <m/>
    <n v="5"/>
    <s v="Southeast Asia"/>
    <n v="0"/>
    <s v="Settlement PK Apr-Jun 2022"/>
    <s v="Settlement PK Apr-Jun 2022"/>
    <n v="-5734.68"/>
    <m/>
    <x v="2"/>
  </r>
  <r>
    <s v="B"/>
    <s v="X5"/>
    <n v="1573582"/>
    <n v="1"/>
    <d v="2022-06-30T00:00:00"/>
    <n v="202206"/>
    <x v="17"/>
    <x v="17"/>
    <n v="590"/>
    <x v="12"/>
    <s v="PID65000"/>
    <x v="0"/>
    <m/>
    <m/>
    <n v="5"/>
    <s v="Southeast Asia"/>
    <n v="0"/>
    <s v="settlement carry forward Q2-April-June 2022--PK"/>
    <s v="settlement carry forward Q2-April-June 2022--PK"/>
    <n v="-2444.84"/>
    <m/>
    <x v="2"/>
  </r>
  <r>
    <s v="B"/>
    <s v="X5"/>
    <n v="1573582"/>
    <n v="2"/>
    <d v="2022-06-30T00:00:00"/>
    <n v="202206"/>
    <x v="17"/>
    <x v="17"/>
    <n v="590"/>
    <x v="12"/>
    <s v="PID65000"/>
    <x v="0"/>
    <m/>
    <m/>
    <n v="5"/>
    <s v="Southeast Asia"/>
    <n v="0"/>
    <s v="Q2-2022 PK Expenditure from April to June 2022"/>
    <s v="Q2-2022 PK Expenditure from April to June 2022"/>
    <n v="6327.23"/>
    <m/>
    <x v="2"/>
  </r>
  <r>
    <s v="B"/>
    <s v="X5"/>
    <n v="1573582"/>
    <n v="3"/>
    <d v="2022-06-30T00:00:00"/>
    <n v="202206"/>
    <x v="17"/>
    <x v="17"/>
    <n v="590"/>
    <x v="12"/>
    <s v="PID65000"/>
    <x v="0"/>
    <m/>
    <m/>
    <n v="5"/>
    <s v="Southeast Asia"/>
    <n v="0"/>
    <s v="Carry forward to Q3-July to Sep 2022--PK"/>
    <s v="Carry forward to Q3-July to Sep 2022--PK"/>
    <n v="1855.5"/>
    <m/>
    <x v="2"/>
  </r>
  <r>
    <s v="B"/>
    <s v="X5"/>
    <n v="1573582"/>
    <n v="4"/>
    <d v="2022-06-30T00:00:00"/>
    <n v="202206"/>
    <x v="8"/>
    <x v="8"/>
    <n v="590"/>
    <x v="8"/>
    <s v="PID65000"/>
    <x v="0"/>
    <m/>
    <m/>
    <n v="5"/>
    <s v="Southeast Asia"/>
    <n v="0"/>
    <s v="Bank interest PK-Apr-Jun 2022"/>
    <s v="Bank interest PK-Apr-Jun 2022"/>
    <n v="-2.67"/>
    <m/>
    <x v="2"/>
  </r>
  <r>
    <s v="B"/>
    <s v="X5"/>
    <n v="1573582"/>
    <n v="5"/>
    <d v="2022-06-30T00:00:00"/>
    <n v="202206"/>
    <x v="8"/>
    <x v="8"/>
    <n v="590"/>
    <x v="8"/>
    <s v="PID65000"/>
    <x v="0"/>
    <m/>
    <m/>
    <n v="5"/>
    <s v="Southeast Asia"/>
    <n v="0"/>
    <s v="Bank interest PK-Jan-Mar 2022"/>
    <s v="Bank interest PK-Jan-Mar 2022"/>
    <n v="-0.54"/>
    <m/>
    <x v="2"/>
  </r>
  <r>
    <s v="B"/>
    <s v="X5"/>
    <n v="1573583"/>
    <n v="0"/>
    <d v="2022-06-30T00:00:00"/>
    <n v="202206"/>
    <x v="17"/>
    <x v="17"/>
    <n v="590"/>
    <x v="12"/>
    <s v="PID65000"/>
    <x v="0"/>
    <m/>
    <m/>
    <n v="5"/>
    <s v="Southeast Asia"/>
    <n v="0"/>
    <s v="Settlement VSG Apr-Jun 2022"/>
    <s v="Settlement VSG Apr-Jun 2022"/>
    <n v="-9102.94"/>
    <m/>
    <x v="2"/>
  </r>
  <r>
    <s v="B"/>
    <s v="X5"/>
    <n v="1573583"/>
    <n v="1"/>
    <d v="2022-06-30T00:00:00"/>
    <n v="202206"/>
    <x v="17"/>
    <x v="17"/>
    <n v="590"/>
    <x v="12"/>
    <s v="PID65000"/>
    <x v="0"/>
    <m/>
    <m/>
    <n v="5"/>
    <s v="Southeast Asia"/>
    <n v="0"/>
    <s v="settlement carry forward Q2-April-June 2022--VSG"/>
    <s v="settlement carry forward Q2-April-June 2022--VSG"/>
    <n v="-1285.6300000000001"/>
    <m/>
    <x v="2"/>
  </r>
  <r>
    <s v="B"/>
    <s v="X5"/>
    <n v="1573583"/>
    <n v="2"/>
    <d v="2022-06-30T00:00:00"/>
    <n v="202206"/>
    <x v="17"/>
    <x v="17"/>
    <n v="590"/>
    <x v="12"/>
    <s v="PID65000"/>
    <x v="0"/>
    <m/>
    <m/>
    <n v="5"/>
    <s v="Southeast Asia"/>
    <n v="0"/>
    <s v="Q2-2022 VSG Expenditure from April to June 2022"/>
    <s v="Q2-2022 VSG Expenditure from April to June 2022"/>
    <n v="8109.85"/>
    <m/>
    <x v="2"/>
  </r>
  <r>
    <s v="B"/>
    <s v="X5"/>
    <n v="1573583"/>
    <n v="3"/>
    <d v="2022-06-30T00:00:00"/>
    <n v="202206"/>
    <x v="17"/>
    <x v="17"/>
    <n v="590"/>
    <x v="12"/>
    <s v="PID65000"/>
    <x v="0"/>
    <m/>
    <m/>
    <n v="5"/>
    <s v="Southeast Asia"/>
    <n v="0"/>
    <s v="Carry forward to Q3-July to Sep 2022--VSG"/>
    <s v="Carry forward to Q3-July to Sep 2022--VSG"/>
    <n v="2284.6799999999998"/>
    <m/>
    <x v="2"/>
  </r>
  <r>
    <s v="B"/>
    <s v="X5"/>
    <n v="1573583"/>
    <n v="4"/>
    <d v="2022-06-30T00:00:00"/>
    <n v="202206"/>
    <x v="8"/>
    <x v="8"/>
    <n v="590"/>
    <x v="8"/>
    <s v="PID65000"/>
    <x v="0"/>
    <m/>
    <m/>
    <n v="5"/>
    <s v="Southeast Asia"/>
    <n v="0"/>
    <s v="Bank interest VSG-Apr-Jun 2022"/>
    <s v="Bank interest VSG-Apr-Jun 2022"/>
    <n v="-5.45"/>
    <m/>
    <x v="2"/>
  </r>
  <r>
    <s v="B"/>
    <s v="X5"/>
    <n v="1573583"/>
    <n v="5"/>
    <d v="2022-06-30T00:00:00"/>
    <n v="202206"/>
    <x v="8"/>
    <x v="8"/>
    <n v="590"/>
    <x v="8"/>
    <s v="PID65000"/>
    <x v="0"/>
    <m/>
    <m/>
    <n v="5"/>
    <s v="Southeast Asia"/>
    <n v="0"/>
    <s v="Bank interest VSG-Jan-Mar 2022"/>
    <s v="Bank interest VSG-Jan-Mar 2022"/>
    <n v="-0.51"/>
    <m/>
    <x v="2"/>
  </r>
  <r>
    <s v="B"/>
    <s v="X5"/>
    <n v="1573584"/>
    <n v="0"/>
    <d v="2022-06-30T00:00:00"/>
    <n v="202206"/>
    <x v="17"/>
    <x v="17"/>
    <n v="590"/>
    <x v="12"/>
    <s v="PID65000"/>
    <x v="0"/>
    <m/>
    <m/>
    <n v="5"/>
    <s v="Southeast Asia"/>
    <n v="0"/>
    <s v="Settlement LLC Apr-Jun 2022"/>
    <s v="Settlement LLC Apr-Jun 2022"/>
    <n v="-4119.41"/>
    <m/>
    <x v="2"/>
  </r>
  <r>
    <s v="B"/>
    <s v="X5"/>
    <n v="1573584"/>
    <n v="1"/>
    <d v="2022-06-30T00:00:00"/>
    <n v="202206"/>
    <x v="17"/>
    <x v="17"/>
    <n v="590"/>
    <x v="12"/>
    <s v="PID65000"/>
    <x v="0"/>
    <m/>
    <m/>
    <n v="5"/>
    <s v="Southeast Asia"/>
    <n v="0"/>
    <s v="settlement carry forward Q2-April-June 2022--LLC"/>
    <s v="settlement carry forward Q2-April-June 2022--LLC"/>
    <n v="-697.89"/>
    <m/>
    <x v="2"/>
  </r>
  <r>
    <s v="B"/>
    <s v="X5"/>
    <n v="1573584"/>
    <n v="2"/>
    <d v="2022-06-30T00:00:00"/>
    <n v="202206"/>
    <x v="17"/>
    <x v="17"/>
    <n v="590"/>
    <x v="12"/>
    <s v="PID65000"/>
    <x v="0"/>
    <m/>
    <m/>
    <n v="5"/>
    <s v="Southeast Asia"/>
    <n v="0"/>
    <s v="Q2-2022 LLC Ependiture from April to June 2022"/>
    <s v="Q2-2022 LLC Ependiture from April to June 2022"/>
    <n v="3442.11"/>
    <m/>
    <x v="2"/>
  </r>
  <r>
    <s v="B"/>
    <s v="X5"/>
    <n v="1573584"/>
    <n v="3"/>
    <d v="2022-06-30T00:00:00"/>
    <n v="202206"/>
    <x v="17"/>
    <x v="17"/>
    <n v="590"/>
    <x v="12"/>
    <s v="PID65000"/>
    <x v="0"/>
    <m/>
    <m/>
    <n v="5"/>
    <s v="Southeast Asia"/>
    <n v="0"/>
    <s v="Carry forward to Q3-July to Sep 2022--LLC"/>
    <s v="Carry forward to Q3-July to Sep 2022--LLC"/>
    <n v="1375.19"/>
    <m/>
    <x v="2"/>
  </r>
  <r>
    <s v="B"/>
    <s v="X5"/>
    <n v="1573585"/>
    <n v="0"/>
    <d v="2022-06-30T00:00:00"/>
    <n v="202206"/>
    <x v="16"/>
    <x v="16"/>
    <n v="590"/>
    <x v="0"/>
    <s v="PID65000"/>
    <x v="0"/>
    <m/>
    <m/>
    <n v="5"/>
    <s v="Southeast Asia"/>
    <n v="0"/>
    <s v="Office insurance burglary_MGA insurance broker For Jan 2022_EU"/>
    <s v="Office insurance burglary_MGA insurance broker For Jan 2022_EU"/>
    <n v="1.31"/>
    <m/>
    <x v="2"/>
  </r>
  <r>
    <s v="B"/>
    <s v="X5"/>
    <n v="1573585"/>
    <n v="2"/>
    <d v="2022-06-30T00:00:00"/>
    <n v="202206"/>
    <x v="16"/>
    <x v="16"/>
    <n v="590"/>
    <x v="0"/>
    <s v="PID65000"/>
    <x v="0"/>
    <m/>
    <m/>
    <n v="5"/>
    <s v="Southeast Asia"/>
    <n v="0"/>
    <s v="Office insurance burglary_MGA insurance broker For Feb 2022_EU"/>
    <s v="Office insurance burglary_MGA insurance broker For Feb 2022_EU"/>
    <n v="1.31"/>
    <m/>
    <x v="2"/>
  </r>
  <r>
    <s v="B"/>
    <s v="X5"/>
    <n v="1573585"/>
    <n v="4"/>
    <d v="2022-06-30T00:00:00"/>
    <n v="202206"/>
    <x v="16"/>
    <x v="16"/>
    <n v="590"/>
    <x v="0"/>
    <s v="PID65000"/>
    <x v="0"/>
    <m/>
    <m/>
    <n v="5"/>
    <s v="Southeast Asia"/>
    <n v="0"/>
    <s v="Office insurance burglary_MGA insurance broker For Mar 2022_EU"/>
    <s v="Office insurance burglary_MGA insurance broker For Mar 2022_EU"/>
    <n v="1.31"/>
    <m/>
    <x v="2"/>
  </r>
  <r>
    <s v="B"/>
    <s v="X5"/>
    <n v="1573585"/>
    <n v="6"/>
    <d v="2022-06-30T00:00:00"/>
    <n v="202206"/>
    <x v="16"/>
    <x v="16"/>
    <n v="590"/>
    <x v="0"/>
    <s v="PID65000"/>
    <x v="0"/>
    <m/>
    <m/>
    <n v="5"/>
    <s v="Southeast Asia"/>
    <n v="0"/>
    <s v="Office insurance burglary_MGA insurance broker For Apr 2022_EU"/>
    <s v="Office insurance burglary_MGA insurance broker For Apr 2022_EU"/>
    <n v="1.31"/>
    <m/>
    <x v="2"/>
  </r>
  <r>
    <s v="B"/>
    <s v="X5"/>
    <n v="1573585"/>
    <n v="8"/>
    <d v="2022-06-30T00:00:00"/>
    <n v="202206"/>
    <x v="16"/>
    <x v="16"/>
    <n v="590"/>
    <x v="0"/>
    <s v="PID65000"/>
    <x v="0"/>
    <m/>
    <m/>
    <n v="5"/>
    <s v="Southeast Asia"/>
    <n v="0"/>
    <s v="Office insurance burglary_MGA insurance broker For May 2022_EU"/>
    <s v="Office insurance burglary_MGA insurance broker For May 2022_EU"/>
    <n v="1.31"/>
    <m/>
    <x v="2"/>
  </r>
  <r>
    <s v="B"/>
    <s v="X5"/>
    <n v="1573585"/>
    <n v="10"/>
    <d v="2022-06-30T00:00:00"/>
    <n v="202206"/>
    <x v="16"/>
    <x v="16"/>
    <n v="590"/>
    <x v="0"/>
    <s v="PID65000"/>
    <x v="0"/>
    <m/>
    <m/>
    <n v="5"/>
    <s v="Southeast Asia"/>
    <n v="0"/>
    <s v="Office insurance burglary_MGA insurance broker For Jun 2022_EU"/>
    <s v="Office insurance burglary_MGA insurance broker For Jun 2022_EU"/>
    <n v="1.31"/>
    <m/>
    <x v="2"/>
  </r>
  <r>
    <s v="B"/>
    <s v="X5"/>
    <n v="1573588"/>
    <n v="0"/>
    <d v="2022-06-30T00:00:00"/>
    <n v="202206"/>
    <x v="17"/>
    <x v="17"/>
    <n v="590"/>
    <x v="12"/>
    <s v="PID65000"/>
    <x v="0"/>
    <m/>
    <m/>
    <n v="5"/>
    <s v="Southeast Asia"/>
    <n v="0"/>
    <s v="Settlement ANKO Apr-Jun 2022"/>
    <s v="Settlement ANKO Apr-Jun 2022"/>
    <n v="-6508.33"/>
    <m/>
    <x v="2"/>
  </r>
  <r>
    <s v="B"/>
    <s v="X5"/>
    <n v="1573588"/>
    <n v="1"/>
    <d v="2022-06-30T00:00:00"/>
    <n v="202206"/>
    <x v="17"/>
    <x v="17"/>
    <n v="590"/>
    <x v="12"/>
    <s v="PID65000"/>
    <x v="0"/>
    <m/>
    <m/>
    <n v="5"/>
    <s v="Southeast Asia"/>
    <n v="0"/>
    <s v="settlement carry forward Q2-April-June 2022--ANKO"/>
    <s v="settlement carry forward Q2-April-June 2022--ANKO"/>
    <n v="-1349.22"/>
    <m/>
    <x v="2"/>
  </r>
  <r>
    <s v="B"/>
    <s v="X5"/>
    <n v="1573588"/>
    <n v="2"/>
    <d v="2022-06-30T00:00:00"/>
    <n v="202206"/>
    <x v="17"/>
    <x v="17"/>
    <n v="590"/>
    <x v="12"/>
    <s v="PID65000"/>
    <x v="0"/>
    <m/>
    <m/>
    <n v="5"/>
    <s v="Southeast Asia"/>
    <n v="0"/>
    <s v="Q2-2022 ANKO Expenditure from April to June 2022"/>
    <s v="Q2-2022 ANKO Expenditure from April to June 2022"/>
    <n v="5007.92"/>
    <m/>
    <x v="2"/>
  </r>
  <r>
    <s v="B"/>
    <s v="X5"/>
    <n v="1573588"/>
    <n v="3"/>
    <d v="2022-06-30T00:00:00"/>
    <n v="202206"/>
    <x v="17"/>
    <x v="17"/>
    <n v="590"/>
    <x v="12"/>
    <s v="PID65000"/>
    <x v="0"/>
    <m/>
    <m/>
    <n v="5"/>
    <s v="Southeast Asia"/>
    <n v="0"/>
    <s v="Carry forward to Q3-Jul-Sep 2022--ANKO"/>
    <s v="Carry forward to Q3-Jul-Sep 2022--ANKO"/>
    <n v="2852.9"/>
    <m/>
    <x v="2"/>
  </r>
  <r>
    <s v="B"/>
    <s v="X5"/>
    <n v="1573588"/>
    <n v="4"/>
    <d v="2022-06-30T00:00:00"/>
    <n v="202206"/>
    <x v="8"/>
    <x v="8"/>
    <n v="590"/>
    <x v="8"/>
    <s v="PID65000"/>
    <x v="0"/>
    <m/>
    <m/>
    <n v="5"/>
    <s v="Southeast Asia"/>
    <n v="0"/>
    <s v="Bank interest ANKO-Apr-Jun 2022"/>
    <s v="Bank interest ANKO-Apr-Jun 2022"/>
    <n v="-2.89"/>
    <m/>
    <x v="2"/>
  </r>
  <r>
    <s v="B"/>
    <s v="X5"/>
    <n v="1573588"/>
    <n v="5"/>
    <d v="2022-06-30T00:00:00"/>
    <n v="202206"/>
    <x v="8"/>
    <x v="8"/>
    <n v="590"/>
    <x v="8"/>
    <s v="PID65000"/>
    <x v="0"/>
    <m/>
    <m/>
    <n v="5"/>
    <s v="Southeast Asia"/>
    <n v="0"/>
    <s v="Bank interest ANKO-Jan-Mar 2022"/>
    <s v="Bank interest ANKO-Jan-Mar 2022"/>
    <n v="-0.38"/>
    <m/>
    <x v="2"/>
  </r>
  <r>
    <s v="B"/>
    <s v="H1"/>
    <n v="2064135"/>
    <n v="2"/>
    <d v="2022-04-11T00:00:00"/>
    <n v="202204"/>
    <x v="8"/>
    <x v="8"/>
    <n v="590"/>
    <x v="8"/>
    <s v="PID65000"/>
    <x v="0"/>
    <m/>
    <m/>
    <n v="5"/>
    <s v="Southeast Asia"/>
    <n v="0"/>
    <s v="ForumCiv Cambodia / Cash Request EU Projec for period April – June 2022, StoneX 4803921, bankfee"/>
    <s v="ForumCiv Cambodia / Cash Request EU Projec for period April – June 2022, StoneX 4803921, bankfee"/>
    <n v="50"/>
    <m/>
    <x v="2"/>
  </r>
  <r>
    <s v="B"/>
    <s v="X1"/>
    <n v="2064152"/>
    <n v="6"/>
    <d v="2022-04-30T00:00:00"/>
    <n v="202204"/>
    <x v="12"/>
    <x v="12"/>
    <n v="590"/>
    <x v="10"/>
    <s v="PID65000"/>
    <x v="0"/>
    <m/>
    <m/>
    <n v="1"/>
    <s v="Head Office"/>
    <n v="0"/>
    <s v="Internal costs April 2022"/>
    <s v="Internal costs April 2022"/>
    <n v="300"/>
    <m/>
    <x v="2"/>
  </r>
  <r>
    <s v="B"/>
    <s v="X1"/>
    <n v="2064156"/>
    <n v="15"/>
    <d v="2022-04-30T00:00:00"/>
    <n v="202204"/>
    <x v="11"/>
    <x v="11"/>
    <n v="590"/>
    <x v="9"/>
    <s v="PID65000"/>
    <x v="0"/>
    <m/>
    <m/>
    <n v="1"/>
    <s v="Head Office"/>
    <n v="0"/>
    <s v="Salary allocation SPP-Cambodia April"/>
    <s v="Salary allocation SPP-Cambodia April"/>
    <n v="700"/>
    <m/>
    <x v="2"/>
  </r>
  <r>
    <s v="B"/>
    <s v="X1"/>
    <n v="2064195"/>
    <n v="15"/>
    <d v="2022-05-31T00:00:00"/>
    <n v="202205"/>
    <x v="11"/>
    <x v="11"/>
    <n v="590"/>
    <x v="9"/>
    <s v="PID65000"/>
    <x v="0"/>
    <m/>
    <m/>
    <n v="1"/>
    <s v="Head Office"/>
    <n v="0"/>
    <s v="Salary allocation SPP-Cambodia Maj"/>
    <s v="Salary allocation SPP-Cambodia Maj"/>
    <n v="700"/>
    <m/>
    <x v="2"/>
  </r>
  <r>
    <s v="B"/>
    <s v="X1"/>
    <n v="2064198"/>
    <n v="6"/>
    <d v="2022-05-31T00:00:00"/>
    <n v="202205"/>
    <x v="12"/>
    <x v="12"/>
    <n v="590"/>
    <x v="10"/>
    <s v="PID65000"/>
    <x v="0"/>
    <m/>
    <m/>
    <n v="1"/>
    <s v="Head Office"/>
    <n v="0"/>
    <s v="Internal costs Maj 2022"/>
    <s v="Internal costs Maj 2022"/>
    <n v="300"/>
    <m/>
    <x v="2"/>
  </r>
  <r>
    <s v="B"/>
    <s v="X1"/>
    <n v="2064253"/>
    <n v="15"/>
    <d v="2022-06-30T00:00:00"/>
    <n v="202206"/>
    <x v="11"/>
    <x v="11"/>
    <n v="590"/>
    <x v="9"/>
    <s v="PID65000"/>
    <x v="0"/>
    <m/>
    <m/>
    <n v="1"/>
    <s v="Head Office"/>
    <n v="0"/>
    <s v="Salary allocation SPP-Cambodia Juni"/>
    <s v="Salary allocation SPP-Cambodia Juni"/>
    <n v="700"/>
    <m/>
    <x v="2"/>
  </r>
  <r>
    <s v="B"/>
    <s v="X5"/>
    <n v="1573515"/>
    <n v="2"/>
    <d v="2022-04-29T00:00:00"/>
    <n v="202204"/>
    <x v="5"/>
    <x v="5"/>
    <n v="590"/>
    <x v="17"/>
    <s v="PID66000"/>
    <x v="1"/>
    <m/>
    <m/>
    <n v="5"/>
    <s v="Southeast Asia"/>
    <n v="0"/>
    <s v="Salary to LyLy in Apr'22_MacP"/>
    <s v="Salary to LyLy in Apr'22_MacP"/>
    <n v="390.76"/>
    <m/>
    <x v="2"/>
  </r>
  <r>
    <s v="B"/>
    <s v="X5"/>
    <n v="1573517"/>
    <n v="2"/>
    <d v="2022-04-29T00:00:00"/>
    <n v="202204"/>
    <x v="9"/>
    <x v="9"/>
    <n v="590"/>
    <x v="17"/>
    <s v="PID66000"/>
    <x v="1"/>
    <m/>
    <m/>
    <n v="5"/>
    <s v="Southeast Asia"/>
    <n v="0"/>
    <s v="health &amp; Accident insurance LyLy Apr'22_MacP"/>
    <s v="health &amp; Accident insurance LyLy Apr'22_MacP"/>
    <n v="2.09"/>
    <m/>
    <x v="2"/>
  </r>
  <r>
    <s v="B"/>
    <s v="X5"/>
    <n v="1573518"/>
    <n v="3"/>
    <d v="2022-04-29T00:00:00"/>
    <n v="202204"/>
    <x v="10"/>
    <x v="10"/>
    <n v="590"/>
    <x v="17"/>
    <s v="PID66000"/>
    <x v="1"/>
    <m/>
    <m/>
    <n v="5"/>
    <s v="Southeast Asia"/>
    <n v="0"/>
    <s v="NSSF to LyLy in Apr'22_MacP"/>
    <s v="NSSF to LyLy in Apr'22_MacP"/>
    <n v="3"/>
    <m/>
    <x v="2"/>
  </r>
  <r>
    <s v="B"/>
    <s v="X5"/>
    <n v="1573539"/>
    <n v="2"/>
    <d v="2022-05-31T00:00:00"/>
    <n v="202205"/>
    <x v="5"/>
    <x v="5"/>
    <n v="590"/>
    <x v="17"/>
    <s v="PID66000"/>
    <x v="1"/>
    <m/>
    <m/>
    <n v="5"/>
    <s v="Southeast Asia"/>
    <n v="0"/>
    <s v="Salary to LyLy in May'22_MacP"/>
    <s v="Salary to LyLy in May'22_MacP"/>
    <n v="293.61"/>
    <m/>
    <x v="2"/>
  </r>
  <r>
    <s v="B"/>
    <s v="X5"/>
    <n v="1573541"/>
    <n v="2"/>
    <d v="2022-05-31T00:00:00"/>
    <n v="202205"/>
    <x v="9"/>
    <x v="9"/>
    <n v="590"/>
    <x v="17"/>
    <s v="PID66000"/>
    <x v="1"/>
    <m/>
    <m/>
    <n v="5"/>
    <s v="Southeast Asia"/>
    <n v="0"/>
    <s v="health &amp; Accident insurance LyLy May'22_MacP"/>
    <s v="health &amp; Accident insurance LyLy May'22_MacP"/>
    <n v="1.57"/>
    <m/>
    <x v="2"/>
  </r>
  <r>
    <s v="B"/>
    <s v="X5"/>
    <n v="1573542"/>
    <n v="3"/>
    <d v="2022-05-31T00:00:00"/>
    <n v="202205"/>
    <x v="10"/>
    <x v="10"/>
    <n v="590"/>
    <x v="17"/>
    <s v="PID66000"/>
    <x v="1"/>
    <m/>
    <m/>
    <n v="5"/>
    <s v="Southeast Asia"/>
    <n v="0"/>
    <s v="NSSF to LyLy in May'22_MacP"/>
    <s v="NSSF to LyLy in May'22_MacP"/>
    <n v="1.51"/>
    <m/>
    <x v="2"/>
  </r>
  <r>
    <s v="B"/>
    <s v="X5"/>
    <n v="1573571"/>
    <n v="2"/>
    <d v="2022-06-30T00:00:00"/>
    <n v="202206"/>
    <x v="5"/>
    <x v="5"/>
    <n v="590"/>
    <x v="17"/>
    <s v="PID66000"/>
    <x v="1"/>
    <m/>
    <m/>
    <n v="5"/>
    <s v="Southeast Asia"/>
    <n v="0"/>
    <s v="Salary to LyLy in Jun'22_MacP"/>
    <s v="Salary to LyLy in Jun'22_MacP"/>
    <n v="799.44"/>
    <m/>
    <x v="2"/>
  </r>
  <r>
    <s v="B"/>
    <s v="X5"/>
    <n v="1573573"/>
    <n v="2"/>
    <d v="2022-06-30T00:00:00"/>
    <n v="202206"/>
    <x v="9"/>
    <x v="9"/>
    <n v="590"/>
    <x v="17"/>
    <s v="PID66000"/>
    <x v="1"/>
    <m/>
    <m/>
    <n v="5"/>
    <s v="Southeast Asia"/>
    <n v="0"/>
    <s v="health &amp; Accident insurance LyLy Jun'22_MacP"/>
    <s v="health &amp; Accident insurance LyLy Jun'22_MacP"/>
    <n v="4.2699999999999996"/>
    <m/>
    <x v="2"/>
  </r>
  <r>
    <s v="B"/>
    <s v="X5"/>
    <n v="1573574"/>
    <n v="3"/>
    <d v="2022-06-30T00:00:00"/>
    <n v="202206"/>
    <x v="10"/>
    <x v="10"/>
    <n v="590"/>
    <x v="17"/>
    <s v="PID66000"/>
    <x v="1"/>
    <m/>
    <m/>
    <n v="5"/>
    <s v="Southeast Asia"/>
    <n v="0"/>
    <s v="NSSF to LyLy in Jun'22_MacP"/>
    <s v="NSSF to LyLy in Jun'22_MacP"/>
    <n v="4.1100000000000003"/>
    <m/>
    <x v="2"/>
  </r>
  <r>
    <s v="B"/>
    <s v="X5"/>
    <n v="1573577"/>
    <n v="26"/>
    <d v="2022-06-30T00:00:00"/>
    <n v="202206"/>
    <x v="7"/>
    <x v="7"/>
    <n v="590"/>
    <x v="17"/>
    <s v="PID66000"/>
    <x v="1"/>
    <m/>
    <m/>
    <n v="5"/>
    <s v="Southeast Asia"/>
    <n v="0"/>
    <s v="Seniority payment LyLy on March 2022 (MACP)"/>
    <s v="Seniority payment LyLy on March 2022 (MACP)"/>
    <n v="33.770000000000003"/>
    <m/>
    <x v="2"/>
  </r>
  <r>
    <s v="B"/>
    <s v="X5"/>
    <n v="1573577"/>
    <n v="44"/>
    <d v="2022-06-30T00:00:00"/>
    <n v="202206"/>
    <x v="7"/>
    <x v="7"/>
    <n v="590"/>
    <x v="17"/>
    <s v="PID66000"/>
    <x v="1"/>
    <m/>
    <m/>
    <n v="5"/>
    <s v="Southeast Asia"/>
    <n v="0"/>
    <s v="Seniority payment LyLy on May 2022 (MACP)"/>
    <s v="Seniority payment LyLy on May 2022 (MACP)"/>
    <n v="17.11"/>
    <m/>
    <x v="2"/>
  </r>
  <r>
    <s v="B"/>
    <s v="X5"/>
    <n v="1573577"/>
    <n v="53"/>
    <d v="2022-06-30T00:00:00"/>
    <n v="202206"/>
    <x v="7"/>
    <x v="7"/>
    <n v="590"/>
    <x v="17"/>
    <s v="PID66000"/>
    <x v="1"/>
    <m/>
    <m/>
    <n v="5"/>
    <s v="Southeast Asia"/>
    <n v="0"/>
    <s v="Seniority payment LyLy on June 2022 (MACP)"/>
    <s v="Seniority payment LyLy on June 2022 (MACP)"/>
    <n v="46.58"/>
    <m/>
    <x v="2"/>
  </r>
  <r>
    <s v="B"/>
    <s v="X5"/>
    <n v="1573577"/>
    <n v="35"/>
    <d v="2022-06-30T00:00:00"/>
    <n v="202206"/>
    <x v="7"/>
    <x v="7"/>
    <n v="590"/>
    <x v="17"/>
    <s v="PID66000"/>
    <x v="1"/>
    <m/>
    <m/>
    <n v="5"/>
    <s v="Southeast Asia"/>
    <n v="0"/>
    <s v="Seniority payment LyLy on April 2022 (MACP)"/>
    <s v="Seniority payment LyLy on April 2022 (MACP)"/>
    <n v="22.77"/>
    <m/>
    <x v="2"/>
  </r>
  <r>
    <s v="B"/>
    <s v="X5"/>
    <n v="1573577"/>
    <n v="17"/>
    <d v="2022-06-30T00:00:00"/>
    <n v="202206"/>
    <x v="7"/>
    <x v="7"/>
    <n v="590"/>
    <x v="17"/>
    <s v="PID66000"/>
    <x v="1"/>
    <m/>
    <m/>
    <n v="5"/>
    <s v="Southeast Asia"/>
    <n v="0"/>
    <s v="Seniority payment LyLy on Feb 2022 (MACP)"/>
    <s v="Seniority payment LyLy on Feb 2022 (MACP)"/>
    <n v="34.29"/>
    <m/>
    <x v="2"/>
  </r>
  <r>
    <s v="B"/>
    <s v="X5"/>
    <n v="1573577"/>
    <n v="5"/>
    <d v="2022-06-30T00:00:00"/>
    <n v="202206"/>
    <x v="7"/>
    <x v="7"/>
    <n v="590"/>
    <x v="17"/>
    <s v="PID66000"/>
    <x v="1"/>
    <m/>
    <m/>
    <n v="5"/>
    <s v="Southeast Asia"/>
    <n v="0"/>
    <s v="Seniority payment LyLy on Jan 2022 (MACP)"/>
    <s v="Seniority payment LyLy on Jan 2022 (MACP)"/>
    <n v="22.36"/>
    <m/>
    <x v="2"/>
  </r>
  <r>
    <s v="B"/>
    <s v="H5"/>
    <n v="1573579"/>
    <n v="3"/>
    <d v="2022-06-30T00:00:00"/>
    <n v="202206"/>
    <x v="3"/>
    <x v="3"/>
    <n v="590"/>
    <x v="17"/>
    <s v="PID66000"/>
    <x v="1"/>
    <m/>
    <m/>
    <n v="5"/>
    <s v="Southeast Asia"/>
    <n v="0"/>
    <s v="CB:Transaction1573496_Medical cost LyLy MACP"/>
    <s v="CB:Transaction1573496_Medical cost LyLy MACP"/>
    <n v="142.9"/>
    <m/>
    <x v="2"/>
  </r>
  <r>
    <s v="B"/>
    <s v="X5"/>
    <n v="1573515"/>
    <n v="0"/>
    <d v="2022-04-29T00:00:00"/>
    <n v="202204"/>
    <x v="5"/>
    <x v="5"/>
    <n v="590"/>
    <x v="20"/>
    <s v="PID66000"/>
    <x v="1"/>
    <m/>
    <m/>
    <n v="5"/>
    <s v="Southeast Asia"/>
    <n v="0"/>
    <s v="Salary to DaDa in Apr'22_MacP"/>
    <s v="Salary to DaDa in Apr'22_MacP"/>
    <n v="1914.97"/>
    <m/>
    <x v="2"/>
  </r>
  <r>
    <s v="B"/>
    <s v="X5"/>
    <n v="1573517"/>
    <n v="0"/>
    <d v="2022-04-29T00:00:00"/>
    <n v="202204"/>
    <x v="9"/>
    <x v="9"/>
    <n v="590"/>
    <x v="20"/>
    <s v="PID66000"/>
    <x v="1"/>
    <m/>
    <m/>
    <n v="5"/>
    <s v="Southeast Asia"/>
    <n v="0"/>
    <s v="health &amp; Accident insurance DaDa Apr'22_MacP"/>
    <s v="health &amp; Accident insurance DaDa Apr'22_MacP"/>
    <n v="7.24"/>
    <m/>
    <x v="2"/>
  </r>
  <r>
    <s v="B"/>
    <s v="X5"/>
    <n v="1573518"/>
    <n v="1"/>
    <d v="2022-04-29T00:00:00"/>
    <n v="202204"/>
    <x v="10"/>
    <x v="10"/>
    <n v="590"/>
    <x v="20"/>
    <s v="PID66000"/>
    <x v="1"/>
    <m/>
    <m/>
    <n v="5"/>
    <s v="Southeast Asia"/>
    <n v="0"/>
    <s v="NSSF to DaDa in Apr'22_MacP"/>
    <s v="NSSF to DaDa in Apr'22_MacP"/>
    <n v="7.1"/>
    <m/>
    <x v="2"/>
  </r>
  <r>
    <s v="B"/>
    <s v="X5"/>
    <n v="1573539"/>
    <n v="0"/>
    <d v="2022-05-31T00:00:00"/>
    <n v="202205"/>
    <x v="5"/>
    <x v="5"/>
    <n v="590"/>
    <x v="20"/>
    <s v="PID66000"/>
    <x v="1"/>
    <m/>
    <m/>
    <n v="5"/>
    <s v="Southeast Asia"/>
    <n v="0"/>
    <s v="Salary to DaDa in May'22_MacP"/>
    <s v="Salary to DaDa in May'22_MacP"/>
    <n v="1787.6"/>
    <m/>
    <x v="2"/>
  </r>
  <r>
    <s v="B"/>
    <s v="X5"/>
    <n v="1573541"/>
    <n v="0"/>
    <d v="2022-05-31T00:00:00"/>
    <n v="202205"/>
    <x v="9"/>
    <x v="9"/>
    <n v="590"/>
    <x v="20"/>
    <s v="PID66000"/>
    <x v="1"/>
    <m/>
    <m/>
    <n v="5"/>
    <s v="Southeast Asia"/>
    <n v="0"/>
    <s v="health &amp; Accident insurance DaDa May'22_MacP"/>
    <s v="health &amp; Accident insurance DaDa May'22_MacP"/>
    <n v="6.76"/>
    <m/>
    <x v="2"/>
  </r>
  <r>
    <s v="B"/>
    <s v="X5"/>
    <n v="1573542"/>
    <n v="1"/>
    <d v="2022-05-31T00:00:00"/>
    <n v="202205"/>
    <x v="10"/>
    <x v="10"/>
    <n v="590"/>
    <x v="20"/>
    <s v="PID66000"/>
    <x v="1"/>
    <m/>
    <m/>
    <n v="5"/>
    <s v="Southeast Asia"/>
    <n v="0"/>
    <s v="NSSF to DaDa in May'22_MacP"/>
    <s v="NSSF to DaDa in May'22_MacP"/>
    <n v="6.52"/>
    <m/>
    <x v="2"/>
  </r>
  <r>
    <s v="B"/>
    <s v="X5"/>
    <n v="1573571"/>
    <n v="0"/>
    <d v="2022-06-30T00:00:00"/>
    <n v="202206"/>
    <x v="5"/>
    <x v="5"/>
    <n v="590"/>
    <x v="20"/>
    <s v="PID66000"/>
    <x v="1"/>
    <m/>
    <m/>
    <n v="5"/>
    <s v="Southeast Asia"/>
    <n v="0"/>
    <s v="Salary to DaDa in Jun'22_MacP"/>
    <s v="Salary to DaDa in Jun'22_MacP"/>
    <n v="1758.71"/>
    <m/>
    <x v="2"/>
  </r>
  <r>
    <s v="B"/>
    <s v="X5"/>
    <n v="1573573"/>
    <n v="0"/>
    <d v="2022-06-30T00:00:00"/>
    <n v="202206"/>
    <x v="9"/>
    <x v="9"/>
    <n v="590"/>
    <x v="20"/>
    <s v="PID66000"/>
    <x v="1"/>
    <m/>
    <m/>
    <n v="5"/>
    <s v="Southeast Asia"/>
    <n v="0"/>
    <s v="health &amp; Accident insurance DaDa Jun'22_MacP"/>
    <s v="health &amp; Accident insurance DaDa Jun'22_MacP"/>
    <n v="6.65"/>
    <m/>
    <x v="2"/>
  </r>
  <r>
    <s v="B"/>
    <s v="X5"/>
    <n v="1573574"/>
    <n v="1"/>
    <d v="2022-06-30T00:00:00"/>
    <n v="202206"/>
    <x v="10"/>
    <x v="10"/>
    <n v="590"/>
    <x v="20"/>
    <s v="PID66000"/>
    <x v="1"/>
    <m/>
    <m/>
    <n v="5"/>
    <s v="Southeast Asia"/>
    <n v="0"/>
    <s v="NSSF to DaDa in Jun'22_MacP"/>
    <s v="NSSF to DaDa in Jun'22_MacP"/>
    <n v="6.41"/>
    <m/>
    <x v="2"/>
  </r>
  <r>
    <s v="B"/>
    <s v="X5"/>
    <n v="1573577"/>
    <n v="51"/>
    <d v="2022-06-30T00:00:00"/>
    <n v="202206"/>
    <x v="7"/>
    <x v="7"/>
    <n v="590"/>
    <x v="20"/>
    <s v="PID66000"/>
    <x v="1"/>
    <m/>
    <m/>
    <n v="5"/>
    <s v="Southeast Asia"/>
    <n v="0"/>
    <s v="Seniority payment DaDa on June 2022 (MACP)"/>
    <s v="Seniority payment DaDa on June 2022 (MACP)"/>
    <n v="101.71"/>
    <m/>
    <x v="2"/>
  </r>
  <r>
    <s v="B"/>
    <s v="X5"/>
    <n v="1573577"/>
    <n v="42"/>
    <d v="2022-06-30T00:00:00"/>
    <n v="202206"/>
    <x v="7"/>
    <x v="7"/>
    <n v="590"/>
    <x v="20"/>
    <s v="PID66000"/>
    <x v="1"/>
    <m/>
    <m/>
    <n v="5"/>
    <s v="Southeast Asia"/>
    <n v="0"/>
    <s v="Seniority payment DaDa on May 2022 (MACP)"/>
    <s v="Seniority payment DaDa on May 2022 (MACP)"/>
    <n v="103.38"/>
    <m/>
    <x v="2"/>
  </r>
  <r>
    <s v="B"/>
    <s v="X5"/>
    <n v="1573577"/>
    <n v="33"/>
    <d v="2022-06-30T00:00:00"/>
    <n v="202206"/>
    <x v="7"/>
    <x v="7"/>
    <n v="590"/>
    <x v="20"/>
    <s v="PID66000"/>
    <x v="1"/>
    <m/>
    <m/>
    <n v="5"/>
    <s v="Southeast Asia"/>
    <n v="0"/>
    <s v="Seniority payment DaDa on April 2022 (MACP)"/>
    <s v="Seniority payment DaDa on April 2022 (MACP)"/>
    <n v="110.75"/>
    <m/>
    <x v="2"/>
  </r>
  <r>
    <s v="B"/>
    <s v="X5"/>
    <n v="1573577"/>
    <n v="24"/>
    <d v="2022-06-30T00:00:00"/>
    <n v="202206"/>
    <x v="7"/>
    <x v="7"/>
    <n v="590"/>
    <x v="20"/>
    <s v="PID66000"/>
    <x v="1"/>
    <m/>
    <m/>
    <n v="5"/>
    <s v="Southeast Asia"/>
    <n v="0"/>
    <s v="Seniority payment DaDa on March 2022 (MACP)"/>
    <s v="Seniority payment DaDa on March 2022 (MACP)"/>
    <n v="112"/>
    <m/>
    <x v="2"/>
  </r>
  <r>
    <s v="B"/>
    <s v="X5"/>
    <n v="1573577"/>
    <n v="14"/>
    <d v="2022-06-30T00:00:00"/>
    <n v="202206"/>
    <x v="7"/>
    <x v="7"/>
    <n v="590"/>
    <x v="20"/>
    <s v="PID66000"/>
    <x v="1"/>
    <m/>
    <m/>
    <n v="5"/>
    <s v="Southeast Asia"/>
    <n v="0"/>
    <s v="Seniority payment DaDa on Feb 2022 (MACP)"/>
    <s v="Seniority payment DaDa on Feb 2022 (MACP)"/>
    <n v="122.76"/>
    <m/>
    <x v="2"/>
  </r>
  <r>
    <s v="B"/>
    <s v="X5"/>
    <n v="1573577"/>
    <n v="2"/>
    <d v="2022-06-30T00:00:00"/>
    <n v="202206"/>
    <x v="7"/>
    <x v="7"/>
    <n v="590"/>
    <x v="20"/>
    <s v="PID66000"/>
    <x v="1"/>
    <m/>
    <m/>
    <n v="5"/>
    <s v="Southeast Asia"/>
    <n v="0"/>
    <s v="Seniority payment DaDa on Jan 2022 (MACP)"/>
    <s v="Seniority payment DaDa on Jan 2022 (MACP)"/>
    <n v="100.71"/>
    <m/>
    <x v="2"/>
  </r>
  <r>
    <s v="B"/>
    <s v="X5"/>
    <n v="1573515"/>
    <n v="4"/>
    <d v="2022-04-29T00:00:00"/>
    <n v="202204"/>
    <x v="5"/>
    <x v="5"/>
    <n v="590"/>
    <x v="19"/>
    <s v="PID66000"/>
    <x v="1"/>
    <m/>
    <m/>
    <n v="5"/>
    <s v="Southeast Asia"/>
    <n v="0"/>
    <s v="Salary to Thearak in Apr'22_MacP"/>
    <s v="Salary to Flower in Apr'22_MacP"/>
    <n v="1193.3"/>
    <m/>
    <x v="2"/>
  </r>
  <r>
    <s v="B"/>
    <s v="X5"/>
    <n v="1573517"/>
    <n v="4"/>
    <d v="2022-04-29T00:00:00"/>
    <n v="202204"/>
    <x v="9"/>
    <x v="9"/>
    <n v="590"/>
    <x v="19"/>
    <s v="PID66000"/>
    <x v="1"/>
    <m/>
    <m/>
    <n v="5"/>
    <s v="Southeast Asia"/>
    <n v="0"/>
    <s v="health &amp; Accident insurance THearak Apr'22_MacP"/>
    <s v="health &amp; Accident insurance THearak Apr'22_MacP"/>
    <n v="9.31"/>
    <m/>
    <x v="2"/>
  </r>
  <r>
    <s v="B"/>
    <s v="X5"/>
    <n v="1573518"/>
    <n v="5"/>
    <d v="2022-04-29T00:00:00"/>
    <n v="202204"/>
    <x v="10"/>
    <x v="10"/>
    <n v="590"/>
    <x v="19"/>
    <s v="PID66000"/>
    <x v="1"/>
    <m/>
    <m/>
    <n v="5"/>
    <s v="Southeast Asia"/>
    <n v="0"/>
    <s v="NSSF to Thearak in Apr'22_MacP"/>
    <s v="NSSF to Flower in Apr'22_MacP"/>
    <n v="8.99"/>
    <m/>
    <x v="2"/>
  </r>
  <r>
    <s v="B"/>
    <s v="X5"/>
    <n v="1573539"/>
    <n v="4"/>
    <d v="2022-05-31T00:00:00"/>
    <n v="202205"/>
    <x v="5"/>
    <x v="5"/>
    <n v="590"/>
    <x v="19"/>
    <s v="PID66000"/>
    <x v="1"/>
    <m/>
    <m/>
    <n v="5"/>
    <s v="Southeast Asia"/>
    <n v="0"/>
    <s v="Salary to Thearak in May'22_MacP"/>
    <s v="Salary to Flower in May'22_MacP"/>
    <n v="1190.3699999999999"/>
    <m/>
    <x v="2"/>
  </r>
  <r>
    <s v="B"/>
    <s v="X5"/>
    <n v="1573541"/>
    <n v="4"/>
    <d v="2022-05-31T00:00:00"/>
    <n v="202205"/>
    <x v="9"/>
    <x v="9"/>
    <n v="590"/>
    <x v="19"/>
    <s v="PID66000"/>
    <x v="1"/>
    <m/>
    <m/>
    <n v="5"/>
    <s v="Southeast Asia"/>
    <n v="0"/>
    <s v="health &amp; Accident insurance THearak May'22_MacP"/>
    <s v="health &amp; Accident insurance THearak May'22_MacP"/>
    <n v="9.2899999999999991"/>
    <m/>
    <x v="2"/>
  </r>
  <r>
    <s v="B"/>
    <s v="X5"/>
    <n v="1573542"/>
    <n v="5"/>
    <d v="2022-05-31T00:00:00"/>
    <n v="202205"/>
    <x v="10"/>
    <x v="10"/>
    <n v="590"/>
    <x v="19"/>
    <s v="PID66000"/>
    <x v="1"/>
    <m/>
    <m/>
    <n v="5"/>
    <s v="Southeast Asia"/>
    <n v="0"/>
    <s v="NSSF to Thearak in May'22_MacP"/>
    <s v="NSSF to Flower in May'22_MacP"/>
    <n v="8.9700000000000006"/>
    <m/>
    <x v="2"/>
  </r>
  <r>
    <s v="B"/>
    <s v="X5"/>
    <n v="1573577"/>
    <n v="46"/>
    <d v="2022-06-30T00:00:00"/>
    <n v="202206"/>
    <x v="7"/>
    <x v="7"/>
    <n v="590"/>
    <x v="19"/>
    <s v="PID66000"/>
    <x v="1"/>
    <m/>
    <m/>
    <n v="5"/>
    <s v="Southeast Asia"/>
    <n v="0"/>
    <s v="Seniority payment Chanputhearak on May 2022 (MACP)"/>
    <s v="Seniority payment Chanputhearak on May 2022 (MACP)"/>
    <n v="67.55"/>
    <m/>
    <x v="2"/>
  </r>
  <r>
    <s v="B"/>
    <s v="X5"/>
    <n v="1573577"/>
    <n v="37"/>
    <d v="2022-06-30T00:00:00"/>
    <n v="202206"/>
    <x v="7"/>
    <x v="7"/>
    <n v="590"/>
    <x v="19"/>
    <s v="PID66000"/>
    <x v="1"/>
    <m/>
    <m/>
    <n v="5"/>
    <s v="Southeast Asia"/>
    <n v="0"/>
    <s v="Seniority payment Chanputhearak on April 2022 (MACP)"/>
    <s v="Seniority payment Chanputhearak on April 2022 (MACP)"/>
    <n v="67.72"/>
    <m/>
    <x v="2"/>
  </r>
  <r>
    <s v="B"/>
    <s v="X5"/>
    <n v="1573577"/>
    <n v="28"/>
    <d v="2022-06-30T00:00:00"/>
    <n v="202206"/>
    <x v="7"/>
    <x v="7"/>
    <n v="590"/>
    <x v="19"/>
    <s v="PID66000"/>
    <x v="1"/>
    <m/>
    <m/>
    <n v="5"/>
    <s v="Southeast Asia"/>
    <n v="0"/>
    <s v="Seniority payment Chanputhearak on March 2022 (MACP)"/>
    <s v="Seniority payment Chanputhearak on March 2022 (MACP)"/>
    <n v="67.44"/>
    <m/>
    <x v="2"/>
  </r>
  <r>
    <s v="B"/>
    <s v="X5"/>
    <n v="1573577"/>
    <n v="19"/>
    <d v="2022-06-30T00:00:00"/>
    <n v="202206"/>
    <x v="7"/>
    <x v="7"/>
    <n v="590"/>
    <x v="19"/>
    <s v="PID66000"/>
    <x v="1"/>
    <m/>
    <m/>
    <n v="5"/>
    <s v="Southeast Asia"/>
    <n v="0"/>
    <s v="Seniority payment Chanputhearak on Feb 2022 (MACP)"/>
    <s v="Seniority payment Chanputhearak on Feb 2022 (MACP)"/>
    <n v="66.19"/>
    <m/>
    <x v="2"/>
  </r>
  <r>
    <s v="B"/>
    <s v="X5"/>
    <n v="1573577"/>
    <n v="7"/>
    <d v="2022-06-30T00:00:00"/>
    <n v="202206"/>
    <x v="7"/>
    <x v="7"/>
    <n v="590"/>
    <x v="19"/>
    <s v="PID66000"/>
    <x v="1"/>
    <m/>
    <m/>
    <n v="5"/>
    <s v="Southeast Asia"/>
    <n v="0"/>
    <s v="Seniority payment Chanputhearak on Jan 2022 (MACP)"/>
    <s v="Seniority payment Chanputhearak on Jan 2022 (MACP)"/>
    <n v="37.17"/>
    <m/>
    <x v="2"/>
  </r>
  <r>
    <s v="B"/>
    <s v="H5"/>
    <n v="1573592"/>
    <n v="3"/>
    <d v="2022-07-14T00:00:00"/>
    <n v="202207"/>
    <x v="1"/>
    <x v="1"/>
    <n v="590"/>
    <x v="0"/>
    <s v="PID65000"/>
    <x v="0"/>
    <m/>
    <m/>
    <n v="5"/>
    <s v="Southeast Asia"/>
    <n v="0"/>
    <s v="Electricity_Apartment72_June'2022_EU"/>
    <s v="Electricity_Apartment72_June'2022_EU"/>
    <n v="73.25"/>
    <m/>
    <x v="3"/>
  </r>
  <r>
    <s v="B"/>
    <s v="H5"/>
    <n v="1573597"/>
    <n v="1"/>
    <d v="2022-07-20T00:00:00"/>
    <n v="202207"/>
    <x v="14"/>
    <x v="14"/>
    <n v="590"/>
    <x v="0"/>
    <s v="PID65000"/>
    <x v="0"/>
    <m/>
    <m/>
    <n v="5"/>
    <s v="Southeast Asia"/>
    <n v="0"/>
    <s v="Monthly mobitel fee_Cellcard June 2022_EU"/>
    <s v="Monthly mobitel fee_Cellcard June 2022_EU"/>
    <n v="42.5"/>
    <m/>
    <x v="3"/>
  </r>
  <r>
    <s v="B"/>
    <s v="H5"/>
    <n v="1573597"/>
    <n v="4"/>
    <d v="2022-07-20T00:00:00"/>
    <n v="202207"/>
    <x v="15"/>
    <x v="15"/>
    <n v="590"/>
    <x v="0"/>
    <s v="PID65000"/>
    <x v="0"/>
    <m/>
    <m/>
    <n v="5"/>
    <s v="Southeast Asia"/>
    <n v="0"/>
    <s v="Front door lock 10Li"/>
    <s v="Front door lock 10Li"/>
    <n v="35"/>
    <m/>
    <x v="3"/>
  </r>
  <r>
    <s v="B"/>
    <s v="H5"/>
    <n v="1573597"/>
    <n v="3"/>
    <d v="2022-07-20T00:00:00"/>
    <n v="202207"/>
    <x v="23"/>
    <x v="22"/>
    <n v="590"/>
    <x v="0"/>
    <s v="PID65000"/>
    <x v="0"/>
    <m/>
    <m/>
    <n v="5"/>
    <s v="Southeast Asia"/>
    <n v="0"/>
    <s v="transportation to WCS-submit supporting document Apr-Jun2022"/>
    <s v="transportation to WCS-submit supporting document Apr-Jun2022"/>
    <n v="4"/>
    <m/>
    <x v="3"/>
  </r>
  <r>
    <s v="B"/>
    <s v="H5"/>
    <n v="1573597"/>
    <n v="2"/>
    <d v="2022-07-20T00:00:00"/>
    <n v="202207"/>
    <x v="2"/>
    <x v="2"/>
    <n v="590"/>
    <x v="0"/>
    <s v="PID65000"/>
    <x v="0"/>
    <m/>
    <m/>
    <n v="5"/>
    <s v="Southeast Asia"/>
    <n v="0"/>
    <s v="Printing EU supporting document April to June 2022"/>
    <s v="Printing EU supporting document April to June 2022"/>
    <n v="15.73"/>
    <m/>
    <x v="3"/>
  </r>
  <r>
    <s v="B"/>
    <s v="H5"/>
    <n v="1573597"/>
    <n v="0"/>
    <d v="2022-07-20T00:00:00"/>
    <n v="202207"/>
    <x v="15"/>
    <x v="15"/>
    <n v="590"/>
    <x v="0"/>
    <s v="PID65000"/>
    <x v="0"/>
    <m/>
    <m/>
    <n v="5"/>
    <s v="Southeast Asia"/>
    <n v="0"/>
    <s v="Drinking water for July 2022"/>
    <s v="Drinking water for July 2022"/>
    <n v="8"/>
    <m/>
    <x v="3"/>
  </r>
  <r>
    <s v="B"/>
    <s v="H5"/>
    <n v="1573605"/>
    <n v="1"/>
    <d v="2022-07-29T00:00:00"/>
    <n v="202207"/>
    <x v="5"/>
    <x v="5"/>
    <n v="590"/>
    <x v="3"/>
    <s v="PID65000"/>
    <x v="0"/>
    <m/>
    <m/>
    <n v="5"/>
    <s v="Southeast Asia"/>
    <n v="0"/>
    <s v="Salary to DaDa in July'22_EU"/>
    <s v="Salary to DaDa in July'22_EU"/>
    <n v="823.92"/>
    <m/>
    <x v="3"/>
  </r>
  <r>
    <s v="B"/>
    <s v="H5"/>
    <n v="1573605"/>
    <n v="4"/>
    <d v="2022-07-29T00:00:00"/>
    <n v="202207"/>
    <x v="5"/>
    <x v="5"/>
    <n v="590"/>
    <x v="7"/>
    <s v="PID65000"/>
    <x v="0"/>
    <m/>
    <m/>
    <n v="5"/>
    <s v="Southeast Asia"/>
    <n v="0"/>
    <s v="Salary to Thearak in July'22_EU"/>
    <s v="Salary to Flower in July'22_EU"/>
    <n v="150.88999999999999"/>
    <m/>
    <x v="3"/>
  </r>
  <r>
    <s v="B"/>
    <s v="H5"/>
    <n v="1573605"/>
    <n v="2"/>
    <d v="2022-07-29T00:00:00"/>
    <n v="202207"/>
    <x v="5"/>
    <x v="5"/>
    <n v="590"/>
    <x v="2"/>
    <s v="PID65000"/>
    <x v="0"/>
    <m/>
    <m/>
    <n v="5"/>
    <s v="Southeast Asia"/>
    <n v="0"/>
    <s v="Salary to LyLy in July'22_EU"/>
    <s v="Salary to LyLy in July'22_EU"/>
    <n v="1947"/>
    <m/>
    <x v="3"/>
  </r>
  <r>
    <s v="B"/>
    <s v="H5"/>
    <n v="1573606"/>
    <n v="4"/>
    <d v="2022-07-29T00:00:00"/>
    <n v="202207"/>
    <x v="4"/>
    <x v="4"/>
    <n v="590"/>
    <x v="7"/>
    <s v="PID65000"/>
    <x v="0"/>
    <m/>
    <m/>
    <n v="5"/>
    <s v="Southeast Asia"/>
    <n v="0"/>
    <s v="Communication cost Thearak in Jul'22_EU"/>
    <s v="Communication cost Flower in Jul'22_EU"/>
    <n v="3.27"/>
    <m/>
    <x v="3"/>
  </r>
  <r>
    <s v="B"/>
    <s v="H5"/>
    <n v="1573606"/>
    <n v="1"/>
    <d v="2022-07-29T00:00:00"/>
    <n v="202207"/>
    <x v="4"/>
    <x v="4"/>
    <n v="590"/>
    <x v="3"/>
    <s v="PID65000"/>
    <x v="0"/>
    <m/>
    <m/>
    <n v="5"/>
    <s v="Southeast Asia"/>
    <n v="0"/>
    <s v="Communication cost DaDa in Jul'22_EU"/>
    <s v="Communication cost DaDa in Jul'22_EU"/>
    <n v="29.95"/>
    <m/>
    <x v="3"/>
  </r>
  <r>
    <s v="B"/>
    <s v="H5"/>
    <n v="1573606"/>
    <n v="2"/>
    <d v="2022-07-29T00:00:00"/>
    <n v="202207"/>
    <x v="4"/>
    <x v="4"/>
    <n v="590"/>
    <x v="2"/>
    <s v="PID65000"/>
    <x v="0"/>
    <m/>
    <m/>
    <n v="5"/>
    <s v="Southeast Asia"/>
    <n v="0"/>
    <s v="Communication cost LyLy in Jul'22_EU"/>
    <s v="Communication cost LyLy in Jul'22_EU"/>
    <n v="50"/>
    <m/>
    <x v="3"/>
  </r>
  <r>
    <s v="B"/>
    <s v="H5"/>
    <n v="1573607"/>
    <n v="4"/>
    <d v="2022-07-29T00:00:00"/>
    <n v="202207"/>
    <x v="9"/>
    <x v="9"/>
    <n v="590"/>
    <x v="7"/>
    <s v="PID65000"/>
    <x v="0"/>
    <m/>
    <m/>
    <n v="5"/>
    <s v="Southeast Asia"/>
    <n v="0"/>
    <s v="Health&amp;Accident insurance_Thearak_Jul'22_EU"/>
    <s v="Health&amp;Accident insurance_Flower_Jul'22_EU"/>
    <n v="2.27"/>
    <m/>
    <x v="3"/>
  </r>
  <r>
    <s v="B"/>
    <s v="H5"/>
    <n v="1573607"/>
    <n v="2"/>
    <d v="2022-07-29T00:00:00"/>
    <n v="202207"/>
    <x v="9"/>
    <x v="9"/>
    <n v="590"/>
    <x v="2"/>
    <s v="PID65000"/>
    <x v="0"/>
    <m/>
    <m/>
    <n v="5"/>
    <s v="Southeast Asia"/>
    <n v="0"/>
    <s v="Health&amp;Accident insurance_LyLy_Jul'22_EU"/>
    <s v="Health&amp;Accident insurance_LyLy_Jul'22_EU"/>
    <n v="10.4"/>
    <m/>
    <x v="3"/>
  </r>
  <r>
    <s v="B"/>
    <s v="H5"/>
    <n v="1573607"/>
    <n v="1"/>
    <d v="2022-07-29T00:00:00"/>
    <n v="202207"/>
    <x v="9"/>
    <x v="9"/>
    <n v="590"/>
    <x v="3"/>
    <s v="PID65000"/>
    <x v="0"/>
    <m/>
    <m/>
    <n v="5"/>
    <s v="Southeast Asia"/>
    <n v="0"/>
    <s v="Health&amp;Accident insurance_DaDa_Jul'22_EU"/>
    <s v="Health&amp;Accident insurance_DaDa_Jul'22_EU"/>
    <n v="6.23"/>
    <m/>
    <x v="3"/>
  </r>
  <r>
    <s v="B"/>
    <s v="H5"/>
    <n v="1573608"/>
    <n v="5"/>
    <d v="2022-07-29T00:00:00"/>
    <n v="202207"/>
    <x v="10"/>
    <x v="10"/>
    <n v="590"/>
    <x v="7"/>
    <s v="PID65000"/>
    <x v="0"/>
    <m/>
    <m/>
    <n v="5"/>
    <s v="Southeast Asia"/>
    <n v="0"/>
    <s v="NSSF to Thearak in Jul'22_EU"/>
    <s v="NSSF to Flower in Jul'22_EU"/>
    <n v="2.17"/>
    <m/>
    <x v="3"/>
  </r>
  <r>
    <s v="B"/>
    <s v="H5"/>
    <n v="1573608"/>
    <n v="2"/>
    <d v="2022-07-29T00:00:00"/>
    <n v="202207"/>
    <x v="10"/>
    <x v="10"/>
    <n v="590"/>
    <x v="3"/>
    <s v="PID65000"/>
    <x v="0"/>
    <m/>
    <m/>
    <n v="5"/>
    <s v="Southeast Asia"/>
    <n v="0"/>
    <s v="NSSF to DaDa in Jul'22_EU"/>
    <s v="NSSF to DaDa in Jul'22_EU"/>
    <n v="5.96"/>
    <m/>
    <x v="3"/>
  </r>
  <r>
    <s v="B"/>
    <s v="H5"/>
    <n v="1573608"/>
    <n v="3"/>
    <d v="2022-07-29T00:00:00"/>
    <n v="202207"/>
    <x v="10"/>
    <x v="10"/>
    <n v="590"/>
    <x v="2"/>
    <s v="PID65000"/>
    <x v="0"/>
    <m/>
    <m/>
    <n v="5"/>
    <s v="Southeast Asia"/>
    <n v="0"/>
    <s v="NSSF to LyLy in Jul'22_EU"/>
    <s v="NSSF to LyLy in Jul'22_EU"/>
    <n v="9.9499999999999993"/>
    <m/>
    <x v="3"/>
  </r>
  <r>
    <s v="B"/>
    <s v="H5"/>
    <n v="1573609"/>
    <n v="1"/>
    <d v="2022-07-29T00:00:00"/>
    <n v="202207"/>
    <x v="7"/>
    <x v="7"/>
    <n v="590"/>
    <x v="3"/>
    <s v="PID65000"/>
    <x v="0"/>
    <m/>
    <m/>
    <n v="5"/>
    <s v="Southeast Asia"/>
    <n v="0"/>
    <s v="Seniority to DaDa in Jul'22_EU"/>
    <s v="Seniority to DaDa in Jul'22_EU"/>
    <n v="46.81"/>
    <m/>
    <x v="3"/>
  </r>
  <r>
    <s v="B"/>
    <s v="H5"/>
    <n v="1573609"/>
    <n v="2"/>
    <d v="2022-07-29T00:00:00"/>
    <n v="202207"/>
    <x v="7"/>
    <x v="7"/>
    <n v="590"/>
    <x v="2"/>
    <s v="PID65000"/>
    <x v="0"/>
    <m/>
    <m/>
    <n v="5"/>
    <s v="Southeast Asia"/>
    <n v="0"/>
    <s v="Seniority to LyLy in Jul'22_EU"/>
    <s v="Seniority to LyLy in Jul'22_EU"/>
    <n v="110.63"/>
    <m/>
    <x v="3"/>
  </r>
  <r>
    <s v="B"/>
    <s v="H5"/>
    <n v="1573609"/>
    <n v="4"/>
    <d v="2022-07-29T00:00:00"/>
    <n v="202207"/>
    <x v="7"/>
    <x v="7"/>
    <n v="590"/>
    <x v="7"/>
    <s v="PID65000"/>
    <x v="0"/>
    <m/>
    <m/>
    <n v="5"/>
    <s v="Southeast Asia"/>
    <n v="0"/>
    <s v="Seniority to Thearak in Jul'22_EU"/>
    <s v="Seniority to Flower in Jul'22_EU"/>
    <n v="8.57"/>
    <m/>
    <x v="3"/>
  </r>
  <r>
    <s v="B"/>
    <s v="H5"/>
    <n v="1573610"/>
    <n v="13"/>
    <d v="2022-07-29T00:00:00"/>
    <n v="202207"/>
    <x v="8"/>
    <x v="8"/>
    <n v="590"/>
    <x v="8"/>
    <s v="PID65000"/>
    <x v="0"/>
    <m/>
    <m/>
    <n v="5"/>
    <s v="Southeast Asia"/>
    <n v="0"/>
    <s v="bank charge fee tranfer 3rd disbursement to LLC"/>
    <s v="bank charge fee tranfer 3rd disbursement to LLC"/>
    <n v="7.39"/>
    <m/>
    <x v="3"/>
  </r>
  <r>
    <s v="B"/>
    <s v="H5"/>
    <n v="1573657"/>
    <n v="1"/>
    <d v="2022-09-30T00:00:00"/>
    <n v="202209"/>
    <x v="8"/>
    <x v="8"/>
    <n v="590"/>
    <x v="8"/>
    <s v="PID65000"/>
    <x v="0"/>
    <m/>
    <m/>
    <n v="5"/>
    <s v="Southeast Asia"/>
    <n v="0"/>
    <s v="Monthly bank charge_Aug 2022"/>
    <s v="Monthly bank charge_Aug 2022"/>
    <n v="1.5"/>
    <m/>
    <x v="3"/>
  </r>
  <r>
    <s v="B"/>
    <s v="H5"/>
    <n v="1573610"/>
    <n v="0"/>
    <d v="2022-07-29T00:00:00"/>
    <n v="202207"/>
    <x v="8"/>
    <x v="8"/>
    <n v="590"/>
    <x v="8"/>
    <s v="PID65000"/>
    <x v="0"/>
    <m/>
    <m/>
    <n v="5"/>
    <s v="Southeast Asia"/>
    <n v="0"/>
    <s v="monthly bank charge_Jul'22"/>
    <s v="monthly bank charge_Jul'22"/>
    <n v="1.5"/>
    <m/>
    <x v="3"/>
  </r>
  <r>
    <s v="B"/>
    <s v="H5"/>
    <n v="1573610"/>
    <n v="11"/>
    <d v="2022-07-29T00:00:00"/>
    <n v="202207"/>
    <x v="8"/>
    <x v="8"/>
    <n v="590"/>
    <x v="8"/>
    <s v="PID65000"/>
    <x v="0"/>
    <m/>
    <m/>
    <n v="5"/>
    <s v="Southeast Asia"/>
    <n v="0"/>
    <s v="bank charge fee 2nd payroll of July 2022"/>
    <s v="bank charge fee 2nd payroll of July 2022"/>
    <n v="0.8"/>
    <m/>
    <x v="3"/>
  </r>
  <r>
    <s v="B"/>
    <s v="X5"/>
    <n v="1573611"/>
    <n v="0"/>
    <d v="2022-07-29T00:00:00"/>
    <n v="202207"/>
    <x v="13"/>
    <x v="13"/>
    <n v="590"/>
    <x v="11"/>
    <s v="PID65000"/>
    <x v="0"/>
    <m/>
    <m/>
    <n v="5"/>
    <s v="Southeast Asia"/>
    <n v="0"/>
    <s v="Office rental for July 2022_Apartment 72"/>
    <s v="Office rental for July 2022_Apartment 72"/>
    <n v="791.11"/>
    <m/>
    <x v="3"/>
  </r>
  <r>
    <s v="B"/>
    <s v="H5"/>
    <n v="1573617"/>
    <n v="7"/>
    <d v="2022-08-25T00:00:00"/>
    <n v="202208"/>
    <x v="8"/>
    <x v="8"/>
    <n v="590"/>
    <x v="8"/>
    <s v="PID65000"/>
    <x v="0"/>
    <m/>
    <m/>
    <n v="5"/>
    <s v="Southeast Asia"/>
    <n v="0"/>
    <s v="Bank charge salary on Aug 2022_Cover by EU"/>
    <s v="Bank charge salary on Aug 2022_Cover by EU"/>
    <n v="0.8"/>
    <m/>
    <x v="3"/>
  </r>
  <r>
    <s v="B"/>
    <s v="H5"/>
    <n v="1573620"/>
    <n v="0"/>
    <d v="2022-08-15T00:00:00"/>
    <n v="202208"/>
    <x v="1"/>
    <x v="1"/>
    <n v="590"/>
    <x v="0"/>
    <s v="PID65000"/>
    <x v="0"/>
    <m/>
    <m/>
    <n v="5"/>
    <s v="Southeast Asia"/>
    <n v="0"/>
    <s v="Electricity_Apartment72_July 2022_EU"/>
    <s v="Electricity_Apartment72_July 2022_EU"/>
    <n v="94.5"/>
    <m/>
    <x v="3"/>
  </r>
  <r>
    <s v="B"/>
    <s v="X5"/>
    <n v="1573622"/>
    <n v="0"/>
    <d v="2022-08-31T00:00:00"/>
    <n v="202208"/>
    <x v="13"/>
    <x v="13"/>
    <n v="590"/>
    <x v="11"/>
    <s v="PID65000"/>
    <x v="0"/>
    <m/>
    <m/>
    <n v="5"/>
    <s v="Southeast Asia"/>
    <n v="0"/>
    <s v="Office rental for August 2022_Apartment 72"/>
    <s v="Office rental for August 2022_Apartment 72"/>
    <n v="791.11"/>
    <m/>
    <x v="3"/>
  </r>
  <r>
    <s v="B"/>
    <s v="X5"/>
    <n v="1573623"/>
    <n v="0"/>
    <d v="2022-08-31T00:00:00"/>
    <n v="202208"/>
    <x v="26"/>
    <x v="25"/>
    <n v="590"/>
    <x v="0"/>
    <s v="PID65000"/>
    <x v="0"/>
    <m/>
    <m/>
    <n v="5"/>
    <s v="Southeast Asia"/>
    <n v="0"/>
    <s v="Internet service_SI Group_July 2022"/>
    <s v="Internet service_SI Group_July 2022"/>
    <n v="48.4"/>
    <m/>
    <x v="3"/>
  </r>
  <r>
    <s v="B"/>
    <s v="X5"/>
    <n v="1573623"/>
    <n v="1"/>
    <d v="2022-08-31T00:00:00"/>
    <n v="202208"/>
    <x v="26"/>
    <x v="25"/>
    <n v="590"/>
    <x v="0"/>
    <s v="PID65000"/>
    <x v="0"/>
    <m/>
    <m/>
    <n v="5"/>
    <s v="Southeast Asia"/>
    <n v="0"/>
    <s v="Internet service_SI Group_August 2022"/>
    <s v="Internet service_SI Group_August 2022"/>
    <n v="48.4"/>
    <m/>
    <x v="3"/>
  </r>
  <r>
    <s v="B"/>
    <s v="X5"/>
    <n v="1573624"/>
    <n v="7"/>
    <d v="2022-08-31T00:00:00"/>
    <n v="202208"/>
    <x v="16"/>
    <x v="16"/>
    <n v="590"/>
    <x v="0"/>
    <s v="PID65000"/>
    <x v="0"/>
    <m/>
    <m/>
    <n v="5"/>
    <s v="Southeast Asia"/>
    <n v="0"/>
    <s v="Office insurance_Burglary_MGA insurance_Aug 2022"/>
    <s v="Office insurance_Burglary_MGA insurance_Aug 2022"/>
    <n v="6.64"/>
    <m/>
    <x v="3"/>
  </r>
  <r>
    <s v="B"/>
    <s v="X5"/>
    <n v="1573624"/>
    <n v="6"/>
    <d v="2022-08-31T00:00:00"/>
    <n v="202208"/>
    <x v="16"/>
    <x v="16"/>
    <n v="590"/>
    <x v="0"/>
    <s v="PID65000"/>
    <x v="0"/>
    <m/>
    <m/>
    <n v="5"/>
    <s v="Southeast Asia"/>
    <n v="0"/>
    <s v="Office insurance_FIRE_MGA insurance_Aug 2022"/>
    <s v="Office insurance_FIRE_MGA insurance_Aug 2022"/>
    <n v="11.67"/>
    <m/>
    <x v="3"/>
  </r>
  <r>
    <s v="B"/>
    <s v="X5"/>
    <n v="1573624"/>
    <n v="2"/>
    <d v="2022-08-31T00:00:00"/>
    <n v="202208"/>
    <x v="16"/>
    <x v="16"/>
    <n v="590"/>
    <x v="0"/>
    <s v="PID65000"/>
    <x v="0"/>
    <m/>
    <m/>
    <n v="5"/>
    <s v="Southeast Asia"/>
    <n v="0"/>
    <s v="Office insurance_Public liability_MGA insurance_Jul 2022"/>
    <s v="Office insurance_Public liability_MGA insurance_Jul 2022"/>
    <n v="16.97"/>
    <m/>
    <x v="3"/>
  </r>
  <r>
    <s v="B"/>
    <s v="X5"/>
    <n v="1573624"/>
    <n v="1"/>
    <d v="2022-08-31T00:00:00"/>
    <n v="202208"/>
    <x v="16"/>
    <x v="16"/>
    <n v="590"/>
    <x v="0"/>
    <s v="PID65000"/>
    <x v="0"/>
    <m/>
    <m/>
    <n v="5"/>
    <s v="Southeast Asia"/>
    <n v="0"/>
    <s v="Office insurance_Burglary_MGA insurance_Jul 2022"/>
    <s v="Office insurance_Burglary_MGA insurance_Jul 2022"/>
    <n v="6.64"/>
    <m/>
    <x v="3"/>
  </r>
  <r>
    <s v="B"/>
    <s v="X5"/>
    <n v="1573624"/>
    <n v="0"/>
    <d v="2022-08-31T00:00:00"/>
    <n v="202208"/>
    <x v="16"/>
    <x v="16"/>
    <n v="590"/>
    <x v="0"/>
    <s v="PID65000"/>
    <x v="0"/>
    <m/>
    <m/>
    <n v="5"/>
    <s v="Southeast Asia"/>
    <n v="0"/>
    <s v="Office insurance_FIRE_MGA insurance_Jul 2022"/>
    <s v="Office insurance_FIRE_MGA insurance_Jul 2022"/>
    <n v="11.67"/>
    <m/>
    <x v="3"/>
  </r>
  <r>
    <s v="B"/>
    <s v="X5"/>
    <n v="1573624"/>
    <n v="8"/>
    <d v="2022-08-31T00:00:00"/>
    <n v="202208"/>
    <x v="16"/>
    <x v="16"/>
    <n v="590"/>
    <x v="0"/>
    <s v="PID65000"/>
    <x v="0"/>
    <m/>
    <m/>
    <n v="5"/>
    <s v="Southeast Asia"/>
    <n v="0"/>
    <s v="Office insurance_Public liability_MGA insurance_Aug 2022"/>
    <s v="Office insurance_Public liability_MGA insurance_Aug 2022"/>
    <n v="16.97"/>
    <m/>
    <x v="3"/>
  </r>
  <r>
    <s v="B"/>
    <s v="X5"/>
    <n v="1573628"/>
    <n v="1"/>
    <d v="2022-08-31T00:00:00"/>
    <n v="202208"/>
    <x v="5"/>
    <x v="5"/>
    <n v="590"/>
    <x v="3"/>
    <s v="PID65000"/>
    <x v="0"/>
    <m/>
    <m/>
    <n v="5"/>
    <s v="Southeast Asia"/>
    <n v="0"/>
    <s v="Salary to DaDa in Aug'22_EU"/>
    <s v="Salary to DaDa in Aug'22_EU"/>
    <n v="825.3"/>
    <m/>
    <x v="3"/>
  </r>
  <r>
    <s v="B"/>
    <s v="X5"/>
    <n v="1573628"/>
    <n v="4"/>
    <d v="2022-08-31T00:00:00"/>
    <n v="202208"/>
    <x v="5"/>
    <x v="5"/>
    <n v="590"/>
    <x v="7"/>
    <s v="PID65000"/>
    <x v="0"/>
    <m/>
    <m/>
    <n v="5"/>
    <s v="Southeast Asia"/>
    <n v="0"/>
    <s v="Salary to Thearak in Aug'22_EU"/>
    <s v="Salary to Flower in Aug'22_EU"/>
    <n v="146.6"/>
    <m/>
    <x v="3"/>
  </r>
  <r>
    <s v="B"/>
    <s v="X5"/>
    <n v="1573628"/>
    <n v="2"/>
    <d v="2022-08-31T00:00:00"/>
    <n v="202208"/>
    <x v="5"/>
    <x v="5"/>
    <n v="590"/>
    <x v="2"/>
    <s v="PID65000"/>
    <x v="0"/>
    <m/>
    <m/>
    <n v="5"/>
    <s v="Southeast Asia"/>
    <n v="0"/>
    <s v="Salary to LyLy in Aug'22_EU"/>
    <s v="Salary to LyLy in Aug'22_EU"/>
    <n v="1947"/>
    <m/>
    <x v="3"/>
  </r>
  <r>
    <s v="B"/>
    <s v="X5"/>
    <n v="1573629"/>
    <n v="2"/>
    <d v="2022-08-31T00:00:00"/>
    <n v="202208"/>
    <x v="4"/>
    <x v="4"/>
    <n v="590"/>
    <x v="2"/>
    <s v="PID65000"/>
    <x v="0"/>
    <m/>
    <m/>
    <n v="5"/>
    <s v="Southeast Asia"/>
    <n v="0"/>
    <s v="Communication cost LyLy in Aug'22_EU"/>
    <s v="Communication cost LyLy in Aug'22_EU"/>
    <n v="50"/>
    <m/>
    <x v="3"/>
  </r>
  <r>
    <s v="B"/>
    <s v="X5"/>
    <n v="1573629"/>
    <n v="1"/>
    <d v="2022-08-31T00:00:00"/>
    <n v="202208"/>
    <x v="4"/>
    <x v="4"/>
    <n v="590"/>
    <x v="3"/>
    <s v="PID65000"/>
    <x v="0"/>
    <m/>
    <m/>
    <n v="5"/>
    <s v="Southeast Asia"/>
    <n v="0"/>
    <s v="Communication cost DaDa in Aug'22_EU"/>
    <s v="Communication cost DaDa in Aug'22_EU"/>
    <n v="30"/>
    <m/>
    <x v="3"/>
  </r>
  <r>
    <s v="B"/>
    <s v="X5"/>
    <n v="1573629"/>
    <n v="4"/>
    <d v="2022-08-31T00:00:00"/>
    <n v="202208"/>
    <x v="4"/>
    <x v="4"/>
    <n v="590"/>
    <x v="7"/>
    <s v="PID65000"/>
    <x v="0"/>
    <m/>
    <m/>
    <n v="5"/>
    <s v="Southeast Asia"/>
    <n v="0"/>
    <s v="Communication cost Thearak in Aug'22_EU"/>
    <s v="Communication cost Flower in Aug'22_EU"/>
    <n v="3.18"/>
    <m/>
    <x v="3"/>
  </r>
  <r>
    <s v="B"/>
    <s v="X5"/>
    <n v="1573630"/>
    <n v="1"/>
    <d v="2022-08-31T00:00:00"/>
    <n v="202208"/>
    <x v="9"/>
    <x v="9"/>
    <n v="590"/>
    <x v="3"/>
    <s v="PID65000"/>
    <x v="0"/>
    <m/>
    <m/>
    <n v="5"/>
    <s v="Southeast Asia"/>
    <n v="0"/>
    <s v="health &amp; Accident insurance DaDa Aug'22_EU"/>
    <s v="health &amp; Accident insurance DaDa Aug'22_EU"/>
    <n v="4.49"/>
    <m/>
    <x v="3"/>
  </r>
  <r>
    <s v="B"/>
    <s v="X5"/>
    <n v="1573630"/>
    <n v="2"/>
    <d v="2022-08-31T00:00:00"/>
    <n v="202208"/>
    <x v="9"/>
    <x v="9"/>
    <n v="590"/>
    <x v="2"/>
    <s v="PID65000"/>
    <x v="0"/>
    <m/>
    <m/>
    <n v="5"/>
    <s v="Southeast Asia"/>
    <n v="0"/>
    <s v="health &amp; Accident insurance LyLy Aug'22_EU"/>
    <s v="health &amp; Accident insurance LyLy Aug'22_EU"/>
    <n v="7.49"/>
    <m/>
    <x v="3"/>
  </r>
  <r>
    <s v="B"/>
    <s v="X5"/>
    <n v="1573630"/>
    <n v="4"/>
    <d v="2022-08-31T00:00:00"/>
    <n v="202208"/>
    <x v="9"/>
    <x v="9"/>
    <n v="590"/>
    <x v="7"/>
    <s v="PID65000"/>
    <x v="0"/>
    <m/>
    <m/>
    <n v="5"/>
    <s v="Southeast Asia"/>
    <n v="0"/>
    <s v="health &amp; Accident insurance THearak Aug'22_EU"/>
    <s v="health &amp; Accident insurance THearak Aug'22_EU"/>
    <n v="1.59"/>
    <m/>
    <x v="3"/>
  </r>
  <r>
    <s v="B"/>
    <s v="X5"/>
    <n v="1573631"/>
    <n v="5"/>
    <d v="2022-08-31T00:00:00"/>
    <n v="202208"/>
    <x v="10"/>
    <x v="10"/>
    <n v="590"/>
    <x v="7"/>
    <s v="PID65000"/>
    <x v="0"/>
    <m/>
    <m/>
    <n v="5"/>
    <s v="Southeast Asia"/>
    <n v="0"/>
    <s v="NSSF to Thearak in Aug'22_EU"/>
    <s v="NSSF to Flower in Aug'22_EU"/>
    <n v="2.11"/>
    <m/>
    <x v="3"/>
  </r>
  <r>
    <s v="B"/>
    <s v="X5"/>
    <n v="1573631"/>
    <n v="3"/>
    <d v="2022-08-31T00:00:00"/>
    <n v="202208"/>
    <x v="10"/>
    <x v="10"/>
    <n v="590"/>
    <x v="2"/>
    <s v="PID65000"/>
    <x v="0"/>
    <m/>
    <m/>
    <n v="5"/>
    <s v="Southeast Asia"/>
    <n v="0"/>
    <s v="NSSF to LyLy in Aug'22_EU"/>
    <s v="NSSF to LyLy in Aug'22_EU"/>
    <n v="9.93"/>
    <m/>
    <x v="3"/>
  </r>
  <r>
    <s v="B"/>
    <s v="X5"/>
    <n v="1573631"/>
    <n v="2"/>
    <d v="2022-08-31T00:00:00"/>
    <n v="202208"/>
    <x v="10"/>
    <x v="10"/>
    <n v="590"/>
    <x v="3"/>
    <s v="PID65000"/>
    <x v="0"/>
    <m/>
    <m/>
    <n v="5"/>
    <s v="Southeast Asia"/>
    <n v="0"/>
    <s v="NSSF to DaDa in Aug'22_EU"/>
    <s v="NSSF to DaDa in Aug'22_EU"/>
    <n v="5.96"/>
    <m/>
    <x v="3"/>
  </r>
  <r>
    <s v="B"/>
    <s v="X5"/>
    <n v="1573632"/>
    <n v="2"/>
    <d v="2022-08-31T00:00:00"/>
    <n v="202208"/>
    <x v="7"/>
    <x v="7"/>
    <n v="590"/>
    <x v="2"/>
    <s v="PID65000"/>
    <x v="0"/>
    <m/>
    <m/>
    <n v="5"/>
    <s v="Southeast Asia"/>
    <n v="0"/>
    <s v="Seniority payment LyLy on Aug 2022 _EU"/>
    <s v="Seniority payment LyLy on Aug 2022 _EU"/>
    <n v="110.63"/>
    <m/>
    <x v="3"/>
  </r>
  <r>
    <s v="B"/>
    <s v="X5"/>
    <n v="1573632"/>
    <n v="1"/>
    <d v="2022-08-31T00:00:00"/>
    <n v="202208"/>
    <x v="7"/>
    <x v="7"/>
    <n v="590"/>
    <x v="3"/>
    <s v="PID65000"/>
    <x v="0"/>
    <m/>
    <m/>
    <n v="5"/>
    <s v="Southeast Asia"/>
    <n v="0"/>
    <s v="Seniority payment DaDa on Aug 2022_EU"/>
    <s v="Seniority payment DaDa on Aug 2022_EU"/>
    <n v="46.89"/>
    <m/>
    <x v="3"/>
  </r>
  <r>
    <s v="B"/>
    <s v="X5"/>
    <n v="1573632"/>
    <n v="4"/>
    <d v="2022-08-31T00:00:00"/>
    <n v="202208"/>
    <x v="7"/>
    <x v="7"/>
    <n v="590"/>
    <x v="7"/>
    <s v="PID65000"/>
    <x v="0"/>
    <m/>
    <m/>
    <n v="5"/>
    <s v="Southeast Asia"/>
    <n v="0"/>
    <s v="Seniority payment Chanputhearak on Aug 2022_EU"/>
    <s v="Seniority payment Chanputhearak on Aug 2022_EU"/>
    <n v="8.33"/>
    <m/>
    <x v="3"/>
  </r>
  <r>
    <s v="B"/>
    <s v="H5"/>
    <n v="1573634"/>
    <n v="4"/>
    <d v="2022-08-31T00:00:00"/>
    <n v="202208"/>
    <x v="27"/>
    <x v="26"/>
    <n v="590"/>
    <x v="0"/>
    <s v="PID65000"/>
    <x v="0"/>
    <m/>
    <m/>
    <n v="5"/>
    <s v="Southeast Asia"/>
    <n v="0"/>
    <s v="Pe Touch_cleaning office for Aug 2022"/>
    <s v="Pe Touch_cleaning office for Aug 2022"/>
    <n v="60"/>
    <m/>
    <x v="3"/>
  </r>
  <r>
    <s v="B"/>
    <s v="H5"/>
    <n v="1573634"/>
    <n v="2"/>
    <d v="2022-08-31T00:00:00"/>
    <n v="202208"/>
    <x v="14"/>
    <x v="14"/>
    <n v="590"/>
    <x v="0"/>
    <s v="PID65000"/>
    <x v="0"/>
    <m/>
    <m/>
    <n v="5"/>
    <s v="Southeast Asia"/>
    <n v="0"/>
    <s v="Monthly mobitel fee cellcard Aug 2022"/>
    <s v="Monthly mobitel fee cellcard Aug 2022"/>
    <n v="10.66"/>
    <m/>
    <x v="3"/>
  </r>
  <r>
    <s v="B"/>
    <s v="H5"/>
    <n v="1573634"/>
    <n v="0"/>
    <d v="2022-08-31T00:00:00"/>
    <n v="202208"/>
    <x v="15"/>
    <x v="15"/>
    <n v="590"/>
    <x v="1"/>
    <s v="PID65000"/>
    <x v="0"/>
    <m/>
    <m/>
    <n v="5"/>
    <s v="Southeast Asia"/>
    <n v="0"/>
    <s v="Angkor Market_Milk and Tea"/>
    <s v="Angkor Market_Milk and Tea"/>
    <n v="52.7"/>
    <m/>
    <x v="3"/>
  </r>
  <r>
    <s v="B"/>
    <s v="H5"/>
    <n v="1573634"/>
    <n v="1"/>
    <d v="2022-08-31T00:00:00"/>
    <n v="202208"/>
    <x v="14"/>
    <x v="14"/>
    <n v="590"/>
    <x v="0"/>
    <s v="PID65000"/>
    <x v="0"/>
    <m/>
    <m/>
    <n v="5"/>
    <s v="Southeast Asia"/>
    <n v="0"/>
    <s v="Smart_phone card top up for office 098221147"/>
    <s v="Smart_phone card top up for office 098221147"/>
    <n v="9"/>
    <m/>
    <x v="3"/>
  </r>
  <r>
    <s v="B"/>
    <s v="H5"/>
    <n v="1573643"/>
    <n v="0"/>
    <d v="2022-09-30T00:00:00"/>
    <n v="202209"/>
    <x v="1"/>
    <x v="1"/>
    <n v="590"/>
    <x v="0"/>
    <s v="PID65000"/>
    <x v="0"/>
    <m/>
    <m/>
    <n v="5"/>
    <s v="Southeast Asia"/>
    <n v="0"/>
    <s v="Electricity_APartment72_August 2022_EU"/>
    <s v="Electricity_APartment72_August 2022_EU"/>
    <n v="92"/>
    <m/>
    <x v="3"/>
  </r>
  <r>
    <s v="B"/>
    <s v="H5"/>
    <n v="1573643"/>
    <n v="1"/>
    <d v="2022-09-30T00:00:00"/>
    <n v="202209"/>
    <x v="14"/>
    <x v="14"/>
    <n v="590"/>
    <x v="0"/>
    <s v="PID65000"/>
    <x v="0"/>
    <m/>
    <m/>
    <n v="5"/>
    <s v="Southeast Asia"/>
    <n v="0"/>
    <s v="Monthly mobitel fee_Cellcard Aug 2022"/>
    <s v="Monthly mobitel fee_Cellcard Aug 2022"/>
    <n v="10.74"/>
    <m/>
    <x v="3"/>
  </r>
  <r>
    <s v="B"/>
    <s v="H5"/>
    <n v="1573643"/>
    <n v="5"/>
    <d v="2022-09-30T00:00:00"/>
    <n v="202209"/>
    <x v="15"/>
    <x v="15"/>
    <n v="590"/>
    <x v="0"/>
    <s v="PID65000"/>
    <x v="0"/>
    <m/>
    <m/>
    <n v="5"/>
    <s v="Southeast Asia"/>
    <n v="0"/>
    <s v="Oral drinking water Sep 2022"/>
    <s v="Oral drinking water Sep 2022"/>
    <n v="9"/>
    <m/>
    <x v="3"/>
  </r>
  <r>
    <s v="B"/>
    <s v="H5"/>
    <n v="1573643"/>
    <n v="6"/>
    <d v="2022-09-30T00:00:00"/>
    <n v="202209"/>
    <x v="15"/>
    <x v="15"/>
    <n v="590"/>
    <x v="0"/>
    <s v="PID65000"/>
    <x v="0"/>
    <m/>
    <m/>
    <n v="5"/>
    <s v="Southeast Asia"/>
    <n v="0"/>
    <s v="J&amp;T express Send T-shirt&amp;Caps to VSG and PK"/>
    <s v="J&amp;T express Send T-shirt&amp;Caps to VSG and PK"/>
    <n v="6.56"/>
    <m/>
    <x v="3"/>
  </r>
  <r>
    <s v="B"/>
    <s v="H5"/>
    <n v="1573643"/>
    <n v="2"/>
    <d v="2022-09-30T00:00:00"/>
    <n v="202209"/>
    <x v="27"/>
    <x v="26"/>
    <n v="590"/>
    <x v="0"/>
    <s v="PID65000"/>
    <x v="0"/>
    <m/>
    <m/>
    <n v="5"/>
    <s v="Southeast Asia"/>
    <n v="0"/>
    <s v="Pe Touch_Cleaning service-office for Sep 2022"/>
    <s v="Pe Touch_Cleaning service-office for Sep 2022"/>
    <n v="30"/>
    <m/>
    <x v="3"/>
  </r>
  <r>
    <s v="B"/>
    <s v="X5"/>
    <n v="1573644"/>
    <n v="0"/>
    <d v="2022-09-30T00:00:00"/>
    <n v="202209"/>
    <x v="13"/>
    <x v="13"/>
    <n v="590"/>
    <x v="11"/>
    <s v="PID65000"/>
    <x v="0"/>
    <m/>
    <m/>
    <n v="5"/>
    <s v="Southeast Asia"/>
    <n v="0"/>
    <s v="Office rental for September 2022_Apartment 72"/>
    <s v="Office rental for September 2022_Apartment 72"/>
    <n v="791.11"/>
    <m/>
    <x v="3"/>
  </r>
  <r>
    <s v="B"/>
    <s v="X5"/>
    <n v="1573645"/>
    <n v="0"/>
    <d v="2022-09-30T00:00:00"/>
    <n v="202209"/>
    <x v="26"/>
    <x v="25"/>
    <n v="590"/>
    <x v="0"/>
    <s v="PID65000"/>
    <x v="0"/>
    <m/>
    <m/>
    <n v="5"/>
    <s v="Southeast Asia"/>
    <n v="0"/>
    <s v="Internet service_SI Group_September 2022"/>
    <s v="Internet service_SI Group_September 2022"/>
    <n v="48.4"/>
    <m/>
    <x v="3"/>
  </r>
  <r>
    <s v="B"/>
    <s v="X5"/>
    <n v="1573646"/>
    <n v="0"/>
    <d v="2022-09-30T00:00:00"/>
    <n v="202209"/>
    <x v="16"/>
    <x v="16"/>
    <n v="590"/>
    <x v="0"/>
    <s v="PID65000"/>
    <x v="0"/>
    <m/>
    <m/>
    <n v="5"/>
    <s v="Southeast Asia"/>
    <n v="0"/>
    <s v="Office insurance_FIRE_MGA insurance_Sep 2022"/>
    <s v="Office insurance_FIRE_MGA insurance_Sep 2022"/>
    <n v="11.67"/>
    <m/>
    <x v="3"/>
  </r>
  <r>
    <s v="B"/>
    <s v="X5"/>
    <n v="1573646"/>
    <n v="2"/>
    <d v="2022-09-30T00:00:00"/>
    <n v="202209"/>
    <x v="16"/>
    <x v="16"/>
    <n v="590"/>
    <x v="0"/>
    <s v="PID65000"/>
    <x v="0"/>
    <m/>
    <m/>
    <n v="5"/>
    <s v="Southeast Asia"/>
    <n v="0"/>
    <s v="Office insurance_Public liability_MGA insurance_Sep 2022"/>
    <s v="Office insurance_Public liability_MGA insurance_Sep 2022"/>
    <n v="16.97"/>
    <m/>
    <x v="3"/>
  </r>
  <r>
    <s v="B"/>
    <s v="X5"/>
    <n v="1573646"/>
    <n v="1"/>
    <d v="2022-09-30T00:00:00"/>
    <n v="202209"/>
    <x v="16"/>
    <x v="16"/>
    <n v="590"/>
    <x v="0"/>
    <s v="PID65000"/>
    <x v="0"/>
    <m/>
    <m/>
    <n v="5"/>
    <s v="Southeast Asia"/>
    <n v="0"/>
    <s v="Office insurance_Burglary_MGA insurance_Sep 2022"/>
    <s v="Office insurance_Burglary_MGA insurance_Sep 2022"/>
    <n v="6.64"/>
    <m/>
    <x v="3"/>
  </r>
  <r>
    <s v="B"/>
    <s v="X5"/>
    <n v="1573647"/>
    <n v="1"/>
    <d v="2022-09-30T00:00:00"/>
    <n v="202209"/>
    <x v="5"/>
    <x v="5"/>
    <n v="590"/>
    <x v="3"/>
    <s v="PID65000"/>
    <x v="0"/>
    <m/>
    <m/>
    <n v="5"/>
    <s v="Southeast Asia"/>
    <n v="0"/>
    <s v="Salary to DaDa in Sep'22_EU"/>
    <s v="Salary to DaDa in Sep'22_EU"/>
    <n v="819.8"/>
    <m/>
    <x v="3"/>
  </r>
  <r>
    <s v="B"/>
    <s v="X5"/>
    <n v="1573647"/>
    <n v="2"/>
    <d v="2022-09-30T00:00:00"/>
    <n v="202209"/>
    <x v="5"/>
    <x v="5"/>
    <n v="590"/>
    <x v="2"/>
    <s v="PID65000"/>
    <x v="0"/>
    <m/>
    <m/>
    <n v="5"/>
    <s v="Southeast Asia"/>
    <n v="0"/>
    <s v="Salary to LyLy in Sep'22_EU"/>
    <s v="Salary to LyLy in Sep'22_EU"/>
    <n v="1947"/>
    <m/>
    <x v="3"/>
  </r>
  <r>
    <s v="B"/>
    <s v="X5"/>
    <n v="1573647"/>
    <n v="4"/>
    <d v="2022-09-30T00:00:00"/>
    <n v="202209"/>
    <x v="5"/>
    <x v="5"/>
    <n v="590"/>
    <x v="7"/>
    <s v="PID65000"/>
    <x v="0"/>
    <m/>
    <m/>
    <n v="5"/>
    <s v="Southeast Asia"/>
    <n v="0"/>
    <s v="Salary to Thearak in Sep'22_EU"/>
    <s v="Salary to Flower in Sep'22_EU"/>
    <n v="144.11000000000001"/>
    <m/>
    <x v="3"/>
  </r>
  <r>
    <s v="B"/>
    <s v="X5"/>
    <n v="1573648"/>
    <n v="4"/>
    <d v="2022-09-30T00:00:00"/>
    <n v="202209"/>
    <x v="4"/>
    <x v="4"/>
    <n v="590"/>
    <x v="7"/>
    <s v="PID65000"/>
    <x v="0"/>
    <m/>
    <m/>
    <n v="5"/>
    <s v="Southeast Asia"/>
    <n v="0"/>
    <s v="Communication cost Thearak in Sep'22_EU"/>
    <s v="Communication cost Flower in Sep'22_EU"/>
    <n v="3.13"/>
    <m/>
    <x v="3"/>
  </r>
  <r>
    <s v="B"/>
    <s v="X5"/>
    <n v="1573648"/>
    <n v="2"/>
    <d v="2022-09-30T00:00:00"/>
    <n v="202209"/>
    <x v="4"/>
    <x v="4"/>
    <n v="590"/>
    <x v="2"/>
    <s v="PID65000"/>
    <x v="0"/>
    <m/>
    <m/>
    <n v="5"/>
    <s v="Southeast Asia"/>
    <n v="0"/>
    <s v="Communication cost LyLy in Sep'22_EU"/>
    <s v="Communication cost LyLy in Sep'22_EU"/>
    <n v="50"/>
    <m/>
    <x v="3"/>
  </r>
  <r>
    <s v="B"/>
    <s v="X5"/>
    <n v="1573648"/>
    <n v="1"/>
    <d v="2022-09-30T00:00:00"/>
    <n v="202209"/>
    <x v="4"/>
    <x v="4"/>
    <n v="590"/>
    <x v="3"/>
    <s v="PID65000"/>
    <x v="0"/>
    <m/>
    <m/>
    <n v="5"/>
    <s v="Southeast Asia"/>
    <n v="0"/>
    <s v="Communication cost DaDa in Sep'22_EU"/>
    <s v="Communication cost DaDa in Sep'22_EU"/>
    <n v="29.8"/>
    <m/>
    <x v="3"/>
  </r>
  <r>
    <s v="B"/>
    <s v="X5"/>
    <n v="1573649"/>
    <n v="1"/>
    <d v="2022-09-30T00:00:00"/>
    <n v="202209"/>
    <x v="9"/>
    <x v="9"/>
    <n v="590"/>
    <x v="3"/>
    <s v="PID65000"/>
    <x v="0"/>
    <m/>
    <m/>
    <n v="5"/>
    <s v="Southeast Asia"/>
    <n v="0"/>
    <s v="health &amp; Accident insurance DaDa Sep'22_EU"/>
    <s v="health &amp; Accident insurance DaDa Sep'22_EU"/>
    <n v="4.46"/>
    <m/>
    <x v="3"/>
  </r>
  <r>
    <s v="B"/>
    <s v="X5"/>
    <n v="1573649"/>
    <n v="4"/>
    <d v="2022-09-30T00:00:00"/>
    <n v="202209"/>
    <x v="9"/>
    <x v="9"/>
    <n v="590"/>
    <x v="7"/>
    <s v="PID65000"/>
    <x v="0"/>
    <m/>
    <m/>
    <n v="5"/>
    <s v="Southeast Asia"/>
    <n v="0"/>
    <s v="health &amp; Accident insurance THearak Sep'22_EU"/>
    <s v="health &amp; Accident insurance THearak Sep'22_EU"/>
    <n v="1.56"/>
    <m/>
    <x v="3"/>
  </r>
  <r>
    <s v="B"/>
    <s v="X5"/>
    <n v="1573649"/>
    <n v="2"/>
    <d v="2022-09-30T00:00:00"/>
    <n v="202209"/>
    <x v="9"/>
    <x v="9"/>
    <n v="590"/>
    <x v="2"/>
    <s v="PID65000"/>
    <x v="0"/>
    <m/>
    <m/>
    <n v="5"/>
    <s v="Southeast Asia"/>
    <n v="0"/>
    <s v="health &amp; Accident insurance LyLy Sep'22_EU"/>
    <s v="health &amp; Accident insurance LyLy Sep'22_EU"/>
    <n v="7.49"/>
    <m/>
    <x v="3"/>
  </r>
  <r>
    <s v="B"/>
    <s v="X5"/>
    <n v="1573650"/>
    <n v="5"/>
    <d v="2022-09-30T00:00:00"/>
    <n v="202209"/>
    <x v="10"/>
    <x v="10"/>
    <n v="590"/>
    <x v="7"/>
    <s v="PID65000"/>
    <x v="0"/>
    <m/>
    <m/>
    <n v="5"/>
    <s v="Southeast Asia"/>
    <n v="0"/>
    <s v="NSSF to Thearak in Sep'22_EU"/>
    <s v="NSSF to Flower in Sep'22_EU"/>
    <n v="2.0699999999999998"/>
    <m/>
    <x v="3"/>
  </r>
  <r>
    <s v="B"/>
    <s v="X5"/>
    <n v="1573650"/>
    <n v="3"/>
    <d v="2022-09-30T00:00:00"/>
    <n v="202209"/>
    <x v="10"/>
    <x v="10"/>
    <n v="590"/>
    <x v="2"/>
    <s v="PID65000"/>
    <x v="0"/>
    <m/>
    <m/>
    <n v="5"/>
    <s v="Southeast Asia"/>
    <n v="0"/>
    <s v="NSSF to LyLy in Sep'22_EU"/>
    <s v="NSSF to LyLy in Sep'22_EU"/>
    <n v="9.91"/>
    <m/>
    <x v="3"/>
  </r>
  <r>
    <s v="B"/>
    <s v="X5"/>
    <n v="1573650"/>
    <n v="2"/>
    <d v="2022-09-30T00:00:00"/>
    <n v="202209"/>
    <x v="10"/>
    <x v="10"/>
    <n v="590"/>
    <x v="3"/>
    <s v="PID65000"/>
    <x v="0"/>
    <m/>
    <m/>
    <n v="5"/>
    <s v="Southeast Asia"/>
    <n v="0"/>
    <s v="NSSF to DaDa in Sep'22_EU"/>
    <s v="NSSF to DaDa in Sep'22_EU"/>
    <n v="5.91"/>
    <m/>
    <x v="3"/>
  </r>
  <r>
    <s v="B"/>
    <s v="X5"/>
    <n v="1573651"/>
    <n v="4"/>
    <d v="2022-09-30T00:00:00"/>
    <n v="202209"/>
    <x v="7"/>
    <x v="7"/>
    <n v="590"/>
    <x v="7"/>
    <s v="PID65000"/>
    <x v="0"/>
    <m/>
    <m/>
    <n v="5"/>
    <s v="Southeast Asia"/>
    <n v="0"/>
    <s v="Seniority payment Chanputhearak on Sep 2022_EU"/>
    <s v="Seniority payment Chanputhearak on Sep 2022_EU"/>
    <n v="8.19"/>
    <m/>
    <x v="3"/>
  </r>
  <r>
    <s v="B"/>
    <s v="X5"/>
    <n v="1573651"/>
    <n v="1"/>
    <d v="2022-09-30T00:00:00"/>
    <n v="202209"/>
    <x v="7"/>
    <x v="7"/>
    <n v="590"/>
    <x v="3"/>
    <s v="PID65000"/>
    <x v="0"/>
    <m/>
    <m/>
    <n v="5"/>
    <s v="Southeast Asia"/>
    <n v="0"/>
    <s v="Seniority payment DaDa on Sep 2022_EU"/>
    <s v="Seniority payment DaDa on Sep 2022_EU"/>
    <n v="46.58"/>
    <m/>
    <x v="3"/>
  </r>
  <r>
    <s v="B"/>
    <s v="X5"/>
    <n v="1573651"/>
    <n v="2"/>
    <d v="2022-09-30T00:00:00"/>
    <n v="202209"/>
    <x v="7"/>
    <x v="7"/>
    <n v="590"/>
    <x v="2"/>
    <s v="PID65000"/>
    <x v="0"/>
    <m/>
    <m/>
    <n v="5"/>
    <s v="Southeast Asia"/>
    <n v="0"/>
    <s v="Seniority payment LyLy on Sep 2022 _EU"/>
    <s v="Seniority payment LyLy on Sep 2022 _EU"/>
    <n v="110.63"/>
    <m/>
    <x v="3"/>
  </r>
  <r>
    <s v="B"/>
    <s v="H5"/>
    <n v="1573652"/>
    <n v="0"/>
    <d v="2022-09-30T00:00:00"/>
    <n v="202209"/>
    <x v="8"/>
    <x v="8"/>
    <n v="590"/>
    <x v="8"/>
    <s v="PID65000"/>
    <x v="0"/>
    <m/>
    <m/>
    <n v="5"/>
    <s v="Southeast Asia"/>
    <n v="0"/>
    <s v="Monthly bank charge_Sep'2022"/>
    <s v="Monthly bank charge_Sep'2022"/>
    <n v="1.5"/>
    <m/>
    <x v="3"/>
  </r>
  <r>
    <s v="B"/>
    <s v="H5"/>
    <n v="1573653"/>
    <n v="0"/>
    <d v="2022-09-30T00:00:00"/>
    <n v="202209"/>
    <x v="9"/>
    <x v="9"/>
    <n v="590"/>
    <x v="13"/>
    <s v="PID65000"/>
    <x v="0"/>
    <m/>
    <m/>
    <n v="5"/>
    <s v="Southeast Asia"/>
    <n v="0"/>
    <s v="travel insurance_Forte_DaDa Flight to Stockholm"/>
    <s v="travel insurance_Forte_DaDa Flight to Stockholm"/>
    <n v="35"/>
    <m/>
    <x v="3"/>
  </r>
  <r>
    <s v="B"/>
    <s v="H5"/>
    <n v="1573653"/>
    <n v="2"/>
    <d v="2022-09-30T00:00:00"/>
    <n v="202209"/>
    <x v="15"/>
    <x v="15"/>
    <n v="590"/>
    <x v="0"/>
    <s v="PID65000"/>
    <x v="0"/>
    <m/>
    <m/>
    <n v="5"/>
    <s v="Southeast Asia"/>
    <n v="0"/>
    <s v="DaDa taking photograph 5.1X5.1"/>
    <s v="DaDa taking photograph 5.1X5.1"/>
    <n v="5.5"/>
    <m/>
    <x v="3"/>
  </r>
  <r>
    <s v="B"/>
    <s v="H5"/>
    <n v="1573653"/>
    <n v="1"/>
    <d v="2022-09-30T00:00:00"/>
    <n v="202209"/>
    <x v="28"/>
    <x v="27"/>
    <n v="590"/>
    <x v="13"/>
    <s v="PID65000"/>
    <x v="0"/>
    <m/>
    <m/>
    <n v="5"/>
    <s v="Southeast Asia"/>
    <n v="0"/>
    <s v="Visa fee&amp;Service charge_VFS Cambodia LTd_DaDa"/>
    <s v="Sweden Visa fee&amp;Service charge_VFS Cambodia LTd_DaDa"/>
    <n v="168.6"/>
    <m/>
    <x v="3"/>
  </r>
  <r>
    <s v="B"/>
    <s v="H5"/>
    <n v="1573641"/>
    <n v="0"/>
    <d v="2022-09-29T00:00:00"/>
    <n v="202209"/>
    <x v="28"/>
    <x v="27"/>
    <n v="590"/>
    <x v="22"/>
    <s v="PID65000"/>
    <x v="0"/>
    <m/>
    <m/>
    <n v="5"/>
    <s v="Southeast Asia"/>
    <n v="0"/>
    <s v="OneWorld Travel &amp;Tour_DaDa Air ticket_Join global finance meeting at stockholm_24-28Oct 2022"/>
    <s v="OneWorld Travel &amp;Tour_DaDa Air ticket_Join global finance meeting at stockholm_24-28Oct 2022"/>
    <n v="1006.8"/>
    <m/>
    <x v="3"/>
  </r>
  <r>
    <s v="B"/>
    <s v="H5"/>
    <n v="1573658"/>
    <n v="0"/>
    <d v="2022-09-30T00:00:00"/>
    <n v="202209"/>
    <x v="28"/>
    <x v="27"/>
    <n v="590"/>
    <x v="23"/>
    <s v="PID65000"/>
    <x v="0"/>
    <m/>
    <m/>
    <n v="5"/>
    <s v="Southeast Asia"/>
    <n v="0"/>
    <s v=""/>
    <s v=""/>
    <n v="1006.8"/>
    <m/>
    <x v="3"/>
  </r>
  <r>
    <s v="B"/>
    <s v="H5"/>
    <n v="1573658"/>
    <n v="1"/>
    <d v="2022-09-30T00:00:00"/>
    <n v="202209"/>
    <x v="28"/>
    <x v="27"/>
    <n v="590"/>
    <x v="22"/>
    <s v="PID65000"/>
    <x v="0"/>
    <m/>
    <m/>
    <n v="5"/>
    <s v="Southeast Asia"/>
    <n v="0"/>
    <s v="OneWorld Travel &amp;Tour_DaDa Air ticket_Join global finance meeting at stockholm_24-28Oct 2022"/>
    <s v="OneWorld Travel &amp;Tour_DaDa Air ticket_Join global finance meeting at stockholm_24-28Oct 2022"/>
    <n v="-1006.8"/>
    <m/>
    <x v="3"/>
  </r>
  <r>
    <s v="B"/>
    <s v="X5"/>
    <n v="1573654"/>
    <n v="2"/>
    <d v="2022-09-30T00:00:00"/>
    <n v="202209"/>
    <x v="17"/>
    <x v="17"/>
    <n v="590"/>
    <x v="12"/>
    <s v="PID65000"/>
    <x v="0"/>
    <m/>
    <m/>
    <n v="5"/>
    <s v="Southeast Asia"/>
    <n v="0"/>
    <s v="Q3-2022 PK Expenditure from July to September 2022"/>
    <s v="Q3-2022 PK Expenditure from July to September 2022"/>
    <n v="5735.8"/>
    <m/>
    <x v="3"/>
  </r>
  <r>
    <s v="B"/>
    <s v="X5"/>
    <n v="1573655"/>
    <n v="2"/>
    <d v="2022-09-30T00:00:00"/>
    <n v="202209"/>
    <x v="17"/>
    <x v="17"/>
    <n v="590"/>
    <x v="12"/>
    <s v="PID65000"/>
    <x v="0"/>
    <m/>
    <m/>
    <n v="5"/>
    <s v="Southeast Asia"/>
    <n v="0"/>
    <s v="Q3-2022 VSG Expenditure from July to September 2022"/>
    <s v="Q3-2022 VSG Expenditure from July to September 2022"/>
    <n v="7648.54"/>
    <m/>
    <x v="3"/>
  </r>
  <r>
    <s v="B"/>
    <s v="X5"/>
    <n v="1573656"/>
    <n v="2"/>
    <d v="2022-09-30T00:00:00"/>
    <n v="202209"/>
    <x v="17"/>
    <x v="17"/>
    <n v="590"/>
    <x v="12"/>
    <s v="PID65000"/>
    <x v="0"/>
    <m/>
    <m/>
    <n v="5"/>
    <s v="Southeast Asia"/>
    <n v="0"/>
    <s v="Q3-2022 LLC Expenditure from July to September 2022"/>
    <s v="Q3-2022 LLC Expenditure from July to September 2022"/>
    <n v="8417.52"/>
    <m/>
    <x v="3"/>
  </r>
  <r>
    <s v="B"/>
    <s v="X5"/>
    <n v="1573659"/>
    <n v="2"/>
    <d v="2022-09-30T00:00:00"/>
    <n v="202209"/>
    <x v="17"/>
    <x v="17"/>
    <n v="590"/>
    <x v="12"/>
    <s v="PID65000"/>
    <x v="0"/>
    <m/>
    <m/>
    <n v="5"/>
    <s v="Southeast Asia"/>
    <n v="0"/>
    <s v="Q3-2022 Anko Expenditure from July to September 2022"/>
    <s v="Q3-2022 Anko Expenditure from July to September 2022"/>
    <n v="8611.01"/>
    <m/>
    <x v="3"/>
  </r>
  <r>
    <s v="B"/>
    <s v="X1"/>
    <n v="2064292"/>
    <n v="15"/>
    <d v="2022-07-31T00:00:00"/>
    <n v="202207"/>
    <x v="11"/>
    <x v="11"/>
    <n v="590"/>
    <x v="9"/>
    <s v="PID65000"/>
    <x v="0"/>
    <m/>
    <m/>
    <n v="1"/>
    <s v="Head Office"/>
    <n v="0"/>
    <s v="Salary allocation SPP-Cambodia Juli"/>
    <s v="Salary allocation SPP-Cambodia Juli"/>
    <n v="700"/>
    <m/>
    <x v="3"/>
  </r>
  <r>
    <s v="B"/>
    <s v="X1"/>
    <n v="2064297"/>
    <n v="4"/>
    <d v="2022-07-31T00:00:00"/>
    <n v="202207"/>
    <x v="12"/>
    <x v="12"/>
    <n v="590"/>
    <x v="10"/>
    <s v="PID65000"/>
    <x v="0"/>
    <m/>
    <m/>
    <n v="1"/>
    <s v="Head Office"/>
    <n v="0"/>
    <s v="Internal costs Juli 2022"/>
    <s v="Internal costs Juli 2022"/>
    <n v="500"/>
    <m/>
    <x v="3"/>
  </r>
  <r>
    <s v="B"/>
    <s v="X1"/>
    <n v="2064330"/>
    <n v="15"/>
    <d v="2022-08-31T00:00:00"/>
    <n v="202208"/>
    <x v="11"/>
    <x v="11"/>
    <n v="590"/>
    <x v="9"/>
    <s v="PID65000"/>
    <x v="0"/>
    <m/>
    <m/>
    <n v="1"/>
    <s v="Head Office"/>
    <n v="0"/>
    <s v="Salary allocation SPP-Cambodia Augusti"/>
    <s v="Salary allocation SPP-Cambodia Augusti"/>
    <n v="700"/>
    <m/>
    <x v="3"/>
  </r>
  <r>
    <s v="B"/>
    <s v="X1"/>
    <n v="2064333"/>
    <n v="4"/>
    <d v="2022-08-31T00:00:00"/>
    <n v="202208"/>
    <x v="12"/>
    <x v="12"/>
    <n v="590"/>
    <x v="10"/>
    <s v="PID65000"/>
    <x v="0"/>
    <m/>
    <m/>
    <n v="1"/>
    <s v="Head Office"/>
    <n v="0"/>
    <s v="Internal costs Augusti 2022"/>
    <s v="Internal costs Augusti 2022"/>
    <n v="300"/>
    <m/>
    <x v="3"/>
  </r>
  <r>
    <s v="B"/>
    <s v="X1"/>
    <n v="2064382"/>
    <n v="15"/>
    <d v="2022-09-30T00:00:00"/>
    <n v="202209"/>
    <x v="11"/>
    <x v="11"/>
    <n v="590"/>
    <x v="9"/>
    <s v="PID65000"/>
    <x v="0"/>
    <m/>
    <m/>
    <n v="1"/>
    <s v="Head Office"/>
    <n v="0"/>
    <s v="Salary allocation SPP-Cambodia September"/>
    <s v="Salary allocation SPP-Cambodia September"/>
    <n v="700"/>
    <m/>
    <x v="3"/>
  </r>
  <r>
    <s v="B"/>
    <s v="X1"/>
    <n v="2064385"/>
    <n v="4"/>
    <d v="2022-09-30T00:00:00"/>
    <n v="202209"/>
    <x v="12"/>
    <x v="12"/>
    <n v="590"/>
    <x v="10"/>
    <s v="PID65000"/>
    <x v="0"/>
    <m/>
    <m/>
    <n v="1"/>
    <s v="Head Office"/>
    <n v="0"/>
    <s v="Internal costs September 2022"/>
    <s v="Internal costs September 2022"/>
    <n v="300"/>
    <m/>
    <x v="3"/>
  </r>
  <r>
    <s v="B"/>
    <s v="X1"/>
    <n v="2064404"/>
    <n v="0"/>
    <d v="2022-09-30T00:00:00"/>
    <n v="202209"/>
    <x v="12"/>
    <x v="12"/>
    <n v="590"/>
    <x v="10"/>
    <s v="PID65000"/>
    <x v="0"/>
    <m/>
    <m/>
    <n v="1"/>
    <s v="Head Office"/>
    <n v="0"/>
    <s v="Corr Internal costs June 2022"/>
    <s v="Corr Internal costs June 2022"/>
    <n v="-300"/>
    <m/>
    <x v="3"/>
  </r>
  <r>
    <s v="B"/>
    <s v="H5"/>
    <n v="1573661"/>
    <n v="4"/>
    <n v="44839"/>
    <n v="202210"/>
    <x v="22"/>
    <x v="19"/>
    <n v="590"/>
    <x v="14"/>
    <s v="PID65000"/>
    <x v="0"/>
    <m/>
    <m/>
    <n v="5"/>
    <s v="Southeast Asia"/>
    <n v="0"/>
    <s v="transportation_Jok Sareon_Field visit LLC&amp;ANKO_SR&amp;Kgthom_13-16 Sep 22"/>
    <s v="transportation_Jok Sareon_Field visit LLC&amp;ANKO_SR&amp;Kgthom_13-16 Sep 22"/>
    <n v="440"/>
    <m/>
    <x v="0"/>
  </r>
  <r>
    <s v="B"/>
    <s v="H1"/>
    <n v="2064409"/>
    <n v="0"/>
    <n v="44855"/>
    <n v="202210"/>
    <x v="8"/>
    <x v="8"/>
    <n v="590"/>
    <x v="8"/>
    <s v="PID65000"/>
    <x v="0"/>
    <m/>
    <m/>
    <n v="1"/>
    <s v="Head Office"/>
    <n v="0"/>
    <s v="Bankfee Payment StoneX 5580980 ForumCiv Cambodia"/>
    <s v="Bankfee Payment StoneX 5580980 ForumCiv Cambodia"/>
    <n v="200"/>
    <m/>
    <x v="0"/>
  </r>
  <r>
    <s v="B"/>
    <s v="X5"/>
    <n v="1573684"/>
    <n v="5"/>
    <n v="44865"/>
    <n v="202210"/>
    <x v="10"/>
    <x v="10"/>
    <n v="590"/>
    <x v="7"/>
    <s v="PID65000"/>
    <x v="0"/>
    <m/>
    <m/>
    <n v="5"/>
    <s v="Southeast Asia"/>
    <n v="0"/>
    <s v="NSSF to Thearak in Oct'22_EU"/>
    <s v="NSSF to Flower in Oct'22_EU"/>
    <n v="2.06"/>
    <m/>
    <x v="0"/>
  </r>
  <r>
    <s v="B"/>
    <s v="X5"/>
    <n v="1573681"/>
    <n v="1"/>
    <n v="44865"/>
    <n v="202210"/>
    <x v="5"/>
    <x v="5"/>
    <n v="590"/>
    <x v="3"/>
    <s v="PID65000"/>
    <x v="0"/>
    <m/>
    <m/>
    <n v="5"/>
    <s v="Southeast Asia"/>
    <n v="0"/>
    <s v="Salary to DaDa in Oct'22_EU"/>
    <s v="Salary to DaDa in Oct'22_EU"/>
    <n v="828.33"/>
    <m/>
    <x v="0"/>
  </r>
  <r>
    <s v="B"/>
    <s v="X5"/>
    <n v="1573681"/>
    <n v="2"/>
    <n v="44865"/>
    <n v="202210"/>
    <x v="5"/>
    <x v="5"/>
    <n v="590"/>
    <x v="2"/>
    <s v="PID65000"/>
    <x v="0"/>
    <m/>
    <m/>
    <n v="5"/>
    <s v="Southeast Asia"/>
    <n v="0"/>
    <s v="Salary to LyLy in Oct'22_EU"/>
    <s v="Salary to LyLy in Oct'22_EU"/>
    <n v="1947"/>
    <m/>
    <x v="0"/>
  </r>
  <r>
    <s v="B"/>
    <s v="X5"/>
    <n v="1573681"/>
    <n v="4"/>
    <n v="44865"/>
    <n v="202210"/>
    <x v="5"/>
    <x v="5"/>
    <n v="590"/>
    <x v="7"/>
    <s v="PID65000"/>
    <x v="0"/>
    <m/>
    <m/>
    <n v="5"/>
    <s v="Southeast Asia"/>
    <n v="0"/>
    <s v="Salary to Thearak in Oct'22_EU"/>
    <s v="Salary to Flower in Oct'22_EU"/>
    <n v="144.52000000000001"/>
    <m/>
    <x v="0"/>
  </r>
  <r>
    <s v="B"/>
    <s v="X5"/>
    <n v="1573685"/>
    <n v="1"/>
    <n v="44865"/>
    <n v="202210"/>
    <x v="7"/>
    <x v="7"/>
    <n v="590"/>
    <x v="3"/>
    <s v="PID65000"/>
    <x v="0"/>
    <m/>
    <m/>
    <n v="5"/>
    <s v="Southeast Asia"/>
    <n v="0"/>
    <s v="Seniority to DaDa in Oct'22_EU"/>
    <s v="Seniority to DaDa in Oct'22_EU"/>
    <n v="47.06"/>
    <m/>
    <x v="0"/>
  </r>
  <r>
    <s v="B"/>
    <s v="X5"/>
    <n v="1573685"/>
    <n v="2"/>
    <n v="44865"/>
    <n v="202210"/>
    <x v="7"/>
    <x v="7"/>
    <n v="590"/>
    <x v="2"/>
    <s v="PID65000"/>
    <x v="0"/>
    <m/>
    <m/>
    <n v="5"/>
    <s v="Southeast Asia"/>
    <n v="0"/>
    <s v="Seniority to LyLy in Oct'22_EU"/>
    <s v="Seniority to LyLy in Oct'22_EU"/>
    <n v="110.63"/>
    <m/>
    <x v="0"/>
  </r>
  <r>
    <s v="B"/>
    <s v="X5"/>
    <n v="1573685"/>
    <n v="4"/>
    <n v="44865"/>
    <n v="202210"/>
    <x v="7"/>
    <x v="7"/>
    <n v="590"/>
    <x v="7"/>
    <s v="PID65000"/>
    <x v="0"/>
    <m/>
    <m/>
    <n v="5"/>
    <s v="Southeast Asia"/>
    <n v="0"/>
    <s v="Seniority to Thearak in Oct'22_EU"/>
    <s v="Seniority to Flower in Oct'22_EU"/>
    <n v="8.2100000000000009"/>
    <m/>
    <x v="0"/>
  </r>
  <r>
    <s v="B"/>
    <s v="X5"/>
    <n v="1573686"/>
    <n v="2"/>
    <n v="44865"/>
    <n v="202210"/>
    <x v="7"/>
    <x v="7"/>
    <n v="590"/>
    <x v="3"/>
    <s v="PID65000"/>
    <x v="0"/>
    <m/>
    <m/>
    <n v="5"/>
    <s v="Southeast Asia"/>
    <n v="0"/>
    <s v="NSSF-Pension  to DaDa in Oct'22_EU"/>
    <s v="NSSF-Pension  to DaDa in Oct'22_EU"/>
    <n v="3.49"/>
    <m/>
    <x v="0"/>
  </r>
  <r>
    <s v="B"/>
    <s v="X5"/>
    <n v="1573686"/>
    <n v="3"/>
    <n v="44865"/>
    <n v="202210"/>
    <x v="7"/>
    <x v="7"/>
    <n v="590"/>
    <x v="2"/>
    <s v="PID65000"/>
    <x v="0"/>
    <m/>
    <m/>
    <n v="5"/>
    <s v="Southeast Asia"/>
    <n v="0"/>
    <s v="NSSF-Pension  to LyLy in Oct'22_EU"/>
    <s v="NSSF-Pension  to LyLy in Oct'22_EU"/>
    <n v="5.79"/>
    <m/>
    <x v="0"/>
  </r>
  <r>
    <s v="B"/>
    <s v="X5"/>
    <n v="1573686"/>
    <n v="5"/>
    <n v="44865"/>
    <n v="202210"/>
    <x v="7"/>
    <x v="7"/>
    <n v="590"/>
    <x v="7"/>
    <s v="PID65000"/>
    <x v="0"/>
    <m/>
    <m/>
    <n v="5"/>
    <s v="Southeast Asia"/>
    <n v="0"/>
    <s v="NSSF-Pension  to Thearak in Oct'22_EU"/>
    <s v="NSSF-Pension  to Flower in Oct'22_EU"/>
    <n v="1.21"/>
    <m/>
    <x v="0"/>
  </r>
  <r>
    <s v="B"/>
    <s v="X5"/>
    <n v="1573684"/>
    <n v="2"/>
    <n v="44865"/>
    <n v="202210"/>
    <x v="10"/>
    <x v="10"/>
    <n v="590"/>
    <x v="3"/>
    <s v="PID65000"/>
    <x v="0"/>
    <m/>
    <m/>
    <n v="5"/>
    <s v="Southeast Asia"/>
    <n v="0"/>
    <s v="NSSF to DaDa in Oct'22_EU"/>
    <s v="NSSF to DaDa in Oct'22_EU"/>
    <n v="5.93"/>
    <m/>
    <x v="0"/>
  </r>
  <r>
    <s v="B"/>
    <s v="X5"/>
    <n v="1573684"/>
    <n v="3"/>
    <n v="44865"/>
    <n v="202210"/>
    <x v="10"/>
    <x v="10"/>
    <n v="590"/>
    <x v="2"/>
    <s v="PID65000"/>
    <x v="0"/>
    <m/>
    <m/>
    <n v="5"/>
    <s v="Southeast Asia"/>
    <n v="0"/>
    <s v="NSSF to LyLy in Oct'22_EU"/>
    <s v="NSSF to LyLy in Oct'22_EU"/>
    <n v="9.85"/>
    <m/>
    <x v="0"/>
  </r>
  <r>
    <s v="B"/>
    <s v="X5"/>
    <n v="1573678"/>
    <n v="0"/>
    <n v="44865"/>
    <n v="202210"/>
    <x v="8"/>
    <x v="8"/>
    <n v="590"/>
    <x v="8"/>
    <s v="PID65000"/>
    <x v="0"/>
    <m/>
    <m/>
    <n v="5"/>
    <s v="Southeast Asia"/>
    <n v="0"/>
    <s v="Monthly bank charge_Oct'22"/>
    <s v="Monthly bank charge_Oct'22"/>
    <n v="1.5"/>
    <m/>
    <x v="0"/>
  </r>
  <r>
    <s v="B"/>
    <s v="X5"/>
    <n v="1573678"/>
    <n v="11"/>
    <n v="44865"/>
    <n v="202210"/>
    <x v="8"/>
    <x v="8"/>
    <n v="590"/>
    <x v="8"/>
    <s v="PID65000"/>
    <x v="0"/>
    <m/>
    <m/>
    <n v="5"/>
    <s v="Southeast Asia"/>
    <n v="0"/>
    <s v="bank fee charge fund transfer to LLC"/>
    <s v="bank fee charge fund transfer to LLC"/>
    <n v="3"/>
    <m/>
    <x v="0"/>
  </r>
  <r>
    <s v="B"/>
    <s v="H5"/>
    <n v="1573679"/>
    <n v="0"/>
    <n v="44865"/>
    <n v="202210"/>
    <x v="14"/>
    <x v="14"/>
    <n v="590"/>
    <x v="0"/>
    <s v="PID65000"/>
    <x v="0"/>
    <m/>
    <m/>
    <n v="5"/>
    <s v="Southeast Asia"/>
    <n v="0"/>
    <s v="MOnthly mobitel fee_cellcard"/>
    <s v="MOnthly mobitel fee_cellcard"/>
    <n v="11.22"/>
    <m/>
    <x v="0"/>
  </r>
  <r>
    <s v="B"/>
    <s v="H5"/>
    <n v="1573694"/>
    <n v="9"/>
    <n v="44890"/>
    <n v="202211"/>
    <x v="8"/>
    <x v="8"/>
    <n v="590"/>
    <x v="8"/>
    <s v="PID65000"/>
    <x v="0"/>
    <m/>
    <m/>
    <n v="5"/>
    <s v="Southeast Asia"/>
    <n v="0"/>
    <s v="bank charge salary on Nov 2022_Cover by EU"/>
    <s v="bank charge salary on Nov 2022_Cover by EU"/>
    <n v="0.8"/>
    <m/>
    <x v="0"/>
  </r>
  <r>
    <s v="B"/>
    <s v="H5"/>
    <n v="1573700"/>
    <n v="5"/>
    <n v="44895"/>
    <n v="202211"/>
    <x v="14"/>
    <x v="14"/>
    <n v="590"/>
    <x v="0"/>
    <s v="PID65000"/>
    <x v="0"/>
    <m/>
    <m/>
    <n v="5"/>
    <s v="Southeast Asia"/>
    <n v="0"/>
    <s v="monthly mobitel fee-Cellcard Oct 2022"/>
    <s v="monthly mobitel fee-Cellcard Oct 2022"/>
    <n v="11.88"/>
    <m/>
    <x v="0"/>
  </r>
  <r>
    <s v="B"/>
    <s v="H5"/>
    <n v="1573700"/>
    <n v="6"/>
    <n v="44895"/>
    <n v="202211"/>
    <x v="14"/>
    <x v="14"/>
    <n v="590"/>
    <x v="0"/>
    <s v="PID65000"/>
    <x v="0"/>
    <m/>
    <m/>
    <n v="5"/>
    <s v="Southeast Asia"/>
    <n v="0"/>
    <s v="Smart-phone card top up 098 22 11 47"/>
    <s v="Smart-phone card top up 098 22 11 47"/>
    <n v="10"/>
    <m/>
    <x v="0"/>
  </r>
  <r>
    <s v="B"/>
    <s v="X5"/>
    <n v="1573701"/>
    <n v="1"/>
    <n v="44895"/>
    <n v="202211"/>
    <x v="5"/>
    <x v="5"/>
    <n v="590"/>
    <x v="3"/>
    <s v="PID65000"/>
    <x v="0"/>
    <m/>
    <m/>
    <n v="5"/>
    <s v="Southeast Asia"/>
    <n v="0"/>
    <s v="Salary to DaDa in Nov'22_EU"/>
    <s v="Salary to DaDa in Nov'22_EU"/>
    <n v="826.68"/>
    <m/>
    <x v="0"/>
  </r>
  <r>
    <s v="B"/>
    <s v="H5"/>
    <n v="1573699"/>
    <n v="0"/>
    <n v="44879"/>
    <n v="202211"/>
    <x v="29"/>
    <x v="28"/>
    <n v="590"/>
    <x v="23"/>
    <s v="PID65000"/>
    <x v="0"/>
    <m/>
    <m/>
    <n v="5"/>
    <s v="Southeast Asia"/>
    <n v="0"/>
    <s v="Per diem DaDa_join global finance meeting at HO Sweden"/>
    <s v="Per diem DaDa_join global finance meeting at HO Sweden"/>
    <n v="316.54000000000002"/>
    <m/>
    <x v="0"/>
  </r>
  <r>
    <s v="B"/>
    <s v="X5"/>
    <n v="1573709"/>
    <n v="0"/>
    <n v="44895"/>
    <n v="202211"/>
    <x v="26"/>
    <x v="25"/>
    <n v="590"/>
    <x v="0"/>
    <s v="PID65000"/>
    <x v="0"/>
    <m/>
    <m/>
    <n v="5"/>
    <s v="Southeast Asia"/>
    <n v="0"/>
    <s v="Internet service_SI Group_October 2022"/>
    <s v="Internet service_SI Group_October 2022"/>
    <n v="48.4"/>
    <m/>
    <x v="0"/>
  </r>
  <r>
    <s v="B"/>
    <s v="X5"/>
    <n v="1573701"/>
    <n v="2"/>
    <n v="44895"/>
    <n v="202211"/>
    <x v="5"/>
    <x v="5"/>
    <n v="590"/>
    <x v="2"/>
    <s v="PID65000"/>
    <x v="0"/>
    <m/>
    <m/>
    <n v="5"/>
    <s v="Southeast Asia"/>
    <n v="0"/>
    <s v="Salary to LyLy in Nov'22_EU"/>
    <s v="Salary to LyLy in Nov'22_EU"/>
    <n v="1947"/>
    <m/>
    <x v="0"/>
  </r>
  <r>
    <s v="B"/>
    <s v="X5"/>
    <n v="1573701"/>
    <n v="4"/>
    <n v="44895"/>
    <n v="202211"/>
    <x v="5"/>
    <x v="5"/>
    <n v="590"/>
    <x v="7"/>
    <s v="PID65000"/>
    <x v="0"/>
    <m/>
    <m/>
    <n v="5"/>
    <s v="Southeast Asia"/>
    <n v="0"/>
    <s v="Salary to Thearak in Nov'22_EU"/>
    <s v="Salary to Flower in Nov'22_EU"/>
    <n v="143.28"/>
    <m/>
    <x v="0"/>
  </r>
  <r>
    <s v="B"/>
    <s v="X5"/>
    <n v="1573705"/>
    <n v="1"/>
    <n v="44895"/>
    <n v="202211"/>
    <x v="7"/>
    <x v="7"/>
    <n v="590"/>
    <x v="3"/>
    <s v="PID65000"/>
    <x v="0"/>
    <m/>
    <m/>
    <n v="5"/>
    <s v="Southeast Asia"/>
    <n v="0"/>
    <s v="Seniority to DaDa in Nov'22_EU"/>
    <s v="Seniority to DaDa in Nov'22_EU"/>
    <n v="46.97"/>
    <m/>
    <x v="0"/>
  </r>
  <r>
    <s v="B"/>
    <s v="X5"/>
    <n v="1573705"/>
    <n v="2"/>
    <n v="44895"/>
    <n v="202211"/>
    <x v="7"/>
    <x v="7"/>
    <n v="590"/>
    <x v="2"/>
    <s v="PID65000"/>
    <x v="0"/>
    <m/>
    <m/>
    <n v="5"/>
    <s v="Southeast Asia"/>
    <n v="0"/>
    <s v="Seniority to LyLy in Nov'22_EU"/>
    <s v="Seniority to LyLy in Nov'22_EU"/>
    <n v="110.63"/>
    <m/>
    <x v="0"/>
  </r>
  <r>
    <s v="B"/>
    <s v="X5"/>
    <n v="1573705"/>
    <n v="4"/>
    <n v="44895"/>
    <n v="202211"/>
    <x v="7"/>
    <x v="7"/>
    <n v="590"/>
    <x v="7"/>
    <s v="PID65000"/>
    <x v="0"/>
    <m/>
    <m/>
    <n v="5"/>
    <s v="Southeast Asia"/>
    <n v="0"/>
    <s v="Seniority to Thearak in Nov'22_EU"/>
    <s v="Seniority to Flower in Nov'22_EU"/>
    <n v="8.14"/>
    <m/>
    <x v="0"/>
  </r>
  <r>
    <s v="B"/>
    <s v="X5"/>
    <n v="1573706"/>
    <n v="2"/>
    <n v="44895"/>
    <n v="202211"/>
    <x v="7"/>
    <x v="7"/>
    <n v="590"/>
    <x v="3"/>
    <s v="PID65000"/>
    <x v="0"/>
    <m/>
    <m/>
    <n v="5"/>
    <s v="Southeast Asia"/>
    <n v="0"/>
    <s v="NSSF-Pension  to DaDa in Nov'22_EU"/>
    <s v="NSSF-Pension  to DaDa in Nov'22_EU"/>
    <n v="3.48"/>
    <m/>
    <x v="0"/>
  </r>
  <r>
    <s v="B"/>
    <s v="X5"/>
    <n v="1573706"/>
    <n v="3"/>
    <n v="44895"/>
    <n v="202211"/>
    <x v="7"/>
    <x v="7"/>
    <n v="590"/>
    <x v="2"/>
    <s v="PID65000"/>
    <x v="0"/>
    <m/>
    <m/>
    <n v="5"/>
    <s v="Southeast Asia"/>
    <n v="0"/>
    <s v="NSSF-Pension  to LyLy in Nov'22_EU"/>
    <s v="NSSF-Pension  to LyLy in Nov'22_EU"/>
    <n v="5.79"/>
    <m/>
    <x v="0"/>
  </r>
  <r>
    <s v="B"/>
    <s v="X5"/>
    <n v="1573706"/>
    <n v="5"/>
    <n v="44895"/>
    <n v="202211"/>
    <x v="7"/>
    <x v="7"/>
    <n v="590"/>
    <x v="7"/>
    <s v="PID65000"/>
    <x v="0"/>
    <m/>
    <m/>
    <n v="5"/>
    <s v="Southeast Asia"/>
    <n v="0"/>
    <s v="NSSF-Pension  to Thearak in Nov'22_EU"/>
    <s v="NSSF-Pension  to Flower in Nov'22_EU"/>
    <n v="1.2"/>
    <m/>
    <x v="0"/>
  </r>
  <r>
    <s v="B"/>
    <s v="X5"/>
    <n v="1573704"/>
    <n v="2"/>
    <n v="44895"/>
    <n v="202211"/>
    <x v="10"/>
    <x v="10"/>
    <n v="590"/>
    <x v="3"/>
    <s v="PID65000"/>
    <x v="0"/>
    <m/>
    <m/>
    <n v="5"/>
    <s v="Southeast Asia"/>
    <n v="0"/>
    <s v="NSSF to DaDa in Nov'22_EU"/>
    <s v="NSSF to DaDa in Nov'22_EU"/>
    <n v="5.91"/>
    <m/>
    <x v="0"/>
  </r>
  <r>
    <s v="B"/>
    <s v="X5"/>
    <n v="1573704"/>
    <n v="3"/>
    <n v="44895"/>
    <n v="202211"/>
    <x v="10"/>
    <x v="10"/>
    <n v="590"/>
    <x v="2"/>
    <s v="PID65000"/>
    <x v="0"/>
    <m/>
    <m/>
    <n v="5"/>
    <s v="Southeast Asia"/>
    <n v="0"/>
    <s v="NSSF to LyLy in Nov'22_EU"/>
    <s v="NSSF to LyLy in Nov'22_EU"/>
    <n v="9.84"/>
    <m/>
    <x v="0"/>
  </r>
  <r>
    <s v="B"/>
    <s v="X5"/>
    <n v="1573704"/>
    <n v="5"/>
    <n v="44895"/>
    <n v="202211"/>
    <x v="10"/>
    <x v="10"/>
    <n v="590"/>
    <x v="7"/>
    <s v="PID65000"/>
    <x v="0"/>
    <m/>
    <m/>
    <n v="5"/>
    <s v="Southeast Asia"/>
    <n v="0"/>
    <s v="NSSF to Thearak in Nov'22_EU"/>
    <s v="NSSF to Flower in Nov'22_EU"/>
    <n v="2.04"/>
    <m/>
    <x v="0"/>
  </r>
  <r>
    <s v="B"/>
    <s v="X5"/>
    <n v="1573707"/>
    <n v="0"/>
    <n v="44895"/>
    <n v="202211"/>
    <x v="8"/>
    <x v="8"/>
    <n v="590"/>
    <x v="8"/>
    <s v="PID65000"/>
    <x v="0"/>
    <m/>
    <m/>
    <n v="5"/>
    <s v="Southeast Asia"/>
    <n v="0"/>
    <s v="Monthly bank charge_Nov'22"/>
    <s v="Monthly bank charge_Nov'22"/>
    <n v="1.5"/>
    <m/>
    <x v="0"/>
  </r>
  <r>
    <s v="B"/>
    <s v="X5"/>
    <n v="1573714"/>
    <n v="1"/>
    <n v="44895"/>
    <n v="202211"/>
    <x v="8"/>
    <x v="8"/>
    <n v="590"/>
    <x v="8"/>
    <s v="PID65000"/>
    <x v="0"/>
    <m/>
    <m/>
    <n v="5"/>
    <s v="Southeast Asia"/>
    <n v="0"/>
    <s v="bank charge on transfer_meeting package training on 16-17 Nov22"/>
    <s v="bank charge on transfer_meeting package training on 16-17 Nov22"/>
    <n v="3"/>
    <m/>
    <x v="0"/>
  </r>
  <r>
    <s v="B"/>
    <s v="X5"/>
    <n v="1573709"/>
    <n v="1"/>
    <n v="44895"/>
    <n v="202211"/>
    <x v="26"/>
    <x v="25"/>
    <n v="590"/>
    <x v="0"/>
    <s v="PID65000"/>
    <x v="0"/>
    <m/>
    <m/>
    <n v="5"/>
    <s v="Southeast Asia"/>
    <n v="0"/>
    <s v="Internet service_SI Group_November 2022"/>
    <s v="Internet service_SI Group_November 2022"/>
    <n v="48.4"/>
    <m/>
    <x v="0"/>
  </r>
  <r>
    <s v="B"/>
    <s v="X5"/>
    <n v="1573710"/>
    <n v="0"/>
    <n v="44895"/>
    <n v="202211"/>
    <x v="16"/>
    <x v="16"/>
    <n v="590"/>
    <x v="0"/>
    <s v="PID65000"/>
    <x v="0"/>
    <m/>
    <m/>
    <n v="5"/>
    <s v="Southeast Asia"/>
    <n v="0"/>
    <s v="Office insurance_FIRE_MGA insurance_Oct 2022"/>
    <s v="Office insurance_FIRE_MGA insurance_Oct 2022"/>
    <n v="11.67"/>
    <m/>
    <x v="0"/>
  </r>
  <r>
    <s v="B"/>
    <s v="X5"/>
    <n v="1573710"/>
    <n v="1"/>
    <n v="44895"/>
    <n v="202211"/>
    <x v="16"/>
    <x v="16"/>
    <n v="590"/>
    <x v="0"/>
    <s v="PID65000"/>
    <x v="0"/>
    <m/>
    <m/>
    <n v="5"/>
    <s v="Southeast Asia"/>
    <n v="0"/>
    <s v="Office insurance_Burglary_MGA insurance_Oct 2022"/>
    <s v="Office insurance_Burglary_MGA insurance_Oct 2022"/>
    <n v="6.64"/>
    <m/>
    <x v="0"/>
  </r>
  <r>
    <s v="B"/>
    <s v="X5"/>
    <n v="1573710"/>
    <n v="2"/>
    <n v="44895"/>
    <n v="202211"/>
    <x v="16"/>
    <x v="16"/>
    <n v="590"/>
    <x v="0"/>
    <s v="PID65000"/>
    <x v="0"/>
    <m/>
    <m/>
    <n v="5"/>
    <s v="Southeast Asia"/>
    <n v="0"/>
    <s v="Office insurance_Public liability_MGA insurance_Oct 2022"/>
    <s v="Office insurance_Public liability_MGA insurance_Oct 2022"/>
    <n v="16.97"/>
    <m/>
    <x v="0"/>
  </r>
  <r>
    <s v="B"/>
    <s v="X5"/>
    <n v="1573710"/>
    <n v="3"/>
    <n v="44895"/>
    <n v="202211"/>
    <x v="16"/>
    <x v="16"/>
    <n v="590"/>
    <x v="0"/>
    <s v="PID65000"/>
    <x v="0"/>
    <m/>
    <m/>
    <n v="5"/>
    <s v="Southeast Asia"/>
    <n v="0"/>
    <s v="Office insurance_FIRE_MGA insurance_Nov 2022"/>
    <s v="Office insurance_FIRE_MGA insurance_Nov 2022"/>
    <n v="11.67"/>
    <m/>
    <x v="0"/>
  </r>
  <r>
    <s v="B"/>
    <s v="X5"/>
    <n v="1573710"/>
    <n v="4"/>
    <n v="44895"/>
    <n v="202211"/>
    <x v="16"/>
    <x v="16"/>
    <n v="590"/>
    <x v="0"/>
    <s v="PID65000"/>
    <x v="0"/>
    <m/>
    <m/>
    <n v="5"/>
    <s v="Southeast Asia"/>
    <n v="0"/>
    <s v="Office insurance_Burglary_MGA insurance_Nov 2022"/>
    <s v="Office insurance_Burglary_MGA insurance_Nov 2022"/>
    <n v="6.64"/>
    <m/>
    <x v="0"/>
  </r>
  <r>
    <s v="B"/>
    <s v="X5"/>
    <n v="1573710"/>
    <n v="5"/>
    <n v="44895"/>
    <n v="202211"/>
    <x v="16"/>
    <x v="16"/>
    <n v="590"/>
    <x v="0"/>
    <s v="PID65000"/>
    <x v="0"/>
    <m/>
    <m/>
    <n v="5"/>
    <s v="Southeast Asia"/>
    <n v="0"/>
    <s v="Office insurance_Public liability_MGA insurance_Nov2022"/>
    <s v="Office insurance_Public liability_MGA insurance_Nov2022"/>
    <n v="16.97"/>
    <m/>
    <x v="0"/>
  </r>
  <r>
    <s v="B"/>
    <s v="H5"/>
    <n v="1573661"/>
    <n v="1"/>
    <n v="44839"/>
    <n v="202210"/>
    <x v="21"/>
    <x v="21"/>
    <n v="590"/>
    <x v="13"/>
    <s v="PID65000"/>
    <x v="0"/>
    <m/>
    <m/>
    <n v="5"/>
    <s v="Southeast Asia"/>
    <n v="0"/>
    <s v="Accommodation LyLy&amp;CM_Field visit LLC&amp;ANKO_SR&amp;Kgthom_13-16 Sep 2022"/>
    <s v="Accommodation LyLy&amp;CM_Field visit LLC&amp;ANKO_SR&amp;Kgthom_13-16 Sep 2022"/>
    <n v="97.32"/>
    <m/>
    <x v="0"/>
  </r>
  <r>
    <s v="B"/>
    <s v="H5"/>
    <n v="1573661"/>
    <n v="2"/>
    <n v="44839"/>
    <n v="202210"/>
    <x v="23"/>
    <x v="22"/>
    <n v="590"/>
    <x v="14"/>
    <s v="PID65000"/>
    <x v="0"/>
    <m/>
    <m/>
    <n v="5"/>
    <s v="Southeast Asia"/>
    <n v="0"/>
    <s v="Boat fee_ visit community conservation area Prek Talork"/>
    <s v="Boat fee_ visit community conservation area Prek Talork"/>
    <n v="47.06"/>
    <m/>
    <x v="0"/>
  </r>
  <r>
    <s v="B"/>
    <s v="H5"/>
    <n v="1573663"/>
    <n v="1"/>
    <n v="44844"/>
    <n v="202210"/>
    <x v="1"/>
    <x v="1"/>
    <n v="590"/>
    <x v="0"/>
    <s v="PID65000"/>
    <x v="0"/>
    <m/>
    <m/>
    <n v="5"/>
    <s v="Southeast Asia"/>
    <n v="0"/>
    <s v="Electricity_Apartment 72_Sep 2022_EU"/>
    <s v="Electricity_Apartment 72_Sep 2022_EU"/>
    <n v="62.5"/>
    <m/>
    <x v="0"/>
  </r>
  <r>
    <s v="B"/>
    <s v="H5"/>
    <n v="1573671"/>
    <n v="0"/>
    <n v="44858"/>
    <n v="202210"/>
    <x v="17"/>
    <x v="17"/>
    <n v="590"/>
    <x v="12"/>
    <s v="PID65000"/>
    <x v="0"/>
    <m/>
    <m/>
    <n v="5"/>
    <s v="Southeast Asia"/>
    <n v="0"/>
    <s v="4th disbursement EU to LLC_Oct-Dec 2022"/>
    <s v="4th disbursement EU to LLC_Oct-Dec 2022"/>
    <n v="3996.41"/>
    <m/>
    <x v="0"/>
  </r>
  <r>
    <s v="B"/>
    <s v="H5"/>
    <n v="1573672"/>
    <n v="0"/>
    <n v="44858"/>
    <n v="202210"/>
    <x v="17"/>
    <x v="17"/>
    <n v="590"/>
    <x v="12"/>
    <s v="PID65000"/>
    <x v="0"/>
    <m/>
    <m/>
    <n v="5"/>
    <s v="Southeast Asia"/>
    <n v="0"/>
    <s v="4th disbursement EU to PK Oct-Dec'2022"/>
    <s v="4th disbursement EU to PK Oct-Dec'2022"/>
    <n v="6842.06"/>
    <m/>
    <x v="0"/>
  </r>
  <r>
    <s v="B"/>
    <s v="H5"/>
    <n v="1573673"/>
    <n v="0"/>
    <n v="44858"/>
    <n v="202210"/>
    <x v="17"/>
    <x v="17"/>
    <n v="590"/>
    <x v="12"/>
    <s v="PID65000"/>
    <x v="0"/>
    <m/>
    <m/>
    <n v="5"/>
    <s v="Southeast Asia"/>
    <n v="0"/>
    <s v="4th Disbursement to VSG Oct- Dec 2022"/>
    <s v="4th Disbursement to VSG Oct- Dec 2022"/>
    <n v="7349.04"/>
    <m/>
    <x v="0"/>
  </r>
  <r>
    <s v="B"/>
    <s v="H5"/>
    <n v="1573674"/>
    <n v="0"/>
    <n v="44858"/>
    <n v="202210"/>
    <x v="17"/>
    <x v="17"/>
    <n v="590"/>
    <x v="12"/>
    <s v="PID65000"/>
    <x v="0"/>
    <m/>
    <m/>
    <n v="5"/>
    <s v="Southeast Asia"/>
    <n v="0"/>
    <s v="4th disbursement EU to ANKO Oct- Dec 2022"/>
    <s v="4th disbursement EU to ANKO Oct- Dec 2022"/>
    <n v="5834.18"/>
    <m/>
    <x v="0"/>
  </r>
  <r>
    <s v="B"/>
    <s v="R5"/>
    <n v="1573675"/>
    <n v="0"/>
    <n v="44858"/>
    <n v="202210"/>
    <x v="17"/>
    <x v="17"/>
    <n v="590"/>
    <x v="12"/>
    <s v="PID65000"/>
    <x v="0"/>
    <m/>
    <m/>
    <n v="5"/>
    <s v="Southeast Asia"/>
    <n v="0"/>
    <s v="Cancelled 221102 1573674"/>
    <s v="Cancelled 221102 1573674"/>
    <n v="-5834.18"/>
    <m/>
    <x v="0"/>
  </r>
  <r>
    <s v="B"/>
    <s v="H5"/>
    <n v="1573676"/>
    <n v="0"/>
    <n v="44859"/>
    <n v="202210"/>
    <x v="17"/>
    <x v="17"/>
    <n v="590"/>
    <x v="12"/>
    <s v="PID65000"/>
    <x v="0"/>
    <m/>
    <m/>
    <n v="5"/>
    <s v="Southeast Asia"/>
    <n v="0"/>
    <s v="4th Disbursement to AKON Oct-Dec 2022"/>
    <s v="4th Disbursement to AKON Oct-Dec 2022"/>
    <n v="5834.18"/>
    <m/>
    <x v="0"/>
  </r>
  <r>
    <s v="B"/>
    <s v="H5"/>
    <n v="1573679"/>
    <n v="5"/>
    <n v="44865"/>
    <n v="202210"/>
    <x v="2"/>
    <x v="2"/>
    <n v="590"/>
    <x v="0"/>
    <s v="PID65000"/>
    <x v="0"/>
    <m/>
    <m/>
    <n v="5"/>
    <s v="Southeast Asia"/>
    <n v="0"/>
    <s v="printing EU supporting document Q3"/>
    <s v="printing EU supporting document Q3"/>
    <n v="7.57"/>
    <m/>
    <x v="0"/>
  </r>
  <r>
    <s v="B"/>
    <s v="H5"/>
    <n v="1573679"/>
    <n v="3"/>
    <n v="44865"/>
    <n v="202210"/>
    <x v="23"/>
    <x v="22"/>
    <n v="590"/>
    <x v="0"/>
    <s v="PID65000"/>
    <x v="0"/>
    <m/>
    <m/>
    <n v="5"/>
    <s v="Southeast Asia"/>
    <n v="0"/>
    <s v="Local transportation-submit report to WCS"/>
    <s v="Local transportation-submit report to WCS"/>
    <n v="4"/>
    <m/>
    <x v="0"/>
  </r>
  <r>
    <s v="B"/>
    <s v="H5"/>
    <n v="1573679"/>
    <n v="1"/>
    <n v="44865"/>
    <n v="202210"/>
    <x v="27"/>
    <x v="26"/>
    <n v="590"/>
    <x v="0"/>
    <s v="PID65000"/>
    <x v="0"/>
    <m/>
    <m/>
    <n v="5"/>
    <s v="Southeast Asia"/>
    <n v="0"/>
    <s v="Pe Touch_Cleaning service Oct 2022"/>
    <s v="Pe Touch_Cleaning service Oct 2022"/>
    <n v="40"/>
    <m/>
    <x v="0"/>
  </r>
  <r>
    <s v="B"/>
    <s v="H5"/>
    <n v="1573679"/>
    <n v="4"/>
    <n v="44865"/>
    <n v="202210"/>
    <x v="15"/>
    <x v="15"/>
    <n v="590"/>
    <x v="1"/>
    <s v="PID65000"/>
    <x v="0"/>
    <m/>
    <m/>
    <n v="5"/>
    <s v="Southeast Asia"/>
    <n v="0"/>
    <s v="cleaning &amp; kitchen supplies"/>
    <s v="cleaning &amp; kitchen supplies"/>
    <n v="23"/>
    <m/>
    <x v="0"/>
  </r>
  <r>
    <s v="B"/>
    <s v="H5"/>
    <n v="1573700"/>
    <n v="1"/>
    <n v="44895"/>
    <n v="202211"/>
    <x v="27"/>
    <x v="26"/>
    <n v="590"/>
    <x v="0"/>
    <s v="PID65000"/>
    <x v="0"/>
    <m/>
    <m/>
    <n v="5"/>
    <s v="Southeast Asia"/>
    <n v="0"/>
    <s v="Pe touch_cleaning service-office for Nov 2022"/>
    <s v="Pe touch_cleaning service-office for Nov 2022"/>
    <n v="40"/>
    <m/>
    <x v="0"/>
  </r>
  <r>
    <s v="B"/>
    <s v="H5"/>
    <n v="1573700"/>
    <n v="0"/>
    <n v="44895"/>
    <n v="202211"/>
    <x v="1"/>
    <x v="1"/>
    <n v="590"/>
    <x v="0"/>
    <s v="PID65000"/>
    <x v="0"/>
    <m/>
    <m/>
    <n v="5"/>
    <s v="Southeast Asia"/>
    <n v="0"/>
    <s v="Electricity-Apartment72_Oct 2022"/>
    <s v="Electricity-Apartment72_Oct 2022"/>
    <n v="64.25"/>
    <m/>
    <x v="0"/>
  </r>
  <r>
    <s v="B"/>
    <s v="H5"/>
    <n v="1573699"/>
    <n v="1"/>
    <n v="44879"/>
    <n v="202211"/>
    <x v="28"/>
    <x v="27"/>
    <n v="590"/>
    <x v="23"/>
    <s v="PID65000"/>
    <x v="0"/>
    <m/>
    <m/>
    <n v="5"/>
    <s v="Southeast Asia"/>
    <n v="0"/>
    <s v="transportation DaDa_join global finance meeting at HO Sweden"/>
    <s v="transportation DaDa_join global finance meeting at HO Sweden"/>
    <n v="16.399999999999999"/>
    <m/>
    <x v="0"/>
  </r>
  <r>
    <s v="B"/>
    <s v="X5"/>
    <n v="1573708"/>
    <n v="0"/>
    <n v="44895"/>
    <n v="202211"/>
    <x v="13"/>
    <x v="13"/>
    <n v="590"/>
    <x v="11"/>
    <s v="PID65000"/>
    <x v="0"/>
    <m/>
    <m/>
    <n v="5"/>
    <s v="Southeast Asia"/>
    <n v="0"/>
    <s v="Office rental for October 2022_Apartment 72"/>
    <s v="Office rental for October 2022_Apartment 72"/>
    <n v="791.11"/>
    <m/>
    <x v="0"/>
  </r>
  <r>
    <s v="B"/>
    <s v="X5"/>
    <n v="1573708"/>
    <n v="1"/>
    <n v="44895"/>
    <n v="202211"/>
    <x v="13"/>
    <x v="13"/>
    <n v="590"/>
    <x v="11"/>
    <s v="PID65000"/>
    <x v="0"/>
    <m/>
    <m/>
    <n v="5"/>
    <s v="Southeast Asia"/>
    <n v="0"/>
    <s v="Office rental for November 2022_Apartment 72"/>
    <s v="Office rental for November 2022_Apartment 72"/>
    <n v="791.11"/>
    <m/>
    <x v="0"/>
  </r>
  <r>
    <s v="B"/>
    <s v="X5"/>
    <n v="1573717"/>
    <n v="3"/>
    <n v="44895"/>
    <n v="202211"/>
    <x v="17"/>
    <x v="17"/>
    <n v="590"/>
    <x v="12"/>
    <s v="PID65000"/>
    <x v="0"/>
    <m/>
    <m/>
    <n v="5"/>
    <s v="Southeast Asia"/>
    <n v="0"/>
    <s v="Carry forward to Q1 December to March 2023--ANKO"/>
    <s v="Carry forward to Q1 December to March 2023--ANKO"/>
    <n v="3706.3"/>
    <m/>
    <x v="0"/>
  </r>
  <r>
    <s v="B"/>
    <s v="X5"/>
    <n v="1573718"/>
    <n v="0"/>
    <n v="44895"/>
    <n v="202211"/>
    <x v="17"/>
    <x v="17"/>
    <n v="590"/>
    <x v="12"/>
    <s v="PID65000"/>
    <x v="0"/>
    <m/>
    <m/>
    <n v="5"/>
    <s v="Southeast Asia"/>
    <n v="0"/>
    <s v="Settlement carry forward Q4 October-December 2022--LLC"/>
    <s v="Settlement carry forward Q4 October-December 2022--LLC"/>
    <n v="-7744.16"/>
    <m/>
    <x v="0"/>
  </r>
  <r>
    <s v="B"/>
    <s v="X5"/>
    <n v="1573718"/>
    <n v="1"/>
    <n v="44895"/>
    <n v="202211"/>
    <x v="17"/>
    <x v="17"/>
    <n v="590"/>
    <x v="12"/>
    <s v="PID65000"/>
    <x v="0"/>
    <m/>
    <m/>
    <n v="5"/>
    <s v="Southeast Asia"/>
    <n v="0"/>
    <s v="Settlement Q4 October-November 2022--LLC"/>
    <s v="Settlement Q4 October-November 2022--LLC"/>
    <n v="-3996.41"/>
    <m/>
    <x v="0"/>
  </r>
  <r>
    <s v="B"/>
    <s v="X5"/>
    <n v="1573718"/>
    <n v="2"/>
    <n v="44895"/>
    <n v="202211"/>
    <x v="17"/>
    <x v="17"/>
    <n v="590"/>
    <x v="12"/>
    <s v="PID65000"/>
    <x v="0"/>
    <m/>
    <m/>
    <n v="5"/>
    <s v="Southeast Asia"/>
    <n v="0"/>
    <s v="Q4-2022 LLC Expenditure from October to November 2022"/>
    <s v="Q4-2022 LLC Expenditure from October to November 2022"/>
    <n v="7518.79"/>
    <m/>
    <x v="0"/>
  </r>
  <r>
    <s v="B"/>
    <s v="X5"/>
    <n v="1573718"/>
    <n v="3"/>
    <n v="44895"/>
    <n v="202211"/>
    <x v="17"/>
    <x v="17"/>
    <n v="590"/>
    <x v="12"/>
    <s v="PID65000"/>
    <x v="0"/>
    <m/>
    <m/>
    <n v="5"/>
    <s v="Southeast Asia"/>
    <n v="0"/>
    <s v="Carry forward to December 2022-LLC"/>
    <s v="Carry forward to December 2022-LLC"/>
    <n v="4221.78"/>
    <m/>
    <x v="0"/>
  </r>
  <r>
    <s v="B"/>
    <s v="X5"/>
    <n v="1573715"/>
    <n v="0"/>
    <n v="44895"/>
    <n v="202211"/>
    <x v="17"/>
    <x v="17"/>
    <n v="590"/>
    <x v="12"/>
    <s v="PID65000"/>
    <x v="0"/>
    <m/>
    <m/>
    <n v="5"/>
    <s v="Southeast Asia"/>
    <n v="0"/>
    <s v="Settlement carry forward Q4 October-December 2022--PK"/>
    <s v="Settlement carry forward Q4 October-December 2022--PK"/>
    <n v="-3174.09"/>
    <m/>
    <x v="0"/>
  </r>
  <r>
    <s v="B"/>
    <s v="X5"/>
    <n v="1573715"/>
    <n v="1"/>
    <n v="44895"/>
    <n v="202211"/>
    <x v="17"/>
    <x v="17"/>
    <n v="590"/>
    <x v="12"/>
    <s v="PID65000"/>
    <x v="0"/>
    <m/>
    <m/>
    <n v="5"/>
    <s v="Southeast Asia"/>
    <n v="0"/>
    <s v="Settlement PK October-November 2022--PK"/>
    <s v="Settlement PK October-November 2022--PK"/>
    <n v="-6842.06"/>
    <m/>
    <x v="0"/>
  </r>
  <r>
    <s v="B"/>
    <s v="X5"/>
    <n v="1573715"/>
    <n v="2"/>
    <n v="44895"/>
    <n v="202211"/>
    <x v="17"/>
    <x v="17"/>
    <n v="590"/>
    <x v="12"/>
    <s v="PID65000"/>
    <x v="0"/>
    <m/>
    <m/>
    <n v="5"/>
    <s v="Southeast Asia"/>
    <n v="0"/>
    <s v="Q4-2022 PK Expenditure from October to November 2022"/>
    <s v="Q4-2022 PK Expenditure from October to November 2022"/>
    <n v="3686.72"/>
    <m/>
    <x v="0"/>
  </r>
  <r>
    <s v="B"/>
    <s v="X5"/>
    <n v="1573715"/>
    <n v="3"/>
    <n v="44895"/>
    <n v="202211"/>
    <x v="17"/>
    <x v="17"/>
    <n v="590"/>
    <x v="12"/>
    <s v="PID65000"/>
    <x v="0"/>
    <m/>
    <m/>
    <n v="5"/>
    <s v="Southeast Asia"/>
    <n v="0"/>
    <s v="Carry forward to Q1 December to March 2023--PK"/>
    <s v="Carry forward to Q1 December to March 2023--PK"/>
    <n v="6334.19"/>
    <m/>
    <x v="0"/>
  </r>
  <r>
    <s v="B"/>
    <s v="X5"/>
    <n v="1573716"/>
    <n v="0"/>
    <n v="44895"/>
    <n v="202211"/>
    <x v="17"/>
    <x v="17"/>
    <n v="590"/>
    <x v="12"/>
    <s v="PID65000"/>
    <x v="0"/>
    <m/>
    <m/>
    <n v="5"/>
    <s v="Southeast Asia"/>
    <n v="0"/>
    <s v="Settlement carry forward Q4 October-December 2022--VSG"/>
    <s v="Settlement carry forward Q4 October-December 2022--VSG"/>
    <n v="-2716.46"/>
    <m/>
    <x v="0"/>
  </r>
  <r>
    <s v="B"/>
    <s v="X5"/>
    <n v="1573716"/>
    <n v="1"/>
    <n v="44895"/>
    <n v="202211"/>
    <x v="17"/>
    <x v="17"/>
    <n v="590"/>
    <x v="12"/>
    <s v="PID65000"/>
    <x v="0"/>
    <m/>
    <m/>
    <n v="5"/>
    <s v="Southeast Asia"/>
    <n v="0"/>
    <s v="Settlement Q4 October-December   2022--VSG"/>
    <s v="Settlement Q4 October-December   2022--VSG"/>
    <n v="-7349.04"/>
    <m/>
    <x v="0"/>
  </r>
  <r>
    <s v="B"/>
    <s v="X5"/>
    <n v="1573716"/>
    <n v="2"/>
    <n v="44895"/>
    <n v="202211"/>
    <x v="17"/>
    <x v="17"/>
    <n v="590"/>
    <x v="12"/>
    <s v="PID65000"/>
    <x v="0"/>
    <m/>
    <m/>
    <n v="5"/>
    <s v="Southeast Asia"/>
    <n v="0"/>
    <s v="Q4-2022 VSG Expenditure from October to November 2022"/>
    <s v="Q4-2022 VSG Expenditure from October to November 2022"/>
    <n v="6353.46"/>
    <m/>
    <x v="0"/>
  </r>
  <r>
    <s v="B"/>
    <s v="X5"/>
    <n v="1573716"/>
    <n v="3"/>
    <n v="44895"/>
    <n v="202211"/>
    <x v="17"/>
    <x v="17"/>
    <n v="590"/>
    <x v="12"/>
    <s v="PID65000"/>
    <x v="0"/>
    <m/>
    <m/>
    <n v="5"/>
    <s v="Southeast Asia"/>
    <n v="0"/>
    <s v="Carry forward to Q1 December to March 2023--VSG"/>
    <s v="Carry forward to Q1 December to March 2023--VSG"/>
    <n v="3718.03"/>
    <m/>
    <x v="0"/>
  </r>
  <r>
    <s v="B"/>
    <s v="X5"/>
    <n v="1573717"/>
    <n v="0"/>
    <n v="44895"/>
    <n v="202211"/>
    <x v="17"/>
    <x v="17"/>
    <n v="590"/>
    <x v="12"/>
    <s v="PID65000"/>
    <x v="0"/>
    <m/>
    <m/>
    <n v="5"/>
    <s v="Southeast Asia"/>
    <n v="0"/>
    <s v="Settlement carry forward Q4 October-December 2022--ANKO"/>
    <s v="Settlement carry forward Q4 October-December 2022--ANKO"/>
    <n v="-77.400000000000006"/>
    <m/>
    <x v="0"/>
  </r>
  <r>
    <s v="B"/>
    <s v="X5"/>
    <n v="1573717"/>
    <n v="1"/>
    <n v="44895"/>
    <n v="202211"/>
    <x v="17"/>
    <x v="17"/>
    <n v="590"/>
    <x v="12"/>
    <s v="PID65000"/>
    <x v="0"/>
    <m/>
    <m/>
    <n v="5"/>
    <s v="Southeast Asia"/>
    <n v="0"/>
    <s v="Settlement October-November 2022--ANKO"/>
    <s v="Settlement October-November 2022--ANKO"/>
    <n v="-5834.18"/>
    <m/>
    <x v="0"/>
  </r>
  <r>
    <s v="B"/>
    <s v="X5"/>
    <n v="1573717"/>
    <n v="2"/>
    <n v="44895"/>
    <n v="202211"/>
    <x v="17"/>
    <x v="17"/>
    <n v="590"/>
    <x v="12"/>
    <s v="PID65000"/>
    <x v="0"/>
    <m/>
    <m/>
    <n v="5"/>
    <s v="Southeast Asia"/>
    <n v="0"/>
    <s v="Q4-2022 ANKO-Expenditure from October to November 2022"/>
    <s v="Q4-2022 ANKO-Expenditure from October to November 2022"/>
    <n v="2208.86"/>
    <m/>
    <x v="0"/>
  </r>
  <r>
    <s v="B"/>
    <s v="H5"/>
    <n v="1573661"/>
    <n v="6"/>
    <n v="44839"/>
    <n v="202210"/>
    <x v="20"/>
    <x v="20"/>
    <n v="590"/>
    <x v="13"/>
    <s v="PID65000"/>
    <x v="0"/>
    <m/>
    <m/>
    <n v="5"/>
    <s v="Southeast Asia"/>
    <n v="0"/>
    <s v="Refreshment_field visit LLC&amp;ANKO"/>
    <s v="Refreshment_field visit LLC&amp;ANKO"/>
    <n v="41.97"/>
    <m/>
    <x v="0"/>
  </r>
  <r>
    <s v="B"/>
    <s v="H5"/>
    <n v="1573661"/>
    <n v="0"/>
    <n v="44839"/>
    <n v="202210"/>
    <x v="18"/>
    <x v="18"/>
    <n v="590"/>
    <x v="13"/>
    <s v="PID65000"/>
    <x v="0"/>
    <m/>
    <m/>
    <n v="5"/>
    <s v="Southeast Asia"/>
    <n v="0"/>
    <s v="Per diem LyLy_Field visit LLC&amp;ANKO_SR&amp;Kgthom_13-16 Sep 2022"/>
    <s v="Per diem LyLy_Field visit LLC&amp;ANKO_SR&amp;Kgthom_13-16 Sep 2022"/>
    <n v="70.040000000000006"/>
    <m/>
    <x v="0"/>
  </r>
  <r>
    <s v="B"/>
    <s v="H5"/>
    <n v="1573660"/>
    <n v="1"/>
    <n v="44838"/>
    <n v="202210"/>
    <x v="3"/>
    <x v="3"/>
    <n v="590"/>
    <x v="7"/>
    <s v="PID65000"/>
    <x v="0"/>
    <m/>
    <m/>
    <n v="5"/>
    <s v="Southeast Asia"/>
    <n v="0"/>
    <s v="Medical cost to Thearak_Maxicare Pediatric clinic_EU"/>
    <s v="Medical cost to Flower_Maxicare Pediatric clinic_EU"/>
    <n v="104.2"/>
    <m/>
    <x v="0"/>
  </r>
  <r>
    <s v="B"/>
    <s v="H5"/>
    <n v="1573668"/>
    <n v="0"/>
    <n v="44860"/>
    <n v="202210"/>
    <x v="18"/>
    <x v="18"/>
    <n v="590"/>
    <x v="13"/>
    <s v="PID65000"/>
    <x v="0"/>
    <m/>
    <m/>
    <n v="5"/>
    <s v="Southeast Asia"/>
    <n v="0"/>
    <s v="Per diem CM-Panha_Field visit LLC&amp;ANKO_SR&amp;Kgthom_13-16 Sep 22"/>
    <s v="Per diem CM-Panha_Field visit LLC&amp;ANKO_SR&amp;Kgthom_13-16 Sep 22"/>
    <n v="70.040000000000006"/>
    <m/>
    <x v="0"/>
  </r>
  <r>
    <s v="B"/>
    <s v="X5"/>
    <n v="1573683"/>
    <n v="1"/>
    <n v="44865"/>
    <n v="202210"/>
    <x v="9"/>
    <x v="9"/>
    <n v="590"/>
    <x v="3"/>
    <s v="PID65000"/>
    <x v="0"/>
    <m/>
    <m/>
    <n v="5"/>
    <s v="Southeast Asia"/>
    <n v="0"/>
    <s v="health &amp; Accident insurance DaDa Oct'22_EU"/>
    <s v="health &amp; Accident insurance DaDa Oct'22_EU"/>
    <n v="4.51"/>
    <m/>
    <x v="0"/>
  </r>
  <r>
    <s v="B"/>
    <s v="X5"/>
    <n v="1573683"/>
    <n v="2"/>
    <n v="44865"/>
    <n v="202210"/>
    <x v="9"/>
    <x v="9"/>
    <n v="590"/>
    <x v="2"/>
    <s v="PID65000"/>
    <x v="0"/>
    <m/>
    <m/>
    <n v="5"/>
    <s v="Southeast Asia"/>
    <n v="0"/>
    <s v="health &amp; Accident insurance LyLy Oct'22_EU"/>
    <s v="health &amp; Accident insurance LyLy Oct'22_EU"/>
    <n v="7.49"/>
    <m/>
    <x v="0"/>
  </r>
  <r>
    <s v="B"/>
    <s v="X5"/>
    <n v="1573683"/>
    <n v="4"/>
    <n v="44865"/>
    <n v="202210"/>
    <x v="9"/>
    <x v="9"/>
    <n v="590"/>
    <x v="7"/>
    <s v="PID65000"/>
    <x v="0"/>
    <m/>
    <m/>
    <n v="5"/>
    <s v="Southeast Asia"/>
    <n v="0"/>
    <s v="health &amp; Accident insurance THearak Oct'22_EU"/>
    <s v="health &amp; Accident insurance THearak Oct'22_EU"/>
    <n v="1.56"/>
    <m/>
    <x v="0"/>
  </r>
  <r>
    <s v="B"/>
    <s v="X5"/>
    <n v="1573682"/>
    <n v="1"/>
    <n v="44865"/>
    <n v="202210"/>
    <x v="4"/>
    <x v="4"/>
    <n v="590"/>
    <x v="3"/>
    <s v="PID65000"/>
    <x v="0"/>
    <m/>
    <m/>
    <n v="5"/>
    <s v="Southeast Asia"/>
    <n v="0"/>
    <s v="Communication cost DaDa in Oct'22_EU"/>
    <s v="Communication cost DaDa in Oct'22_EU"/>
    <n v="30.11"/>
    <m/>
    <x v="0"/>
  </r>
  <r>
    <s v="B"/>
    <s v="X5"/>
    <n v="1573682"/>
    <n v="2"/>
    <n v="44865"/>
    <n v="202210"/>
    <x v="4"/>
    <x v="4"/>
    <n v="590"/>
    <x v="2"/>
    <s v="PID65000"/>
    <x v="0"/>
    <m/>
    <m/>
    <n v="5"/>
    <s v="Southeast Asia"/>
    <n v="0"/>
    <s v="Communication cost LyLy in Oct'22_EU"/>
    <s v="Communication cost LyLy in Oct'22_EU"/>
    <n v="50"/>
    <m/>
    <x v="0"/>
  </r>
  <r>
    <s v="B"/>
    <s v="X5"/>
    <n v="1573682"/>
    <n v="4"/>
    <n v="44865"/>
    <n v="202210"/>
    <x v="4"/>
    <x v="4"/>
    <n v="590"/>
    <x v="7"/>
    <s v="PID65000"/>
    <x v="0"/>
    <m/>
    <m/>
    <n v="5"/>
    <s v="Southeast Asia"/>
    <n v="0"/>
    <s v="Communication cost Thearak in Oct'22_EU"/>
    <s v="Communication cost Flower in Oct'22_EU"/>
    <n v="3.14"/>
    <m/>
    <x v="0"/>
  </r>
  <r>
    <s v="B"/>
    <s v="X1"/>
    <n v="2064428"/>
    <n v="13"/>
    <n v="44865"/>
    <n v="202210"/>
    <x v="11"/>
    <x v="11"/>
    <n v="590"/>
    <x v="9"/>
    <s v="PID65000"/>
    <x v="0"/>
    <m/>
    <m/>
    <n v="1"/>
    <s v="Head Office"/>
    <n v="0"/>
    <s v="Salary allocation SPP-Cambodia Oktober"/>
    <s v="Salary allocation SPP-Cambodia Oktober"/>
    <n v="700"/>
    <m/>
    <x v="0"/>
  </r>
  <r>
    <s v="B"/>
    <s v="X5"/>
    <n v="1573678"/>
    <n v="4"/>
    <n v="44865"/>
    <n v="202210"/>
    <x v="25"/>
    <x v="24"/>
    <n v="590"/>
    <x v="8"/>
    <s v="PID65000"/>
    <x v="0"/>
    <m/>
    <m/>
    <n v="5"/>
    <s v="Southeast Asia"/>
    <n v="0"/>
    <s v="Interest income_Oct'22"/>
    <s v="Interest income_Oct'22"/>
    <n v="-12.47"/>
    <m/>
    <x v="0"/>
  </r>
  <r>
    <s v="B"/>
    <s v="X1"/>
    <n v="2064432"/>
    <n v="4"/>
    <n v="44865"/>
    <n v="202210"/>
    <x v="12"/>
    <x v="12"/>
    <n v="590"/>
    <x v="10"/>
    <s v="PID65000"/>
    <x v="0"/>
    <m/>
    <m/>
    <n v="1"/>
    <s v="Head Office"/>
    <n v="0"/>
    <s v="Internal costs Oktober 2022"/>
    <s v="Internal costs Oktober 2022"/>
    <n v="500"/>
    <m/>
    <x v="0"/>
  </r>
  <r>
    <s v="B"/>
    <s v="H5"/>
    <n v="1573692"/>
    <n v="0"/>
    <n v="44886"/>
    <n v="202211"/>
    <x v="20"/>
    <x v="20"/>
    <n v="590"/>
    <x v="21"/>
    <s v="PID65000"/>
    <x v="0"/>
    <m/>
    <m/>
    <n v="5"/>
    <s v="Southeast Asia"/>
    <n v="0"/>
    <s v="Per diem for participants_Conduct training on Climate change adaptation,responses and gender mainstreaming_PP16-17Nov'22"/>
    <s v="Per diem for participants_Conduct training on Climate change adaptation,responses and gender mainstreaming_PP16-17Nov'22"/>
    <n v="1404"/>
    <m/>
    <x v="0"/>
  </r>
  <r>
    <s v="B"/>
    <s v="H5"/>
    <n v="1573692"/>
    <n v="1"/>
    <n v="44886"/>
    <n v="202211"/>
    <x v="20"/>
    <x v="20"/>
    <n v="590"/>
    <x v="21"/>
    <s v="PID65000"/>
    <x v="0"/>
    <m/>
    <m/>
    <n v="5"/>
    <s v="Southeast Asia"/>
    <n v="0"/>
    <s v="transportation for participants_Conduct training on Climate change adaptation,responses and gender mainstreaming_PP16-17Nov'22"/>
    <s v="transportation for participants_Conduct training on Climate change adaptation,responses and gender mainstreaming_PP16-17Nov'22"/>
    <n v="1329.7"/>
    <m/>
    <x v="0"/>
  </r>
  <r>
    <s v="B"/>
    <s v="H5"/>
    <n v="1573692"/>
    <n v="2"/>
    <n v="44886"/>
    <n v="202211"/>
    <x v="20"/>
    <x v="20"/>
    <n v="590"/>
    <x v="21"/>
    <s v="PID65000"/>
    <x v="0"/>
    <m/>
    <m/>
    <n v="5"/>
    <s v="Southeast Asia"/>
    <n v="0"/>
    <s v="Accomodation for participants_Conduct training on Climate change adaptation,responses and gender mainstreaming_PP16-17Nov'22"/>
    <s v="Accomodation for participants_Conduct training on Climate change adaptation,responses and gender mainstreaming_PP16-17Nov'22"/>
    <n v="1620"/>
    <m/>
    <x v="0"/>
  </r>
  <r>
    <s v="B"/>
    <s v="H5"/>
    <n v="1573692"/>
    <n v="3"/>
    <n v="44886"/>
    <n v="202211"/>
    <x v="20"/>
    <x v="20"/>
    <n v="590"/>
    <x v="21"/>
    <s v="PID65000"/>
    <x v="0"/>
    <m/>
    <m/>
    <n v="5"/>
    <s v="Southeast Asia"/>
    <n v="0"/>
    <s v="material_Conduct training on Climate change adaptation,responses and gender mainstreaming_PP16-17Nov'22"/>
    <s v="material_Conduct training on Climate change adaptation,responses and gender mainstreaming_PP16-17Nov'22"/>
    <n v="78.900000000000006"/>
    <m/>
    <x v="0"/>
  </r>
  <r>
    <s v="B"/>
    <s v="H5"/>
    <n v="1573692"/>
    <n v="6"/>
    <n v="44886"/>
    <n v="202211"/>
    <x v="20"/>
    <x v="20"/>
    <n v="590"/>
    <x v="21"/>
    <s v="PID65000"/>
    <x v="0"/>
    <m/>
    <m/>
    <n v="5"/>
    <s v="Southeast Asia"/>
    <n v="0"/>
    <s v="transportation to training Venue"/>
    <s v="transportation to training Venue"/>
    <n v="3.63"/>
    <m/>
    <x v="0"/>
  </r>
  <r>
    <s v="B"/>
    <s v="H5"/>
    <n v="1573698"/>
    <n v="0"/>
    <n v="44894"/>
    <n v="202211"/>
    <x v="20"/>
    <x v="20"/>
    <n v="590"/>
    <x v="21"/>
    <s v="PID65000"/>
    <x v="0"/>
    <m/>
    <m/>
    <n v="5"/>
    <s v="Southeast Asia"/>
    <n v="0"/>
    <s v="Meeting package_conduct training on Climate change adaptation, responses and gender mainstreaming_PP 16-17 Nov 22"/>
    <s v="Meeting package_conduct training on Climate change adaptation, responses and gender mainstreaming_PP 16-17 Nov 22"/>
    <n v="988"/>
    <m/>
    <x v="0"/>
  </r>
  <r>
    <s v="B"/>
    <s v="H5"/>
    <n v="1573697"/>
    <n v="0"/>
    <n v="44893"/>
    <n v="202211"/>
    <x v="18"/>
    <x v="18"/>
    <n v="590"/>
    <x v="13"/>
    <s v="PID65000"/>
    <x v="0"/>
    <m/>
    <m/>
    <n v="5"/>
    <s v="Southeast Asia"/>
    <n v="0"/>
    <s v="Refreshment for field visit Sdey krom Community BTB_25 Nov 2022"/>
    <s v="Refreshment for field visit Sdey krom Community BTB_25 Nov 2022"/>
    <n v="17.89"/>
    <m/>
    <x v="0"/>
  </r>
  <r>
    <s v="B"/>
    <s v="X5"/>
    <n v="1573703"/>
    <n v="1"/>
    <n v="44895"/>
    <n v="202211"/>
    <x v="9"/>
    <x v="9"/>
    <n v="590"/>
    <x v="3"/>
    <s v="PID65000"/>
    <x v="0"/>
    <m/>
    <m/>
    <n v="5"/>
    <s v="Southeast Asia"/>
    <n v="0"/>
    <s v="health &amp; Accident insurance DaDa Nov'22_EU"/>
    <s v="health &amp; Accident insurance DaDa Nov'22_EU"/>
    <n v="4.5"/>
    <m/>
    <x v="0"/>
  </r>
  <r>
    <s v="B"/>
    <s v="X5"/>
    <n v="1573703"/>
    <n v="2"/>
    <n v="44895"/>
    <n v="202211"/>
    <x v="9"/>
    <x v="9"/>
    <n v="590"/>
    <x v="2"/>
    <s v="PID65000"/>
    <x v="0"/>
    <m/>
    <m/>
    <n v="5"/>
    <s v="Southeast Asia"/>
    <n v="0"/>
    <s v="health &amp; Accident insurance LyLy Nov'22_EU"/>
    <s v="health &amp; Accident insurance LyLy Nov'22_EU"/>
    <n v="7.49"/>
    <m/>
    <x v="0"/>
  </r>
  <r>
    <s v="B"/>
    <s v="X5"/>
    <n v="1573702"/>
    <n v="1"/>
    <n v="44895"/>
    <n v="202211"/>
    <x v="4"/>
    <x v="4"/>
    <n v="590"/>
    <x v="3"/>
    <s v="PID65000"/>
    <x v="0"/>
    <m/>
    <m/>
    <n v="5"/>
    <s v="Southeast Asia"/>
    <n v="0"/>
    <s v="Communication cost DaDa in Nov'22_EU"/>
    <s v="Communication cost DaDa in Nov'22_EU"/>
    <n v="30.05"/>
    <m/>
    <x v="0"/>
  </r>
  <r>
    <s v="B"/>
    <s v="X5"/>
    <n v="1573702"/>
    <n v="2"/>
    <n v="44895"/>
    <n v="202211"/>
    <x v="4"/>
    <x v="4"/>
    <n v="590"/>
    <x v="2"/>
    <s v="PID65000"/>
    <x v="0"/>
    <m/>
    <m/>
    <n v="5"/>
    <s v="Southeast Asia"/>
    <n v="0"/>
    <s v="Communication cost LyLy in Nov'22_EU"/>
    <s v="Communication cost LyLy in Nov'22_EU"/>
    <n v="50"/>
    <m/>
    <x v="0"/>
  </r>
  <r>
    <s v="B"/>
    <s v="X5"/>
    <n v="1573702"/>
    <n v="4"/>
    <n v="44895"/>
    <n v="202211"/>
    <x v="4"/>
    <x v="4"/>
    <n v="590"/>
    <x v="7"/>
    <s v="PID65000"/>
    <x v="0"/>
    <m/>
    <m/>
    <n v="5"/>
    <s v="Southeast Asia"/>
    <n v="0"/>
    <s v="Communication cost Thearak in Nov'22_EU"/>
    <s v="Communication cost Flower in Nov'22_EU"/>
    <n v="3.11"/>
    <m/>
    <x v="0"/>
  </r>
  <r>
    <s v="B"/>
    <s v="X5"/>
    <n v="1573703"/>
    <n v="4"/>
    <n v="44895"/>
    <n v="202211"/>
    <x v="9"/>
    <x v="9"/>
    <n v="590"/>
    <x v="7"/>
    <s v="PID65000"/>
    <x v="0"/>
    <m/>
    <m/>
    <n v="5"/>
    <s v="Southeast Asia"/>
    <n v="0"/>
    <s v="health &amp; Accident insurance THearak Nov'22_EU"/>
    <s v="health &amp; Accident insurance THearak Nov'22_EU"/>
    <n v="1.55"/>
    <m/>
    <x v="0"/>
  </r>
  <r>
    <s v="B"/>
    <s v="X5"/>
    <n v="1573707"/>
    <n v="4"/>
    <n v="44895"/>
    <n v="202211"/>
    <x v="25"/>
    <x v="24"/>
    <n v="590"/>
    <x v="8"/>
    <s v="PID65000"/>
    <x v="0"/>
    <m/>
    <m/>
    <n v="5"/>
    <s v="Southeast Asia"/>
    <n v="0"/>
    <s v="Interest income_Nov'22"/>
    <s v="Interest income_Nov'22"/>
    <n v="-24.92"/>
    <m/>
    <x v="0"/>
  </r>
  <r>
    <s v="B"/>
    <s v="X5"/>
    <n v="1573717"/>
    <n v="4"/>
    <n v="44895"/>
    <n v="202211"/>
    <x v="25"/>
    <x v="24"/>
    <n v="590"/>
    <x v="8"/>
    <s v="PID65000"/>
    <x v="0"/>
    <m/>
    <m/>
    <n v="5"/>
    <s v="Southeast Asia"/>
    <n v="0"/>
    <s v="Bank interest ANKO-October to November 2022"/>
    <s v="Bank interest ANKO-October to November 2022"/>
    <n v="-3.58"/>
    <m/>
    <x v="0"/>
  </r>
  <r>
    <s v="B"/>
    <s v="X5"/>
    <n v="1573715"/>
    <n v="4"/>
    <n v="44895"/>
    <n v="202211"/>
    <x v="25"/>
    <x v="24"/>
    <n v="590"/>
    <x v="8"/>
    <s v="PID65000"/>
    <x v="0"/>
    <m/>
    <m/>
    <n v="5"/>
    <s v="Southeast Asia"/>
    <n v="0"/>
    <s v="Bank interest PK-October to November 2022"/>
    <s v="Bank interest PK-October to November 2022"/>
    <n v="-4.76"/>
    <m/>
    <x v="0"/>
  </r>
  <r>
    <s v="B"/>
    <s v="X5"/>
    <n v="1573716"/>
    <n v="4"/>
    <n v="44895"/>
    <n v="202211"/>
    <x v="25"/>
    <x v="24"/>
    <n v="590"/>
    <x v="8"/>
    <s v="PID65000"/>
    <x v="0"/>
    <m/>
    <m/>
    <n v="5"/>
    <s v="Southeast Asia"/>
    <n v="0"/>
    <s v="Bank interest VSG-October-November 2022"/>
    <s v="Bank interest VSG-October-November 2022"/>
    <n v="-5.99"/>
    <m/>
    <x v="0"/>
  </r>
  <r>
    <s v="B"/>
    <s v="X1"/>
    <n v="2064472"/>
    <n v="4"/>
    <n v="44895"/>
    <n v="202211"/>
    <x v="12"/>
    <x v="12"/>
    <n v="590"/>
    <x v="10"/>
    <s v="PID65000"/>
    <x v="0"/>
    <m/>
    <m/>
    <n v="1"/>
    <s v="Head Office"/>
    <n v="0"/>
    <s v="Internal costs November 2022"/>
    <s v="Internal costs November 2022"/>
    <n v="300"/>
    <m/>
    <x v="0"/>
  </r>
  <r>
    <s v="B"/>
    <s v="X1"/>
    <n v="2064470"/>
    <n v="13"/>
    <n v="44895"/>
    <n v="202211"/>
    <x v="11"/>
    <x v="11"/>
    <n v="590"/>
    <x v="9"/>
    <s v="PID65000"/>
    <x v="0"/>
    <m/>
    <m/>
    <n v="1"/>
    <s v="Head Office"/>
    <n v="0"/>
    <s v="Salary allocation SPP-Cambodia November"/>
    <s v="Salary allocation SPP-Cambodia November"/>
    <n v="500"/>
    <m/>
    <x v="0"/>
  </r>
  <r>
    <s v="B"/>
    <s v="X1"/>
    <n v="2064473"/>
    <n v="13"/>
    <n v="44895"/>
    <n v="202211"/>
    <x v="30"/>
    <x v="29"/>
    <n v="590"/>
    <x v="24"/>
    <s v="PID65000"/>
    <x v="0"/>
    <m/>
    <m/>
    <n v="1"/>
    <s v="Head Office"/>
    <n v="0"/>
    <s v="Salary allocation SPP-Cambodia November"/>
    <s v="Management Fee 7%"/>
    <n v="11982.160400000001"/>
    <m/>
    <x v="0"/>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0"/>
    <m/>
    <x v="25"/>
    <m/>
    <x v="2"/>
    <m/>
    <m/>
    <m/>
    <m/>
    <m/>
    <m/>
    <m/>
    <m/>
    <m/>
    <x v="4"/>
  </r>
  <r>
    <m/>
    <m/>
    <m/>
    <m/>
    <m/>
    <m/>
    <x v="31"/>
    <x v="31"/>
    <m/>
    <x v="25"/>
    <m/>
    <x v="2"/>
    <m/>
    <m/>
    <m/>
    <m/>
    <m/>
    <m/>
    <m/>
    <m/>
    <m/>
    <x v="5"/>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99EB4D-0AE5-4D06-9A0B-62A45723A488}" name="PivotTable2" cacheId="43" applyNumberFormats="0" applyBorderFormats="0" applyFontFormats="0" applyPatternFormats="0" applyAlignmentFormats="0" applyWidthHeightFormats="1" dataCaption="Values" updatedVersion="8" minRefreshableVersion="3" useAutoFormatting="1" itemPrintTitles="1" createdVersion="8" indent="0" compact="0" compactData="0" multipleFieldFilters="0">
  <location ref="AE3:AM38" firstHeaderRow="1" firstDataRow="2" firstDataCol="2" rowPageCount="1" colPageCount="1"/>
  <pivotFields count="22">
    <pivotField compact="0" outline="0" showAll="0"/>
    <pivotField compact="0" outline="0" showAll="0"/>
    <pivotField compact="0" outline="0" showAll="0"/>
    <pivotField compact="0" outline="0" showAll="0"/>
    <pivotField compact="0" outline="0" showAll="0"/>
    <pivotField compact="0" outline="0" showAll="0"/>
    <pivotField axis="axisRow" compact="0" outline="0" showAll="0" sortType="ascending" defaultSubtotal="0">
      <items count="32">
        <item x="17"/>
        <item x="13"/>
        <item x="1"/>
        <item x="27"/>
        <item x="15"/>
        <item x="24"/>
        <item x="0"/>
        <item x="28"/>
        <item x="19"/>
        <item x="21"/>
        <item x="23"/>
        <item x="2"/>
        <item x="14"/>
        <item x="26"/>
        <item x="16"/>
        <item x="22"/>
        <item x="8"/>
        <item x="10"/>
        <item x="6"/>
        <item x="5"/>
        <item x="7"/>
        <item x="29"/>
        <item x="18"/>
        <item x="4"/>
        <item x="9"/>
        <item x="3"/>
        <item x="20"/>
        <item x="25"/>
        <item x="12"/>
        <item x="11"/>
        <item x="30"/>
        <item x="31"/>
      </items>
    </pivotField>
    <pivotField axis="axisRow" compact="0" outline="0" showAll="0" defaultSubtotal="0">
      <items count="40">
        <item x="8"/>
        <item m="1" x="36"/>
        <item x="6"/>
        <item x="26"/>
        <item x="25"/>
        <item x="15"/>
        <item x="16"/>
        <item x="1"/>
        <item x="3"/>
        <item m="1" x="37"/>
        <item x="11"/>
        <item x="12"/>
        <item x="20"/>
        <item x="14"/>
        <item x="4"/>
        <item x="10"/>
        <item x="22"/>
        <item m="1" x="33"/>
        <item x="2"/>
        <item x="13"/>
        <item x="0"/>
        <item x="23"/>
        <item m="1" x="32"/>
        <item x="7"/>
        <item x="17"/>
        <item m="1" x="34"/>
        <item m="1" x="39"/>
        <item m="1" x="35"/>
        <item m="1" x="38"/>
        <item x="31"/>
        <item x="5"/>
        <item x="9"/>
        <item x="18"/>
        <item x="19"/>
        <item x="21"/>
        <item x="24"/>
        <item x="27"/>
        <item x="28"/>
        <item x="30"/>
        <item x="29"/>
      </items>
    </pivotField>
    <pivotField compact="0" outline="0" showAll="0"/>
    <pivotField compact="0" outline="0" showAll="0"/>
    <pivotField compact="0" outline="0" showAll="0"/>
    <pivotField axis="axisPage" compact="0" outline="0" showAll="0">
      <items count="4">
        <item x="1"/>
        <item x="0"/>
        <item x="2"/>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dataField="1" compact="0" outline="0" showAll="0"/>
    <pivotField compact="0" outline="0" showAll="0"/>
    <pivotField axis="axisCol" compact="0" outline="0" showAll="0">
      <items count="7">
        <item x="4"/>
        <item x="1"/>
        <item x="2"/>
        <item x="3"/>
        <item x="0"/>
        <item x="5"/>
        <item t="default"/>
      </items>
    </pivotField>
  </pivotFields>
  <rowFields count="2">
    <field x="6"/>
    <field x="7"/>
  </rowFields>
  <rowItems count="34">
    <i>
      <x/>
      <x v="24"/>
    </i>
    <i>
      <x v="1"/>
      <x v="19"/>
    </i>
    <i>
      <x v="2"/>
      <x v="7"/>
    </i>
    <i>
      <x v="3"/>
      <x v="3"/>
    </i>
    <i>
      <x v="4"/>
      <x v="5"/>
    </i>
    <i>
      <x v="5"/>
      <x v="21"/>
    </i>
    <i>
      <x v="6"/>
      <x v="20"/>
    </i>
    <i>
      <x v="7"/>
      <x v="36"/>
    </i>
    <i>
      <x v="8"/>
      <x v="33"/>
    </i>
    <i>
      <x v="9"/>
      <x v="34"/>
    </i>
    <i>
      <x v="10"/>
      <x v="16"/>
    </i>
    <i>
      <x v="11"/>
      <x v="18"/>
    </i>
    <i>
      <x v="12"/>
      <x v="13"/>
    </i>
    <i>
      <x v="13"/>
      <x v="4"/>
    </i>
    <i>
      <x v="14"/>
      <x v="6"/>
    </i>
    <i>
      <x v="15"/>
      <x v="33"/>
    </i>
    <i>
      <x v="16"/>
      <x/>
    </i>
    <i>
      <x v="17"/>
      <x v="15"/>
    </i>
    <i>
      <x v="18"/>
      <x v="2"/>
    </i>
    <i>
      <x v="19"/>
      <x v="30"/>
    </i>
    <i>
      <x v="20"/>
      <x v="23"/>
    </i>
    <i>
      <x v="21"/>
      <x v="37"/>
    </i>
    <i>
      <x v="22"/>
      <x v="32"/>
    </i>
    <i>
      <x v="23"/>
      <x v="14"/>
    </i>
    <i>
      <x v="24"/>
      <x v="31"/>
    </i>
    <i>
      <x v="25"/>
      <x v="8"/>
    </i>
    <i>
      <x v="26"/>
      <x v="12"/>
    </i>
    <i>
      <x v="27"/>
      <x v="35"/>
    </i>
    <i>
      <x v="28"/>
      <x v="11"/>
    </i>
    <i>
      <x v="29"/>
      <x v="10"/>
    </i>
    <i>
      <x v="30"/>
      <x v="39"/>
    </i>
    <i>
      <x v="31"/>
      <x v="29"/>
    </i>
    <i r="1">
      <x v="38"/>
    </i>
    <i t="grand">
      <x/>
    </i>
  </rowItems>
  <colFields count="1">
    <field x="21"/>
  </colFields>
  <colItems count="7">
    <i>
      <x/>
    </i>
    <i>
      <x v="1"/>
    </i>
    <i>
      <x v="2"/>
    </i>
    <i>
      <x v="3"/>
    </i>
    <i>
      <x v="4"/>
    </i>
    <i>
      <x v="5"/>
    </i>
    <i t="grand">
      <x/>
    </i>
  </colItems>
  <pageFields count="1">
    <pageField fld="11" hier="-1"/>
  </pageFields>
  <dataFields count="1">
    <dataField name="Sum of Company Curr" fld="19"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8EC7B8EA-0E66-42D1-9919-E2198ED34CD2}" name="PivotTable1" cacheId="43" applyNumberFormats="0" applyBorderFormats="0" applyFontFormats="0" applyPatternFormats="0" applyAlignmentFormats="0" applyWidthHeightFormats="1" dataCaption="Values" updatedVersion="8" minRefreshableVersion="3" useAutoFormatting="1" itemPrintTitles="1" createdVersion="8" indent="0" outline="1" outlineData="1" multipleFieldFilters="0">
  <location ref="K3:O31" firstHeaderRow="1" firstDataRow="2" firstDataCol="1"/>
  <pivotFields count="22">
    <pivotField showAll="0"/>
    <pivotField showAll="0"/>
    <pivotField showAll="0"/>
    <pivotField showAll="0"/>
    <pivotField showAll="0"/>
    <pivotField showAll="0"/>
    <pivotField showAll="0"/>
    <pivotField showAll="0"/>
    <pivotField showAll="0"/>
    <pivotField axis="axisRow" showAll="0" sortType="ascending">
      <items count="28">
        <item x="6"/>
        <item x="2"/>
        <item x="13"/>
        <item x="3"/>
        <item x="7"/>
        <item x="5"/>
        <item x="4"/>
        <item x="9"/>
        <item x="10"/>
        <item x="22"/>
        <item m="1" x="26"/>
        <item x="23"/>
        <item x="14"/>
        <item x="11"/>
        <item x="1"/>
        <item x="0"/>
        <item x="8"/>
        <item x="12"/>
        <item x="16"/>
        <item x="21"/>
        <item x="15"/>
        <item x="24"/>
        <item x="17"/>
        <item x="20"/>
        <item x="19"/>
        <item x="18"/>
        <item x="25"/>
        <item t="default"/>
      </items>
    </pivotField>
    <pivotField showAll="0"/>
    <pivotField axis="axisCol" showAll="0">
      <items count="4">
        <item x="1"/>
        <item x="0"/>
        <item x="2"/>
        <item t="default"/>
      </items>
    </pivotField>
    <pivotField showAll="0"/>
    <pivotField showAll="0"/>
    <pivotField showAll="0"/>
    <pivotField showAll="0"/>
    <pivotField showAll="0"/>
    <pivotField showAll="0"/>
    <pivotField showAll="0"/>
    <pivotField dataField="1" showAll="0"/>
    <pivotField showAll="0"/>
    <pivotField showAll="0"/>
  </pivotFields>
  <rowFields count="1">
    <field x="9"/>
  </rowFields>
  <rowItems count="27">
    <i>
      <x/>
    </i>
    <i>
      <x v="1"/>
    </i>
    <i>
      <x v="2"/>
    </i>
    <i>
      <x v="3"/>
    </i>
    <i>
      <x v="4"/>
    </i>
    <i>
      <x v="5"/>
    </i>
    <i>
      <x v="6"/>
    </i>
    <i>
      <x v="7"/>
    </i>
    <i>
      <x v="8"/>
    </i>
    <i>
      <x v="9"/>
    </i>
    <i>
      <x v="11"/>
    </i>
    <i>
      <x v="12"/>
    </i>
    <i>
      <x v="13"/>
    </i>
    <i>
      <x v="14"/>
    </i>
    <i>
      <x v="15"/>
    </i>
    <i>
      <x v="16"/>
    </i>
    <i>
      <x v="17"/>
    </i>
    <i>
      <x v="18"/>
    </i>
    <i>
      <x v="19"/>
    </i>
    <i>
      <x v="20"/>
    </i>
    <i>
      <x v="21"/>
    </i>
    <i>
      <x v="22"/>
    </i>
    <i>
      <x v="23"/>
    </i>
    <i>
      <x v="24"/>
    </i>
    <i>
      <x v="25"/>
    </i>
    <i>
      <x v="26"/>
    </i>
    <i t="grand">
      <x/>
    </i>
  </rowItems>
  <colFields count="1">
    <field x="11"/>
  </colFields>
  <colItems count="4">
    <i>
      <x/>
    </i>
    <i>
      <x v="1"/>
    </i>
    <i>
      <x v="2"/>
    </i>
    <i t="grand">
      <x/>
    </i>
  </colItems>
  <dataFields count="1">
    <dataField name="Sum of Company Curr" fld="19" baseField="0" baseItem="0" numFmtId="43"/>
  </dataFields>
  <formats count="1">
    <format dxfId="8">
      <pivotArea outline="0" collapsedLevelsAreSubtotals="1"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448D4F-C4BA-4F23-82B9-D71218133232}">
  <dimension ref="A1:W206"/>
  <sheetViews>
    <sheetView topLeftCell="G5" zoomScale="145" zoomScaleNormal="145" workbookViewId="0">
      <selection activeCell="J26" sqref="J26"/>
    </sheetView>
  </sheetViews>
  <sheetFormatPr defaultRowHeight="15" outlineLevelCol="2" x14ac:dyDescent="0.25"/>
  <cols>
    <col min="1" max="1" width="9.140625" customWidth="1" outlineLevel="1"/>
    <col min="2" max="2" width="45.7109375" customWidth="1" outlineLevel="1"/>
    <col min="3" max="4" width="5.5703125" customWidth="1" outlineLevel="1"/>
    <col min="5" max="5" width="12.140625" customWidth="1" outlineLevel="2"/>
    <col min="6" max="6" width="106.85546875" customWidth="1" outlineLevel="1"/>
    <col min="7" max="8" width="9.140625" customWidth="1" outlineLevel="1"/>
    <col min="9" max="9" width="84.5703125" hidden="1" customWidth="1" outlineLevel="2"/>
    <col min="10" max="10" width="63.28515625" customWidth="1" outlineLevel="1" collapsed="1"/>
    <col min="11" max="16" width="9.140625" customWidth="1" outlineLevel="1"/>
    <col min="17" max="17" width="3.140625" customWidth="1" outlineLevel="1"/>
    <col min="18" max="20" width="9.140625" customWidth="1" outlineLevel="1"/>
  </cols>
  <sheetData>
    <row r="1" spans="1:23" x14ac:dyDescent="0.25">
      <c r="A1" s="15" t="s">
        <v>83</v>
      </c>
      <c r="D1" s="15" t="s">
        <v>629</v>
      </c>
      <c r="O1" t="s">
        <v>5</v>
      </c>
      <c r="P1" t="s">
        <v>90</v>
      </c>
      <c r="R1" t="s">
        <v>852</v>
      </c>
      <c r="S1" t="s">
        <v>74</v>
      </c>
      <c r="V1" s="15" t="s">
        <v>950</v>
      </c>
    </row>
    <row r="2" spans="1:23" x14ac:dyDescent="0.25">
      <c r="D2" s="70" t="s">
        <v>219</v>
      </c>
      <c r="E2" s="70" t="s">
        <v>220</v>
      </c>
      <c r="O2">
        <v>202201</v>
      </c>
      <c r="P2" t="s">
        <v>91</v>
      </c>
      <c r="R2" t="s">
        <v>76</v>
      </c>
      <c r="S2" t="s">
        <v>75</v>
      </c>
    </row>
    <row r="3" spans="1:23" x14ac:dyDescent="0.25">
      <c r="A3" t="s">
        <v>726</v>
      </c>
      <c r="B3" t="s">
        <v>21</v>
      </c>
      <c r="D3" t="s">
        <v>221</v>
      </c>
      <c r="E3" t="s">
        <v>222</v>
      </c>
      <c r="F3" t="str">
        <f>D3&amp;"-"&amp;E3</f>
        <v>A0-I- ទ្រព្យសកម្ម (A0=A1+ A13)/   Assets (A0=A1+ A13)</v>
      </c>
      <c r="O3">
        <v>202202</v>
      </c>
      <c r="P3" t="s">
        <v>91</v>
      </c>
      <c r="R3" t="s">
        <v>77</v>
      </c>
      <c r="S3" t="s">
        <v>73</v>
      </c>
      <c r="V3">
        <v>1</v>
      </c>
      <c r="W3" t="s">
        <v>944</v>
      </c>
    </row>
    <row r="4" spans="1:23" x14ac:dyDescent="0.25">
      <c r="A4" t="s">
        <v>727</v>
      </c>
      <c r="B4" t="s">
        <v>23</v>
      </c>
      <c r="D4" s="70" t="s">
        <v>223</v>
      </c>
      <c r="E4" s="70" t="s">
        <v>224</v>
      </c>
      <c r="F4" t="str">
        <f t="shared" ref="F4:F67" si="0">D4&amp;"-"&amp;E4</f>
        <v>A1-ទ្រព្យសកម្មរយៈពេលវែង [A1=សរុប(A2:A12)]/Non-Current Assets / Fixed Assets [A1=Sum(A2:A12)]</v>
      </c>
      <c r="O4">
        <v>202203</v>
      </c>
      <c r="P4" t="s">
        <v>91</v>
      </c>
      <c r="R4" t="s">
        <v>853</v>
      </c>
      <c r="S4" t="s">
        <v>217</v>
      </c>
      <c r="V4">
        <v>2</v>
      </c>
      <c r="W4" t="s">
        <v>79</v>
      </c>
    </row>
    <row r="5" spans="1:23" x14ac:dyDescent="0.25">
      <c r="A5" t="s">
        <v>728</v>
      </c>
      <c r="B5" t="s">
        <v>24</v>
      </c>
      <c r="D5" t="s">
        <v>225</v>
      </c>
      <c r="E5" t="s">
        <v>226</v>
      </c>
      <c r="F5" t="str">
        <f t="shared" si="0"/>
        <v>A2-ដីធ្លីរបស់សហគ្រាស/ Freehold land</v>
      </c>
      <c r="O5">
        <v>202204</v>
      </c>
      <c r="P5" t="s">
        <v>92</v>
      </c>
      <c r="R5" t="s">
        <v>854</v>
      </c>
      <c r="S5" t="s">
        <v>218</v>
      </c>
      <c r="V5">
        <v>3</v>
      </c>
      <c r="W5" t="s">
        <v>81</v>
      </c>
    </row>
    <row r="6" spans="1:23" x14ac:dyDescent="0.25">
      <c r="A6" t="s">
        <v>729</v>
      </c>
      <c r="B6" t="s">
        <v>25</v>
      </c>
      <c r="D6" t="s">
        <v>227</v>
      </c>
      <c r="E6" t="s">
        <v>228</v>
      </c>
      <c r="F6" t="str">
        <f t="shared" si="0"/>
        <v>A3-ការរៀបចំតុបតែងលំអដីធ្លីរបស់សហគ្រាស/Improvements and preparation of land</v>
      </c>
      <c r="O6">
        <v>202205</v>
      </c>
      <c r="P6" t="s">
        <v>92</v>
      </c>
      <c r="V6">
        <v>4</v>
      </c>
      <c r="W6" t="s">
        <v>945</v>
      </c>
    </row>
    <row r="7" spans="1:23" x14ac:dyDescent="0.25">
      <c r="A7" t="s">
        <v>730</v>
      </c>
      <c r="B7" t="s">
        <v>26</v>
      </c>
      <c r="D7" t="s">
        <v>229</v>
      </c>
      <c r="E7" t="s">
        <v>230</v>
      </c>
      <c r="F7" t="str">
        <f t="shared" si="0"/>
        <v>A4-សំណង់អាគាររបស់សហគ្រាស/Freehold buildings</v>
      </c>
      <c r="O7">
        <v>202206</v>
      </c>
      <c r="P7" t="s">
        <v>92</v>
      </c>
      <c r="V7">
        <v>5</v>
      </c>
      <c r="W7" t="s">
        <v>946</v>
      </c>
    </row>
    <row r="8" spans="1:23" x14ac:dyDescent="0.25">
      <c r="A8" t="s">
        <v>731</v>
      </c>
      <c r="B8" t="s">
        <v>705</v>
      </c>
      <c r="D8" t="s">
        <v>231</v>
      </c>
      <c r="E8" t="s">
        <v>232</v>
      </c>
      <c r="F8" t="str">
        <f t="shared" si="0"/>
        <v>A5-សំណង់អាគារលើដីធ្លីក្រោមភតិសន្យា/Freehold buildings on leasehold land</v>
      </c>
      <c r="O8">
        <v>202207</v>
      </c>
      <c r="P8" t="s">
        <v>93</v>
      </c>
      <c r="V8">
        <v>6</v>
      </c>
      <c r="W8" t="s">
        <v>947</v>
      </c>
    </row>
    <row r="9" spans="1:23" x14ac:dyDescent="0.25">
      <c r="A9" t="s">
        <v>732</v>
      </c>
      <c r="B9" t="s">
        <v>28</v>
      </c>
      <c r="D9" t="s">
        <v>233</v>
      </c>
      <c r="E9" t="s">
        <v>234</v>
      </c>
      <c r="F9" t="str">
        <f t="shared" si="0"/>
        <v>A6-ទ្រព្យសកម្មរយៈពេលវែងកំពុងដំណើរការ/Non-current assets in progress</v>
      </c>
      <c r="O9">
        <v>202208</v>
      </c>
      <c r="P9" t="s">
        <v>93</v>
      </c>
      <c r="V9">
        <v>7</v>
      </c>
      <c r="W9" t="s">
        <v>948</v>
      </c>
    </row>
    <row r="10" spans="1:23" x14ac:dyDescent="0.25">
      <c r="A10" t="s">
        <v>733</v>
      </c>
      <c r="B10" t="s">
        <v>29</v>
      </c>
      <c r="D10" t="s">
        <v>235</v>
      </c>
      <c r="E10" t="s">
        <v>236</v>
      </c>
      <c r="F10" t="str">
        <f t="shared" si="0"/>
        <v>A7-រោងចក្រ ( ក្រៅពីអាគារ) និងបរិក្ខារ/Plant and equipment</v>
      </c>
      <c r="O10">
        <v>202209</v>
      </c>
      <c r="P10" t="s">
        <v>93</v>
      </c>
      <c r="V10">
        <v>8</v>
      </c>
      <c r="W10" t="s">
        <v>949</v>
      </c>
    </row>
    <row r="11" spans="1:23" x14ac:dyDescent="0.25">
      <c r="A11" t="s">
        <v>734</v>
      </c>
      <c r="B11" t="s">
        <v>30</v>
      </c>
      <c r="D11" t="s">
        <v>237</v>
      </c>
      <c r="E11" t="s">
        <v>238</v>
      </c>
      <c r="F11" t="str">
        <f t="shared" si="0"/>
        <v>A8-កេរ្តិ៍ឈ្មោះ/មូលនិធិពាណិជ្ជកម្ម/Goodwill</v>
      </c>
      <c r="O11">
        <v>202210</v>
      </c>
      <c r="P11" t="s">
        <v>94</v>
      </c>
      <c r="V11">
        <v>9</v>
      </c>
      <c r="W11" t="s">
        <v>951</v>
      </c>
    </row>
    <row r="12" spans="1:23" x14ac:dyDescent="0.25">
      <c r="A12" t="s">
        <v>735</v>
      </c>
      <c r="B12" t="s">
        <v>706</v>
      </c>
      <c r="D12" t="s">
        <v>239</v>
      </c>
      <c r="E12" t="s">
        <v>240</v>
      </c>
      <c r="F12" t="str">
        <f t="shared" si="0"/>
        <v>A9-ចំណាយបង្កើតសហគ្រាសដំបូង/Preliminary business formation expenses</v>
      </c>
      <c r="O12">
        <v>202211</v>
      </c>
      <c r="P12" t="s">
        <v>94</v>
      </c>
      <c r="V12">
        <v>10</v>
      </c>
      <c r="W12" t="s">
        <v>952</v>
      </c>
    </row>
    <row r="13" spans="1:23" x14ac:dyDescent="0.25">
      <c r="A13" t="s">
        <v>736</v>
      </c>
      <c r="B13" t="s">
        <v>31</v>
      </c>
      <c r="D13" t="s">
        <v>241</v>
      </c>
      <c r="E13" t="s">
        <v>242</v>
      </c>
      <c r="F13" t="str">
        <f t="shared" si="0"/>
        <v xml:space="preserve">A10-ទ្រព្យសកម្មក្រោមភតិសន្យា និងបុព្វលាភនៃការប្រើប្រាស់/Leasehold assets and lease premiums </v>
      </c>
      <c r="O13">
        <v>202212</v>
      </c>
      <c r="P13" t="s">
        <v>94</v>
      </c>
    </row>
    <row r="14" spans="1:23" x14ac:dyDescent="0.25">
      <c r="A14" t="s">
        <v>737</v>
      </c>
      <c r="B14" t="s">
        <v>33</v>
      </c>
      <c r="D14" t="s">
        <v>243</v>
      </c>
      <c r="E14" t="s">
        <v>244</v>
      </c>
      <c r="F14" t="str">
        <f t="shared" si="0"/>
        <v>A11-វិនិយោគក្នុងសហគ្រាសដទៃ/Investment in other enterprises</v>
      </c>
    </row>
    <row r="15" spans="1:23" x14ac:dyDescent="0.25">
      <c r="A15" t="s">
        <v>738</v>
      </c>
      <c r="B15" t="s">
        <v>34</v>
      </c>
      <c r="D15" t="s">
        <v>245</v>
      </c>
      <c r="E15" t="s">
        <v>246</v>
      </c>
      <c r="F15" t="str">
        <f t="shared" si="0"/>
        <v>A12-ទ្រព្យសកម្មរយៈពេលវែងផ្សេងៗ/Other non-current assets</v>
      </c>
    </row>
    <row r="16" spans="1:23" x14ac:dyDescent="0.25">
      <c r="A16" t="s">
        <v>739</v>
      </c>
      <c r="B16" t="s">
        <v>35</v>
      </c>
      <c r="D16" s="70" t="s">
        <v>247</v>
      </c>
      <c r="E16" s="70" t="s">
        <v>248</v>
      </c>
      <c r="F16" t="str">
        <f t="shared" si="0"/>
        <v>A13-ទ្រព្យសកម្មរយៈពេលខ្លី [A13=សរុប(A14:A27)]/ Current Assets [A13=Sum(A14:A27)]</v>
      </c>
    </row>
    <row r="17" spans="1:10" x14ac:dyDescent="0.25">
      <c r="A17" t="s">
        <v>740</v>
      </c>
      <c r="B17" t="s">
        <v>36</v>
      </c>
      <c r="D17" t="s">
        <v>249</v>
      </c>
      <c r="E17" t="s">
        <v>250</v>
      </c>
      <c r="F17" t="str">
        <f t="shared" si="0"/>
        <v>A14-ស្តុកវត្ថុធាតុដើម និងសំភារៈផ្គត់ផ្គង់/ Stock of raw materials and supplies</v>
      </c>
    </row>
    <row r="18" spans="1:10" x14ac:dyDescent="0.25">
      <c r="A18" t="s">
        <v>741</v>
      </c>
      <c r="B18" t="s">
        <v>37</v>
      </c>
      <c r="D18" t="s">
        <v>251</v>
      </c>
      <c r="E18" t="s">
        <v>252</v>
      </c>
      <c r="F18" t="str">
        <f t="shared" si="0"/>
        <v>A15-ស្តុកទំនិញ/ Stocks of goods</v>
      </c>
    </row>
    <row r="19" spans="1:10" x14ac:dyDescent="0.25">
      <c r="A19" t="s">
        <v>742</v>
      </c>
      <c r="B19" t="s">
        <v>38</v>
      </c>
      <c r="D19" t="s">
        <v>253</v>
      </c>
      <c r="E19" t="s">
        <v>254</v>
      </c>
      <c r="F19" t="str">
        <f t="shared" si="0"/>
        <v>A16-ស្តុកផលិតផលសម្រេច/ Stocks of finished products</v>
      </c>
    </row>
    <row r="20" spans="1:10" x14ac:dyDescent="0.25">
      <c r="A20" t="s">
        <v>743</v>
      </c>
      <c r="B20" t="s">
        <v>39</v>
      </c>
      <c r="D20" t="s">
        <v>255</v>
      </c>
      <c r="E20" t="s">
        <v>256</v>
      </c>
      <c r="F20" t="str">
        <f t="shared" si="0"/>
        <v>A17-ផលិតផលកំពុងផលិត/ Products in progress</v>
      </c>
    </row>
    <row r="21" spans="1:10" ht="15.75" thickBot="1" x14ac:dyDescent="0.3">
      <c r="A21" t="s">
        <v>744</v>
      </c>
      <c r="B21" t="s">
        <v>707</v>
      </c>
      <c r="D21" t="s">
        <v>257</v>
      </c>
      <c r="E21" t="s">
        <v>258</v>
      </c>
      <c r="F21" t="str">
        <f t="shared" si="0"/>
        <v>A18-គណនីត្រូវទទួល / អតិថិជន/ Accounts receivable / trade debtors</v>
      </c>
    </row>
    <row r="22" spans="1:10" ht="30" x14ac:dyDescent="0.25">
      <c r="A22" t="s">
        <v>745</v>
      </c>
      <c r="B22" t="s">
        <v>206</v>
      </c>
      <c r="D22" t="s">
        <v>259</v>
      </c>
      <c r="E22" t="s">
        <v>260</v>
      </c>
      <c r="F22" t="str">
        <f t="shared" si="0"/>
        <v>A19-គណនីត្រូវទទួលផ្សេងៗ / Other accounts receivable</v>
      </c>
      <c r="H22" s="76" t="s">
        <v>894</v>
      </c>
      <c r="I22" s="76" t="s">
        <v>895</v>
      </c>
    </row>
    <row r="23" spans="1:10" x14ac:dyDescent="0.25">
      <c r="A23" t="s">
        <v>746</v>
      </c>
      <c r="B23" t="s">
        <v>41</v>
      </c>
      <c r="D23" t="s">
        <v>261</v>
      </c>
      <c r="E23" t="s">
        <v>262</v>
      </c>
      <c r="F23" t="str">
        <f t="shared" si="0"/>
        <v>A20-ចំណាយបានកត់ត្រាមុន/ Prepaid expenses</v>
      </c>
      <c r="H23" s="72" t="s">
        <v>882</v>
      </c>
      <c r="I23" s="73" t="s">
        <v>883</v>
      </c>
      <c r="J23" t="str">
        <f>H23&amp;"-"&amp;I23</f>
        <v>RE-2-ប្រាក់ចំណូលហិរញ្ញវត្ថុ / Finance Income</v>
      </c>
    </row>
    <row r="24" spans="1:10" x14ac:dyDescent="0.25">
      <c r="A24" t="s">
        <v>747</v>
      </c>
      <c r="B24" t="s">
        <v>207</v>
      </c>
      <c r="D24" t="s">
        <v>263</v>
      </c>
      <c r="E24" t="s">
        <v>264</v>
      </c>
      <c r="F24" t="str">
        <f t="shared" si="0"/>
        <v>A21-សាច់ប្រាក់នៅក្នុងបេឡា / Cash on hand</v>
      </c>
      <c r="H24" s="72" t="s">
        <v>884</v>
      </c>
      <c r="I24" s="73" t="s">
        <v>885</v>
      </c>
      <c r="J24" t="str">
        <f t="shared" ref="J24:J62" si="1">H24&amp;"-"&amp;I24</f>
        <v>RE-3-ប្រាក់ចំណូលពីភាគលាភ / Dividend income</v>
      </c>
    </row>
    <row r="25" spans="1:10" x14ac:dyDescent="0.25">
      <c r="A25" t="s">
        <v>748</v>
      </c>
      <c r="B25" t="s">
        <v>206</v>
      </c>
      <c r="D25" t="s">
        <v>265</v>
      </c>
      <c r="E25" t="s">
        <v>266</v>
      </c>
      <c r="F25" t="str">
        <f t="shared" si="0"/>
        <v>A22-សាច់ប្រាក់នៅធនាគារ/ Cash in banks</v>
      </c>
      <c r="H25" s="72" t="s">
        <v>886</v>
      </c>
      <c r="I25" s="73" t="s">
        <v>887</v>
      </c>
      <c r="J25" t="str">
        <f t="shared" si="1"/>
        <v>RE-4-ប្រាក់ចំណូលពីសួយសារ / Royalties income</v>
      </c>
    </row>
    <row r="26" spans="1:10" ht="30" x14ac:dyDescent="0.25">
      <c r="A26" t="s">
        <v>749</v>
      </c>
      <c r="B26" t="s">
        <v>42</v>
      </c>
      <c r="D26" t="s">
        <v>267</v>
      </c>
      <c r="E26" t="s">
        <v>268</v>
      </c>
      <c r="F26" t="str">
        <f t="shared" si="0"/>
        <v>A23-ឥណទានប្រាក់រំដោះពន្ធលើប្រាក់ចំណូល/Credit on Prepayment on income tax</v>
      </c>
      <c r="H26" s="72" t="s">
        <v>888</v>
      </c>
      <c r="I26" s="77" t="s">
        <v>889</v>
      </c>
      <c r="J26" t="str">
        <f t="shared" si="1"/>
        <v>RE-5-ការបរិច្ចាគ, ការរៃអង្គាសប្រាក់ និងចំណូលប្រហាក់ប្រហែលផ្សេងទៀត / Donations, fundraising and other similar revenue</v>
      </c>
    </row>
    <row r="27" spans="1:10" x14ac:dyDescent="0.25">
      <c r="A27" t="s">
        <v>750</v>
      </c>
      <c r="B27" t="s">
        <v>630</v>
      </c>
      <c r="D27" t="s">
        <v>269</v>
      </c>
      <c r="E27" t="s">
        <v>270</v>
      </c>
      <c r="F27" t="str">
        <f t="shared" si="0"/>
        <v>A24-ឥណទានអាករលើតម្លៃបន្ថែម/ Value added tax credit</v>
      </c>
      <c r="H27" s="72" t="s">
        <v>890</v>
      </c>
      <c r="I27" s="73" t="s">
        <v>891</v>
      </c>
      <c r="J27" t="str">
        <f t="shared" si="1"/>
        <v>RE-96-ចំណេញសុទ្ធពីការប្តូររូបិយបណ្ណបរទេស / Foreign exchange gain-net</v>
      </c>
    </row>
    <row r="28" spans="1:10" x14ac:dyDescent="0.25">
      <c r="A28" t="s">
        <v>751</v>
      </c>
      <c r="B28" t="s">
        <v>631</v>
      </c>
      <c r="D28" t="s">
        <v>271</v>
      </c>
      <c r="E28" t="s">
        <v>272</v>
      </c>
      <c r="F28" t="str">
        <f t="shared" si="0"/>
        <v>A25-ឥណទានពន្ធ-អាករដទៃទៀត/ Other taxes credit</v>
      </c>
      <c r="H28" s="72" t="s">
        <v>892</v>
      </c>
      <c r="I28" s="73" t="s">
        <v>893</v>
      </c>
      <c r="J28" t="str">
        <f t="shared" si="1"/>
        <v>RE-97-ប្រាក់ចំណូលផ្សេងទៀត / Other income</v>
      </c>
    </row>
    <row r="29" spans="1:10" x14ac:dyDescent="0.25">
      <c r="A29" t="s">
        <v>752</v>
      </c>
      <c r="B29" t="s">
        <v>632</v>
      </c>
      <c r="D29" t="s">
        <v>273</v>
      </c>
      <c r="E29" t="s">
        <v>274</v>
      </c>
      <c r="F29" t="str">
        <f t="shared" si="0"/>
        <v>A26-ទ្រព្យសកម្មរយៈពេលខ្លីផ្សេងៗ/ Other current assets</v>
      </c>
      <c r="H29" s="72" t="s">
        <v>855</v>
      </c>
      <c r="I29" s="73" t="s">
        <v>856</v>
      </c>
      <c r="J29" t="str">
        <f t="shared" si="1"/>
        <v>XN-1-ការទិញ និងចំណាយពាក់ព័ន្ធ / Purchases and related costs</v>
      </c>
    </row>
    <row r="30" spans="1:10" x14ac:dyDescent="0.25">
      <c r="A30" t="s">
        <v>753</v>
      </c>
      <c r="B30" t="s">
        <v>633</v>
      </c>
      <c r="D30" t="s">
        <v>275</v>
      </c>
      <c r="E30" t="s">
        <v>276</v>
      </c>
      <c r="F30" t="str">
        <f t="shared" si="0"/>
        <v>A27-លម្អៀងពីការប្តូរប្រាក់នៃទ្រព្យសកម្ម/ Gain/(loss) on currency translation of assets</v>
      </c>
      <c r="H30" s="72" t="s">
        <v>857</v>
      </c>
      <c r="I30" s="73" t="s">
        <v>858</v>
      </c>
      <c r="J30" t="str">
        <f t="shared" si="1"/>
        <v>XN-2-ការប្រែប្រួល WIP និងសន្និធិផលិតផលសម្រេច / Changes of WIP and Finished Goods Inventories</v>
      </c>
    </row>
    <row r="31" spans="1:10" x14ac:dyDescent="0.25">
      <c r="A31" t="s">
        <v>754</v>
      </c>
      <c r="B31" t="s">
        <v>634</v>
      </c>
      <c r="D31" s="70" t="s">
        <v>277</v>
      </c>
      <c r="E31" s="70" t="s">
        <v>278</v>
      </c>
      <c r="F31" t="str">
        <f t="shared" si="0"/>
        <v>A28-II- មូលនិធិ/ទុនម្ចាស់ទ្រព្យ និងបំណុល [A28=សរុប(A29+A37+A42)]/      Equity and Liabilities [A28=sum(A29+A37+A42)]</v>
      </c>
      <c r="H31" s="72" t="s">
        <v>859</v>
      </c>
      <c r="I31" s="73" t="s">
        <v>860</v>
      </c>
      <c r="J31" t="str">
        <f t="shared" si="1"/>
        <v>XN-3-វត្ថុធាតុដើម និងទំនិញដែលបានប្រើប្រាស់ / Raw material and consumables used</v>
      </c>
    </row>
    <row r="32" spans="1:10" x14ac:dyDescent="0.25">
      <c r="A32" t="s">
        <v>755</v>
      </c>
      <c r="B32" t="s">
        <v>635</v>
      </c>
      <c r="D32" s="70" t="s">
        <v>279</v>
      </c>
      <c r="E32" s="70" t="s">
        <v>280</v>
      </c>
      <c r="F32" t="str">
        <f t="shared" si="0"/>
        <v>A29-មូលនិធិ/ទុនម្ចាស់ទ្រព្យ  [A29=សរុប(A30:A36)]/ Equity [A29=sum(A30:A36)]</v>
      </c>
      <c r="H32" s="72" t="s">
        <v>861</v>
      </c>
      <c r="I32" s="73" t="s">
        <v>862</v>
      </c>
      <c r="J32" t="str">
        <f t="shared" si="1"/>
        <v>XN-4-ប្រាក់ខែ និងអត្ថប្រយោជន៍និយោជិត / Salaries and employee benefits</v>
      </c>
    </row>
    <row r="33" spans="1:10" x14ac:dyDescent="0.25">
      <c r="A33" t="s">
        <v>756</v>
      </c>
      <c r="B33" t="s">
        <v>636</v>
      </c>
      <c r="D33" t="s">
        <v>281</v>
      </c>
      <c r="E33" t="s">
        <v>282</v>
      </c>
      <c r="F33" t="str">
        <f t="shared" si="0"/>
        <v>A30-    មូលធន/មូលធនភាគហ៊ុន/ មូលនិធិសាខាក្រុមហ៊ុនបរទេស ឬការិយាល័យតំណាង/       Capital / Share capital / fund of foreign Branch or Representative Office</v>
      </c>
      <c r="H33" s="72" t="s">
        <v>863</v>
      </c>
      <c r="I33" s="73" t="s">
        <v>864</v>
      </c>
      <c r="J33" t="str">
        <f t="shared" si="1"/>
        <v>XN-5-ចំណាយរំលស់ / Depreciation and amortisation expense</v>
      </c>
    </row>
    <row r="34" spans="1:10" x14ac:dyDescent="0.25">
      <c r="A34" t="s">
        <v>757</v>
      </c>
      <c r="B34" t="s">
        <v>47</v>
      </c>
      <c r="D34" t="s">
        <v>283</v>
      </c>
      <c r="E34" t="s">
        <v>284</v>
      </c>
      <c r="F34" t="str">
        <f t="shared" si="0"/>
        <v>A31-    តម្លៃលើសនៃការលក់ប័ណ្ណភាគហ៊ុន/       Share premium</v>
      </c>
      <c r="H34" s="72" t="s">
        <v>865</v>
      </c>
      <c r="I34" s="73" t="s">
        <v>866</v>
      </c>
      <c r="J34" t="str">
        <f t="shared" si="1"/>
        <v>XN-6-ការធ្លាក់ចុះតម្លៃនៃទ្រព្យសកម្ម / Impairment of assets</v>
      </c>
    </row>
    <row r="35" spans="1:10" x14ac:dyDescent="0.25">
      <c r="A35" t="s">
        <v>758</v>
      </c>
      <c r="B35" t="s">
        <v>637</v>
      </c>
      <c r="D35" t="s">
        <v>285</v>
      </c>
      <c r="E35" t="s">
        <v>286</v>
      </c>
      <c r="F35" t="str">
        <f t="shared" si="0"/>
        <v>A32-    មូលធនបម្រុងតាមច្បាប់/       Legal reserve capital</v>
      </c>
      <c r="H35" s="72" t="s">
        <v>867</v>
      </c>
      <c r="I35" s="73" t="s">
        <v>868</v>
      </c>
      <c r="J35" t="str">
        <f t="shared" si="1"/>
        <v>XN-7-ចំណាយហិរញ្ញវត្ថុ / Finance cost</v>
      </c>
    </row>
    <row r="36" spans="1:10" x14ac:dyDescent="0.25">
      <c r="A36" t="s">
        <v>759</v>
      </c>
      <c r="B36" t="s">
        <v>638</v>
      </c>
      <c r="D36" t="s">
        <v>287</v>
      </c>
      <c r="E36" t="s">
        <v>288</v>
      </c>
      <c r="F36" t="str">
        <f t="shared" si="0"/>
        <v>A33-    លម្អៀងលើសនៃការវាយតម្លៃឡើងវិញនូវទ្រព្យសកម្ម/       Gain on revaluation of assets</v>
      </c>
      <c r="H36" s="72" t="s">
        <v>869</v>
      </c>
      <c r="I36" s="73" t="s">
        <v>870</v>
      </c>
      <c r="J36" t="str">
        <f t="shared" si="1"/>
        <v>XN-8-ចំណាយទឹកភ្លើង / Utilities expense</v>
      </c>
    </row>
    <row r="37" spans="1:10" x14ac:dyDescent="0.25">
      <c r="A37" t="s">
        <v>760</v>
      </c>
      <c r="B37" t="s">
        <v>639</v>
      </c>
      <c r="D37" t="s">
        <v>289</v>
      </c>
      <c r="E37" t="s">
        <v>290</v>
      </c>
      <c r="F37" t="str">
        <f t="shared" si="0"/>
        <v>A34-    មូលធនបំរុងផ្សេងៗ/       Other reserve capital</v>
      </c>
      <c r="H37" s="72" t="s">
        <v>871</v>
      </c>
      <c r="I37" s="73" t="s">
        <v>872</v>
      </c>
      <c r="J37" t="str">
        <f t="shared" si="1"/>
        <v>XN-9-ចំណាយលើការថែទាំនិងជួសជុល / Repair and maintenance expense</v>
      </c>
    </row>
    <row r="38" spans="1:10" x14ac:dyDescent="0.25">
      <c r="A38" t="s">
        <v>761</v>
      </c>
      <c r="B38" t="s">
        <v>640</v>
      </c>
      <c r="D38" t="s">
        <v>291</v>
      </c>
      <c r="E38" t="s">
        <v>292</v>
      </c>
      <c r="F38" t="str">
        <f t="shared" si="0"/>
        <v>A35-   លទ្ធផលចំណេញ / ( ខាត) យោងពីមុន (+ ឬ  -)/       Profit / (loss) brought forward (+ or - )</v>
      </c>
      <c r="H38" s="72" t="s">
        <v>873</v>
      </c>
      <c r="I38" s="73" t="s">
        <v>874</v>
      </c>
      <c r="J38" t="str">
        <f t="shared" si="1"/>
        <v>XN-10-អំណោយ និងការបរិច្ឋាគ/ Grant and Donation</v>
      </c>
    </row>
    <row r="39" spans="1:10" x14ac:dyDescent="0.25">
      <c r="A39" t="s">
        <v>762</v>
      </c>
      <c r="B39" t="s">
        <v>641</v>
      </c>
      <c r="D39" t="s">
        <v>293</v>
      </c>
      <c r="E39" t="s">
        <v>294</v>
      </c>
      <c r="F39" t="str">
        <f t="shared" si="0"/>
        <v>A36-   លទ្ធផលចំណេញ/( ខាត) នៃការិយបរិច្ឆេទនេះ( + ឬ - )/       Profit / (loss) for the period ( + or - )</v>
      </c>
      <c r="H39" s="72" t="s">
        <v>875</v>
      </c>
      <c r="I39" s="73" t="s">
        <v>876</v>
      </c>
      <c r="J39" t="str">
        <f t="shared" si="1"/>
        <v>XN-96-ខាតសុទ្ធពីការប្តូររូបិយបណ្ណបរទេស / Foreign Exchange loss-net</v>
      </c>
    </row>
    <row r="40" spans="1:10" x14ac:dyDescent="0.25">
      <c r="A40" t="s">
        <v>763</v>
      </c>
      <c r="B40" t="s">
        <v>642</v>
      </c>
      <c r="D40" s="70" t="s">
        <v>295</v>
      </c>
      <c r="E40" s="70" t="s">
        <v>296</v>
      </c>
      <c r="F40" t="str">
        <f t="shared" si="0"/>
        <v>A37-     បំណុលរយៈពេលវែង [A37=សរុប(A38:A41)]/       Non-current Liabilities [A37=sum(A38:A41)]</v>
      </c>
      <c r="H40" s="72" t="s">
        <v>877</v>
      </c>
      <c r="I40" s="73" t="s">
        <v>878</v>
      </c>
      <c r="J40" t="str">
        <f t="shared" si="1"/>
        <v>XN-97-ចំណាយកិច្ចប្រតិបត្តិការផ្សេងទៀត / Other operating expenses</v>
      </c>
    </row>
    <row r="41" spans="1:10" x14ac:dyDescent="0.25">
      <c r="A41" t="s">
        <v>764</v>
      </c>
      <c r="B41" t="s">
        <v>643</v>
      </c>
      <c r="D41" t="s">
        <v>297</v>
      </c>
      <c r="E41" t="s">
        <v>298</v>
      </c>
      <c r="F41" t="str">
        <f t="shared" si="0"/>
        <v>A38-    បំណុលភាគីជាប់ទាក់ទិន/       Loan from related parties</v>
      </c>
      <c r="H41" s="78"/>
      <c r="I41" s="79" t="s">
        <v>879</v>
      </c>
      <c r="J41" t="str">
        <f t="shared" si="1"/>
        <v>-ចំណាយសរុបមុនបង់ពន្ធ / Total expenses before tax</v>
      </c>
    </row>
    <row r="42" spans="1:10" x14ac:dyDescent="0.25">
      <c r="A42" t="s">
        <v>765</v>
      </c>
      <c r="B42" t="s">
        <v>45</v>
      </c>
      <c r="D42" t="s">
        <v>299</v>
      </c>
      <c r="E42" t="s">
        <v>300</v>
      </c>
      <c r="F42" t="str">
        <f t="shared" si="0"/>
        <v>A39-    បំណុលធនាគារ និងបំណុលភាគីមិនជាប់ទាក់ទិនផ្សេងៗ/       Loan from banks and other external parties</v>
      </c>
      <c r="H42" s="72" t="s">
        <v>880</v>
      </c>
      <c r="I42" s="73" t="s">
        <v>881</v>
      </c>
      <c r="J42" t="str">
        <f t="shared" si="1"/>
        <v>XN-98-ចំណាយបង់ពន្ធ / Tax Expense</v>
      </c>
    </row>
    <row r="43" spans="1:10" x14ac:dyDescent="0.25">
      <c r="A43" t="s">
        <v>766</v>
      </c>
      <c r="B43" t="s">
        <v>644</v>
      </c>
      <c r="D43" t="s">
        <v>301</v>
      </c>
      <c r="E43" t="s">
        <v>302</v>
      </c>
      <c r="F43" t="str">
        <f t="shared" si="0"/>
        <v>A40-    សំវិធានធន/       Provisions</v>
      </c>
      <c r="H43" s="72" t="s">
        <v>882</v>
      </c>
      <c r="I43" s="73" t="s">
        <v>883</v>
      </c>
      <c r="J43" t="str">
        <f t="shared" si="1"/>
        <v>RE-2-ប្រាក់ចំណូលហិរញ្ញវត្ថុ / Finance Income</v>
      </c>
    </row>
    <row r="44" spans="1:10" x14ac:dyDescent="0.25">
      <c r="A44" t="s">
        <v>767</v>
      </c>
      <c r="B44" t="s">
        <v>645</v>
      </c>
      <c r="D44" t="s">
        <v>303</v>
      </c>
      <c r="E44" t="s">
        <v>304</v>
      </c>
      <c r="F44" t="str">
        <f t="shared" si="0"/>
        <v>A41-    បំណុលរយៈពេលវែងផ្សេងៗ/       Other non-current liabilities</v>
      </c>
      <c r="H44" s="72" t="s">
        <v>884</v>
      </c>
      <c r="I44" s="73" t="s">
        <v>885</v>
      </c>
      <c r="J44" t="str">
        <f t="shared" si="1"/>
        <v>RE-3-ប្រាក់ចំណូលពីភាគលាភ / Dividend income</v>
      </c>
    </row>
    <row r="45" spans="1:10" x14ac:dyDescent="0.25">
      <c r="A45" t="s">
        <v>768</v>
      </c>
      <c r="B45" t="s">
        <v>646</v>
      </c>
      <c r="D45" s="70" t="s">
        <v>305</v>
      </c>
      <c r="E45" s="70" t="s">
        <v>306</v>
      </c>
      <c r="F45" t="str">
        <f t="shared" si="0"/>
        <v>A42-     បំណុលរយៈពេលខ្លី  [A42=សរុប(A43:A52)]/      Current Liabilities [A42=sum(A43:A52)]</v>
      </c>
      <c r="H45" s="72" t="s">
        <v>886</v>
      </c>
      <c r="I45" s="73" t="s">
        <v>887</v>
      </c>
      <c r="J45" t="str">
        <f t="shared" si="1"/>
        <v>RE-4-ប្រាក់ចំណូលពីសួយសារ / Royalties income</v>
      </c>
    </row>
    <row r="46" spans="1:10" x14ac:dyDescent="0.25">
      <c r="A46" t="s">
        <v>769</v>
      </c>
      <c r="B46" t="s">
        <v>647</v>
      </c>
      <c r="D46" s="71" t="s">
        <v>307</v>
      </c>
      <c r="E46" s="71" t="s">
        <v>308</v>
      </c>
      <c r="F46" t="str">
        <f t="shared" si="0"/>
        <v xml:space="preserve">A43-   សាច់ប្រាក់ដកពីធនាគារលើសប្រាក់បញ្ញើ ( ឥណទានវិបារូប៍រ)/       Bank overdraft </v>
      </c>
      <c r="H46" s="72" t="s">
        <v>888</v>
      </c>
      <c r="I46" s="73" t="s">
        <v>889</v>
      </c>
      <c r="J46" t="str">
        <f t="shared" si="1"/>
        <v>RE-5-ការបរិច្ចាគ, ការរៃអង្គាសប្រាក់ និងចំណូលប្រហាក់ប្រហែលផ្សេងទៀត / Donations, fundraising and other similar revenue</v>
      </c>
    </row>
    <row r="47" spans="1:10" x14ac:dyDescent="0.25">
      <c r="A47" t="s">
        <v>770</v>
      </c>
      <c r="B47" t="s">
        <v>648</v>
      </c>
      <c r="D47" t="s">
        <v>309</v>
      </c>
      <c r="E47" t="s">
        <v>310</v>
      </c>
      <c r="F47" t="str">
        <f t="shared" si="0"/>
        <v>A44-   ចំណែកចរន្តនៃបំណុលមានការប្រាក់/      Short-term borrowing-current portion of interest bearing borrowing</v>
      </c>
      <c r="H47" s="72" t="s">
        <v>890</v>
      </c>
      <c r="I47" s="73" t="s">
        <v>891</v>
      </c>
      <c r="J47" t="str">
        <f t="shared" si="1"/>
        <v>RE-96-ចំណេញសុទ្ធពីការប្តូររូបិយបណ្ណបរទេស / Foreign exchange gain-net</v>
      </c>
    </row>
    <row r="48" spans="1:10" x14ac:dyDescent="0.25">
      <c r="A48" t="s">
        <v>771</v>
      </c>
      <c r="B48" t="s">
        <v>649</v>
      </c>
      <c r="D48" t="s">
        <v>311</v>
      </c>
      <c r="E48" t="s">
        <v>312</v>
      </c>
      <c r="F48" t="str">
        <f t="shared" si="0"/>
        <v>A45-    គណនីត្រូវសងបុគ្គលជាប់ទាក់ទិន ( ភាគីសម្ព័ន្ធញ្ញាត្តិ)/      Accounts payable to related parties</v>
      </c>
      <c r="H48" s="72" t="s">
        <v>892</v>
      </c>
      <c r="I48" s="73" t="s">
        <v>893</v>
      </c>
      <c r="J48" t="str">
        <f t="shared" si="1"/>
        <v>RE-97-ប្រាក់ចំណូលផ្សេងទៀត / Other income</v>
      </c>
    </row>
    <row r="49" spans="1:10" x14ac:dyDescent="0.25">
      <c r="A49" t="s">
        <v>772</v>
      </c>
      <c r="B49" t="s">
        <v>708</v>
      </c>
      <c r="D49" t="s">
        <v>313</v>
      </c>
      <c r="E49" t="s">
        <v>314</v>
      </c>
      <c r="F49" t="str">
        <f t="shared" si="0"/>
        <v>A46-   គណនីត្រូវសងផ្សេងៗ /     Other accounts payable</v>
      </c>
      <c r="H49" s="72" t="s">
        <v>855</v>
      </c>
      <c r="I49" s="73" t="s">
        <v>856</v>
      </c>
      <c r="J49" t="str">
        <f t="shared" si="1"/>
        <v>XN-1-ការទិញ និងចំណាយពាក់ព័ន្ធ / Purchases and related costs</v>
      </c>
    </row>
    <row r="50" spans="1:10" x14ac:dyDescent="0.25">
      <c r="A50" t="s">
        <v>773</v>
      </c>
      <c r="B50" t="s">
        <v>209</v>
      </c>
      <c r="D50" t="s">
        <v>315</v>
      </c>
      <c r="E50" t="s">
        <v>316</v>
      </c>
      <c r="F50" t="str">
        <f t="shared" si="0"/>
        <v>A47-   ចំណូលកត់មុន /     Unearned revenues</v>
      </c>
      <c r="H50" s="72" t="s">
        <v>857</v>
      </c>
      <c r="I50" s="73" t="s">
        <v>858</v>
      </c>
      <c r="J50" t="str">
        <f t="shared" si="1"/>
        <v>XN-2-ការប្រែប្រួល WIP និងសន្និធិផលិតផលសម្រេច / Changes of WIP and Finished Goods Inventories</v>
      </c>
    </row>
    <row r="51" spans="1:10" x14ac:dyDescent="0.25">
      <c r="A51" t="s">
        <v>774</v>
      </c>
      <c r="B51" t="s">
        <v>709</v>
      </c>
      <c r="D51" t="s">
        <v>317</v>
      </c>
      <c r="E51" t="s">
        <v>318</v>
      </c>
      <c r="F51" t="str">
        <f t="shared" si="0"/>
        <v>A48-  គណនីចំណាយបង្គរ និងបំណុលរយៈពេលខ្លីផ្សេងៗ/    Accrual expenses and other current liabilities</v>
      </c>
      <c r="H51" s="72" t="s">
        <v>859</v>
      </c>
      <c r="I51" s="73" t="s">
        <v>860</v>
      </c>
      <c r="J51" t="str">
        <f t="shared" si="1"/>
        <v>XN-3-វត្ថុធាតុដើម និងទំនិញដែលបានប្រើប្រាស់ / Raw material and consumables used</v>
      </c>
    </row>
    <row r="52" spans="1:10" x14ac:dyDescent="0.25">
      <c r="A52" t="s">
        <v>775</v>
      </c>
      <c r="B52" t="s">
        <v>650</v>
      </c>
      <c r="D52" t="s">
        <v>319</v>
      </c>
      <c r="E52" t="s">
        <v>320</v>
      </c>
      <c r="F52" t="str">
        <f t="shared" si="0"/>
        <v xml:space="preserve">A49-   សំវិធានធន/      Provisions </v>
      </c>
      <c r="H52" s="72" t="s">
        <v>861</v>
      </c>
      <c r="I52" s="75" t="s">
        <v>862</v>
      </c>
      <c r="J52" t="str">
        <f t="shared" si="1"/>
        <v>XN-4-ប្រាក់ខែ និងអត្ថប្រយោជន៍និយោជិត / Salaries and employee benefits</v>
      </c>
    </row>
    <row r="53" spans="1:10" x14ac:dyDescent="0.25">
      <c r="A53" t="s">
        <v>776</v>
      </c>
      <c r="B53" t="s">
        <v>651</v>
      </c>
      <c r="D53" t="s">
        <v>321</v>
      </c>
      <c r="E53" t="s">
        <v>322</v>
      </c>
      <c r="F53" t="str">
        <f t="shared" si="0"/>
        <v>A50-   ពន្ធលើប្រាក់ចំណូលត្រូវបង់/     Income tax payable</v>
      </c>
      <c r="H53" s="72" t="s">
        <v>863</v>
      </c>
      <c r="I53" s="73" t="s">
        <v>864</v>
      </c>
      <c r="J53" t="str">
        <f t="shared" si="1"/>
        <v>XN-5-ចំណាយរំលស់ / Depreciation and amortisation expense</v>
      </c>
    </row>
    <row r="54" spans="1:10" x14ac:dyDescent="0.25">
      <c r="A54" t="s">
        <v>777</v>
      </c>
      <c r="B54" t="s">
        <v>652</v>
      </c>
      <c r="D54" t="s">
        <v>323</v>
      </c>
      <c r="E54" t="s">
        <v>324</v>
      </c>
      <c r="F54" t="str">
        <f t="shared" si="0"/>
        <v>A51-   ពន្ធ-អាករផ្សេងៗត្រូវបង់/     Other taxes payable</v>
      </c>
      <c r="H54" s="72" t="s">
        <v>865</v>
      </c>
      <c r="I54" s="73" t="s">
        <v>866</v>
      </c>
      <c r="J54" t="str">
        <f t="shared" si="1"/>
        <v>XN-6-ការធ្លាក់ចុះតម្លៃនៃទ្រព្យសកម្ម / Impairment of assets</v>
      </c>
    </row>
    <row r="55" spans="1:10" x14ac:dyDescent="0.25">
      <c r="A55" t="s">
        <v>778</v>
      </c>
      <c r="B55" t="s">
        <v>653</v>
      </c>
      <c r="D55" t="s">
        <v>325</v>
      </c>
      <c r="E55" t="s">
        <v>326</v>
      </c>
      <c r="F55" t="str">
        <f t="shared" si="0"/>
        <v>A52-   លម្អៀងពីការប្តូរប្រាក់នៃទ្រព្យអកម្ម/      Gain/(Loss) on currency translation of liabilities</v>
      </c>
      <c r="H55" s="72" t="s">
        <v>867</v>
      </c>
      <c r="I55" s="73" t="s">
        <v>868</v>
      </c>
      <c r="J55" t="str">
        <f t="shared" si="1"/>
        <v>XN-7-ចំណាយហិរញ្ញវត្ថុ / Finance cost</v>
      </c>
    </row>
    <row r="56" spans="1:10" x14ac:dyDescent="0.25">
      <c r="A56" t="s">
        <v>779</v>
      </c>
      <c r="B56" t="s">
        <v>654</v>
      </c>
      <c r="D56" s="70" t="s">
        <v>327</v>
      </c>
      <c r="E56" s="70" t="s">
        <v>328</v>
      </c>
      <c r="F56" t="str">
        <f t="shared" si="0"/>
        <v>B0-ចំណូលប្រតិបត្តិការ [B0=សរុប(B1:B3)] / Operating revenues  [B0=Sum(B1:B3)]</v>
      </c>
      <c r="H56" s="72" t="s">
        <v>869</v>
      </c>
      <c r="I56" s="73" t="s">
        <v>870</v>
      </c>
      <c r="J56" t="str">
        <f t="shared" si="1"/>
        <v>XN-8-ចំណាយទឹកភ្លើង / Utilities expense</v>
      </c>
    </row>
    <row r="57" spans="1:10" x14ac:dyDescent="0.25">
      <c r="A57" t="s">
        <v>780</v>
      </c>
      <c r="B57" t="s">
        <v>655</v>
      </c>
      <c r="D57" t="s">
        <v>329</v>
      </c>
      <c r="E57" t="s">
        <v>330</v>
      </c>
      <c r="F57" t="str">
        <f t="shared" si="0"/>
        <v>B1-ការលក់ផលិតផល/Sales of products</v>
      </c>
      <c r="H57" s="72" t="s">
        <v>871</v>
      </c>
      <c r="I57" s="73" t="s">
        <v>872</v>
      </c>
      <c r="J57" t="str">
        <f t="shared" si="1"/>
        <v>XN-9-ចំណាយលើការថែទាំនិងជួសជុល / Repair and maintenance expense</v>
      </c>
    </row>
    <row r="58" spans="1:10" x14ac:dyDescent="0.25">
      <c r="A58" t="s">
        <v>781</v>
      </c>
      <c r="B58" t="s">
        <v>46</v>
      </c>
      <c r="D58" t="s">
        <v>331</v>
      </c>
      <c r="E58" t="s">
        <v>332</v>
      </c>
      <c r="F58" t="str">
        <f t="shared" si="0"/>
        <v>B2-ការលក់ទំនិញ/ Sales of goods</v>
      </c>
      <c r="H58" s="72" t="s">
        <v>873</v>
      </c>
      <c r="I58" s="73" t="s">
        <v>874</v>
      </c>
      <c r="J58" t="str">
        <f t="shared" si="1"/>
        <v>XN-10-អំណោយ និងការបរិច្ឋាគ/ Grant and Donation</v>
      </c>
    </row>
    <row r="59" spans="1:10" x14ac:dyDescent="0.25">
      <c r="A59" t="s">
        <v>782</v>
      </c>
      <c r="B59" t="s">
        <v>656</v>
      </c>
      <c r="D59" t="s">
        <v>333</v>
      </c>
      <c r="E59" t="s">
        <v>334</v>
      </c>
      <c r="F59" t="str">
        <f t="shared" si="0"/>
        <v>B3-ការផ្គត់ផ្គង់សេវា/Supplies of services</v>
      </c>
      <c r="H59" s="72" t="s">
        <v>875</v>
      </c>
      <c r="I59" s="73" t="s">
        <v>876</v>
      </c>
      <c r="J59" t="str">
        <f t="shared" si="1"/>
        <v>XN-96-ខាតសុទ្ធពីការប្តូររូបិយបណ្ណបរទេស / Foreign Exchange loss-net</v>
      </c>
    </row>
    <row r="60" spans="1:10" x14ac:dyDescent="0.25">
      <c r="A60" t="s">
        <v>783</v>
      </c>
      <c r="B60" t="s">
        <v>657</v>
      </c>
      <c r="D60" t="s">
        <v>335</v>
      </c>
      <c r="E60" t="s">
        <v>336</v>
      </c>
      <c r="F60" t="str">
        <f t="shared" si="0"/>
        <v>B4-ថ្លៃដើមផលិតផលបានលក់របស់សហគ្រាសផលិតកម្ម (TOI 01/V,C20)/Cost of products sold of production enterprises (TOI 01/V,C20)</v>
      </c>
      <c r="H60" s="72" t="s">
        <v>877</v>
      </c>
      <c r="I60" s="73" t="s">
        <v>878</v>
      </c>
      <c r="J60" t="str">
        <f t="shared" si="1"/>
        <v>XN-97-ចំណាយកិច្ចប្រតិបត្តិការផ្សេងទៀត / Other operating expenses</v>
      </c>
    </row>
    <row r="61" spans="1:10" x14ac:dyDescent="0.25">
      <c r="A61" t="s">
        <v>784</v>
      </c>
      <c r="B61" t="s">
        <v>658</v>
      </c>
      <c r="D61" t="s">
        <v>337</v>
      </c>
      <c r="E61" t="s">
        <v>338</v>
      </c>
      <c r="F61" t="str">
        <f t="shared" si="0"/>
        <v>B5-ថ្លៃដើមទំនិញបានលក់របស់សហគ្រាសក្រៅពីផលិតកម្ម (TOI 01/VI, D9)/Cost of goods sold of non- production enterprises (TOI 01/ VI, D9)</v>
      </c>
      <c r="H61" s="72"/>
      <c r="I61" s="74" t="s">
        <v>879</v>
      </c>
      <c r="J61" t="str">
        <f t="shared" si="1"/>
        <v>-ចំណាយសរុបមុនបង់ពន្ធ / Total expenses before tax</v>
      </c>
    </row>
    <row r="62" spans="1:10" x14ac:dyDescent="0.25">
      <c r="A62" t="s">
        <v>785</v>
      </c>
      <c r="B62" t="s">
        <v>659</v>
      </c>
      <c r="D62" t="s">
        <v>339</v>
      </c>
      <c r="E62" t="s">
        <v>340</v>
      </c>
      <c r="F62" t="str">
        <f t="shared" si="0"/>
        <v>B6-ថ្លៃដើមសេវាបានផ្គត់ផ្គង់ /Cost of services supplied</v>
      </c>
      <c r="H62" s="72" t="s">
        <v>880</v>
      </c>
      <c r="I62" s="73" t="s">
        <v>881</v>
      </c>
      <c r="J62" t="str">
        <f t="shared" si="1"/>
        <v>XN-98-ចំណាយបង់ពន្ធ / Tax Expense</v>
      </c>
    </row>
    <row r="63" spans="1:10" x14ac:dyDescent="0.25">
      <c r="A63" t="s">
        <v>786</v>
      </c>
      <c r="B63" t="s">
        <v>660</v>
      </c>
      <c r="D63" t="s">
        <v>341</v>
      </c>
      <c r="E63" t="s">
        <v>342</v>
      </c>
      <c r="F63" t="str">
        <f t="shared" si="0"/>
        <v>B7-ចំណេញដុល (B7=B0-B4-B5-B6)/Gross profit  (B7=B0-B4-B5-B6)</v>
      </c>
    </row>
    <row r="64" spans="1:10" x14ac:dyDescent="0.25">
      <c r="A64" t="s">
        <v>787</v>
      </c>
      <c r="B64" t="s">
        <v>661</v>
      </c>
      <c r="D64" s="70" t="s">
        <v>343</v>
      </c>
      <c r="E64" s="70" t="s">
        <v>344</v>
      </c>
      <c r="F64" t="str">
        <f t="shared" si="0"/>
        <v>B8-ចំណូលបន្ទាប់បន្សំ  [B8=សរុប(B9:B11)]/Subsidiary Revenues  [B8=Sum(B9:B11)]</v>
      </c>
    </row>
    <row r="65" spans="1:6" x14ac:dyDescent="0.25">
      <c r="A65" t="s">
        <v>788</v>
      </c>
      <c r="B65" t="s">
        <v>662</v>
      </c>
      <c r="D65" t="s">
        <v>345</v>
      </c>
      <c r="E65" t="s">
        <v>346</v>
      </c>
      <c r="F65" t="str">
        <f t="shared" si="0"/>
        <v>B9-ចំណូលពីការជួលបានទទួល ឬត្រូវទទួល/Rental fees received or receivable</v>
      </c>
    </row>
    <row r="66" spans="1:6" x14ac:dyDescent="0.25">
      <c r="A66" t="s">
        <v>789</v>
      </c>
      <c r="B66" t="s">
        <v>710</v>
      </c>
      <c r="D66" t="s">
        <v>347</v>
      </c>
      <c r="E66" t="s">
        <v>348</v>
      </c>
      <c r="F66" t="str">
        <f t="shared" si="0"/>
        <v>B10-ចំណូលពីសួយសារបានទទួល ឬត្រូវទទួល/Royalties received or receivable</v>
      </c>
    </row>
    <row r="67" spans="1:6" x14ac:dyDescent="0.25">
      <c r="A67" t="s">
        <v>790</v>
      </c>
      <c r="B67" t="s">
        <v>711</v>
      </c>
      <c r="D67" t="s">
        <v>349</v>
      </c>
      <c r="E67" t="s">
        <v>350</v>
      </c>
      <c r="F67" t="str">
        <f t="shared" si="0"/>
        <v>B11-ចំណូលបន្ទាប់បន្សំដទៃទៀត/Other Subsidiary Revenues</v>
      </c>
    </row>
    <row r="68" spans="1:6" x14ac:dyDescent="0.25">
      <c r="A68" t="s">
        <v>791</v>
      </c>
      <c r="B68" t="s">
        <v>712</v>
      </c>
      <c r="D68" s="70" t="s">
        <v>351</v>
      </c>
      <c r="E68" s="70" t="s">
        <v>352</v>
      </c>
      <c r="F68" t="str">
        <f t="shared" ref="F68:F131" si="2">D68&amp;"-"&amp;E68</f>
        <v>B12-ចំណូលផ្សេងៗ [B12=សរុប(B13:B21)]/Other Revenues  [B12=Sum(B13:B21)]</v>
      </c>
    </row>
    <row r="69" spans="1:6" x14ac:dyDescent="0.25">
      <c r="A69" t="s">
        <v>792</v>
      </c>
      <c r="B69" t="s">
        <v>207</v>
      </c>
      <c r="D69" t="s">
        <v>353</v>
      </c>
      <c r="E69" t="s">
        <v>354</v>
      </c>
      <c r="F69" t="str">
        <f t="shared" si="2"/>
        <v>B13-ឧបត្ថម្ភកធន/Grants/subsidies</v>
      </c>
    </row>
    <row r="70" spans="1:6" x14ac:dyDescent="0.25">
      <c r="A70" t="s">
        <v>793</v>
      </c>
      <c r="B70" t="s">
        <v>42</v>
      </c>
      <c r="D70" t="s">
        <v>355</v>
      </c>
      <c r="E70" t="s">
        <v>356</v>
      </c>
      <c r="F70" t="str">
        <f t="shared" si="2"/>
        <v>B14-ចំណូលពីភាគលាភបានទទួល ឬត្រូវទទួល/Dividends received or receivable</v>
      </c>
    </row>
    <row r="71" spans="1:6" x14ac:dyDescent="0.25">
      <c r="A71" t="s">
        <v>794</v>
      </c>
      <c r="B71" t="s">
        <v>663</v>
      </c>
      <c r="D71" t="s">
        <v>357</v>
      </c>
      <c r="E71" t="s">
        <v>358</v>
      </c>
      <c r="F71" t="str">
        <f t="shared" si="2"/>
        <v>B15-ចំណូលពីការប្រាក់បានទទួល ឬត្រូវទទួល/Interests received or receivable</v>
      </c>
    </row>
    <row r="72" spans="1:6" x14ac:dyDescent="0.25">
      <c r="A72" t="s">
        <v>795</v>
      </c>
      <c r="B72" t="s">
        <v>664</v>
      </c>
      <c r="D72" t="s">
        <v>359</v>
      </c>
      <c r="E72" t="s">
        <v>360</v>
      </c>
      <c r="F72" t="str">
        <f t="shared" si="2"/>
        <v>B16-ផលចំណេញ/តម្លៃលើសពីការលក់ទ្រព្យសកម្មរយៈពេលវែង/Gain/surplus on disposal of fixed assets (capital gain)</v>
      </c>
    </row>
    <row r="73" spans="1:6" x14ac:dyDescent="0.25">
      <c r="A73" t="s">
        <v>796</v>
      </c>
      <c r="B73" t="s">
        <v>665</v>
      </c>
      <c r="D73" t="s">
        <v>361</v>
      </c>
      <c r="E73" t="s">
        <v>362</v>
      </c>
      <c r="F73" t="str">
        <f t="shared" si="2"/>
        <v>B17-ផលចំណេញពីការលក់មូលប័ត្រ/សញ្ញាប័ណ្ណ/Gain on disposal of securities</v>
      </c>
    </row>
    <row r="74" spans="1:6" x14ac:dyDescent="0.25">
      <c r="A74" t="s">
        <v>797</v>
      </c>
      <c r="B74" t="s">
        <v>666</v>
      </c>
      <c r="D74" t="s">
        <v>363</v>
      </c>
      <c r="E74" t="s">
        <v>364</v>
      </c>
      <c r="F74" t="str">
        <f t="shared" si="2"/>
        <v>B18-ភាគចំណេញពីប្រតិបត្តិការរួមគ្នា/Share of profit from joint venture</v>
      </c>
    </row>
    <row r="75" spans="1:6" x14ac:dyDescent="0.25">
      <c r="A75" t="s">
        <v>798</v>
      </c>
      <c r="B75" t="s">
        <v>667</v>
      </c>
      <c r="D75" t="s">
        <v>365</v>
      </c>
      <c r="E75" t="s">
        <v>366</v>
      </c>
      <c r="F75" t="str">
        <f t="shared" si="2"/>
        <v>B19-ផលចំណេញពីការប្តូរប្រាក់សម្រេចបាន/Gain on realised currency translation</v>
      </c>
    </row>
    <row r="76" spans="1:6" x14ac:dyDescent="0.25">
      <c r="A76" t="s">
        <v>799</v>
      </c>
      <c r="B76" t="s">
        <v>668</v>
      </c>
      <c r="D76" t="s">
        <v>367</v>
      </c>
      <c r="E76" t="s">
        <v>368</v>
      </c>
      <c r="F76" t="str">
        <f t="shared" si="2"/>
        <v>B20-ផលចំណេញពីការប្តូរប្រាក់មិនទាន់សម្រេចបាន/Gain on unrealised currency translation</v>
      </c>
    </row>
    <row r="77" spans="1:6" x14ac:dyDescent="0.25">
      <c r="A77" t="s">
        <v>800</v>
      </c>
      <c r="B77" t="s">
        <v>713</v>
      </c>
      <c r="D77" t="s">
        <v>369</v>
      </c>
      <c r="E77" t="s">
        <v>370</v>
      </c>
      <c r="F77" t="str">
        <f t="shared" si="2"/>
        <v>B21-ចំណូលដទៃទៀត/Other revenues</v>
      </c>
    </row>
    <row r="78" spans="1:6" x14ac:dyDescent="0.25">
      <c r="A78" t="s">
        <v>801</v>
      </c>
      <c r="B78" t="s">
        <v>714</v>
      </c>
      <c r="D78" s="70" t="s">
        <v>371</v>
      </c>
      <c r="E78" s="70" t="s">
        <v>372</v>
      </c>
      <c r="F78" t="str">
        <f t="shared" si="2"/>
        <v>B22-ចំណាយប្រតិបត្តិការ [B22=សរុប(B23:B41)]/Operating Expenses [B22=Sum(B23:B41)]</v>
      </c>
    </row>
    <row r="79" spans="1:6" x14ac:dyDescent="0.25">
      <c r="A79" t="s">
        <v>802</v>
      </c>
      <c r="B79" t="s">
        <v>669</v>
      </c>
      <c r="D79" t="s">
        <v>373</v>
      </c>
      <c r="E79" t="s">
        <v>374</v>
      </c>
      <c r="F79" t="str">
        <f t="shared" si="2"/>
        <v>B23-ចំណាយបៀវត្ស /Salary expenses</v>
      </c>
    </row>
    <row r="80" spans="1:6" x14ac:dyDescent="0.25">
      <c r="A80" t="s">
        <v>803</v>
      </c>
      <c r="B80" t="s">
        <v>715</v>
      </c>
      <c r="D80" t="s">
        <v>375</v>
      </c>
      <c r="E80" t="s">
        <v>376</v>
      </c>
      <c r="F80" t="str">
        <f t="shared" si="2"/>
        <v>B24-ចំណាយប្រេង ឧស្ម័ន អគ្គីសនី និងទឹក /Fuel, gas, electricity and water expenses</v>
      </c>
    </row>
    <row r="81" spans="1:6" x14ac:dyDescent="0.25">
      <c r="A81" t="s">
        <v>804</v>
      </c>
      <c r="B81" t="s">
        <v>670</v>
      </c>
      <c r="D81" t="s">
        <v>377</v>
      </c>
      <c r="E81" t="s">
        <v>378</v>
      </c>
      <c r="F81" t="str">
        <f t="shared" si="2"/>
        <v>B25-ចំណាយធ្វើដំណើរ និងចំណាយស្នាក់នៅ/Travelling and accommodation expenses</v>
      </c>
    </row>
    <row r="82" spans="1:6" x14ac:dyDescent="0.25">
      <c r="A82" t="s">
        <v>805</v>
      </c>
      <c r="B82" t="s">
        <v>210</v>
      </c>
      <c r="D82" t="s">
        <v>379</v>
      </c>
      <c r="E82" t="s">
        <v>380</v>
      </c>
      <c r="F82" t="str">
        <f t="shared" si="2"/>
        <v>B26-ចំណាយដឹកជញ្ជូន/Transportation expenses</v>
      </c>
    </row>
    <row r="83" spans="1:6" x14ac:dyDescent="0.25">
      <c r="A83" t="s">
        <v>806</v>
      </c>
      <c r="B83" t="s">
        <v>716</v>
      </c>
      <c r="D83" t="s">
        <v>381</v>
      </c>
      <c r="E83" t="s">
        <v>382</v>
      </c>
      <c r="F83" t="str">
        <f t="shared" si="2"/>
        <v xml:space="preserve">B27-ចំណាយលើការជួល/Rental expenses </v>
      </c>
    </row>
    <row r="84" spans="1:6" x14ac:dyDescent="0.25">
      <c r="A84" t="s">
        <v>807</v>
      </c>
      <c r="B84" t="s">
        <v>671</v>
      </c>
      <c r="D84" t="s">
        <v>383</v>
      </c>
      <c r="E84" t="s">
        <v>384</v>
      </c>
      <c r="F84" t="str">
        <f t="shared" si="2"/>
        <v>B28-ចំណាយលើការថែទាំ និងជួសជុល/Repair and maintenance  expenses</v>
      </c>
    </row>
    <row r="85" spans="1:6" x14ac:dyDescent="0.25">
      <c r="A85" t="s">
        <v>808</v>
      </c>
      <c r="B85" t="s">
        <v>672</v>
      </c>
      <c r="D85" t="s">
        <v>385</v>
      </c>
      <c r="E85" t="s">
        <v>386</v>
      </c>
      <c r="F85" t="str">
        <f t="shared" si="2"/>
        <v>B29-ចំណាយលើការកំសាន្តសប្បាយ/Entertainment expenses</v>
      </c>
    </row>
    <row r="86" spans="1:6" x14ac:dyDescent="0.25">
      <c r="A86" t="s">
        <v>809</v>
      </c>
      <c r="B86" t="s">
        <v>673</v>
      </c>
      <c r="D86" t="s">
        <v>387</v>
      </c>
      <c r="E86" t="s">
        <v>388</v>
      </c>
      <c r="F86" t="str">
        <f t="shared" si="2"/>
        <v>B30-ចំណាយកម្រៃជើងសារ ផ្សាយពាណិជ្ជកម្ម និងចំណាយការលក់/Commission, advertising, and selling  expenses</v>
      </c>
    </row>
    <row r="87" spans="1:6" x14ac:dyDescent="0.25">
      <c r="A87" t="s">
        <v>810</v>
      </c>
      <c r="B87" t="s">
        <v>674</v>
      </c>
      <c r="D87" t="s">
        <v>389</v>
      </c>
      <c r="E87" t="s">
        <v>390</v>
      </c>
      <c r="F87" t="str">
        <f t="shared" si="2"/>
        <v>B31-ចំណាយបង់ពន្ធ និងអាករផ្សេងៗ/Other taxes expense</v>
      </c>
    </row>
    <row r="88" spans="1:6" x14ac:dyDescent="0.25">
      <c r="A88" t="s">
        <v>811</v>
      </c>
      <c r="B88" t="s">
        <v>725</v>
      </c>
      <c r="D88" t="s">
        <v>391</v>
      </c>
      <c r="E88" t="s">
        <v>392</v>
      </c>
      <c r="F88" t="str">
        <f t="shared" si="2"/>
        <v>B32-ចំណាយលើអំណោយ/Donation expense</v>
      </c>
    </row>
    <row r="89" spans="1:6" x14ac:dyDescent="0.25">
      <c r="A89" t="s">
        <v>812</v>
      </c>
      <c r="B89" t="s">
        <v>717</v>
      </c>
      <c r="D89" t="s">
        <v>393</v>
      </c>
      <c r="E89" t="s">
        <v>394</v>
      </c>
      <c r="F89" t="str">
        <f t="shared" si="2"/>
        <v>B33-ចំណាយសេវាគ្រប់គ្រង ពិគ្រោះយោបល់ បច្ចេកទេស និងសេវាប្រហាក់ប្រហែល/Management, consulting, technical, and other similar services expense</v>
      </c>
    </row>
    <row r="90" spans="1:6" x14ac:dyDescent="0.25">
      <c r="A90" t="s">
        <v>813</v>
      </c>
      <c r="B90" t="s">
        <v>718</v>
      </c>
      <c r="D90" t="s">
        <v>395</v>
      </c>
      <c r="E90" t="s">
        <v>396</v>
      </c>
      <c r="F90" t="str">
        <f t="shared" si="2"/>
        <v xml:space="preserve">B34-ចំណាយលើសួយសារ/Royalty expenses </v>
      </c>
    </row>
    <row r="91" spans="1:6" x14ac:dyDescent="0.25">
      <c r="A91" t="s">
        <v>814</v>
      </c>
      <c r="B91" t="s">
        <v>719</v>
      </c>
      <c r="D91" t="s">
        <v>397</v>
      </c>
      <c r="E91" t="s">
        <v>398</v>
      </c>
      <c r="F91" t="str">
        <f t="shared" si="2"/>
        <v>B35-ចំណាយលើបំណុលទារមិនបាន/Written-off bad debts expense</v>
      </c>
    </row>
    <row r="92" spans="1:6" x14ac:dyDescent="0.25">
      <c r="A92" t="s">
        <v>815</v>
      </c>
      <c r="B92" t="s">
        <v>675</v>
      </c>
      <c r="D92" t="s">
        <v>399</v>
      </c>
      <c r="E92" t="s">
        <v>400</v>
      </c>
      <c r="F92" t="str">
        <f t="shared" si="2"/>
        <v>B36-ចំណាយរំលស់ /Armortisation/depletion and/or depreciation expense</v>
      </c>
    </row>
    <row r="93" spans="1:6" x14ac:dyDescent="0.25">
      <c r="A93" t="s">
        <v>816</v>
      </c>
      <c r="B93" t="s">
        <v>720</v>
      </c>
      <c r="D93" t="s">
        <v>401</v>
      </c>
      <c r="E93" t="s">
        <v>402</v>
      </c>
      <c r="F93" t="str">
        <f t="shared" si="2"/>
        <v>B37-ការកើនឡើង/ថយចុះ នូវសំវិធានធន/Increase/decrease in provisions</v>
      </c>
    </row>
    <row r="94" spans="1:6" x14ac:dyDescent="0.25">
      <c r="A94" t="s">
        <v>817</v>
      </c>
      <c r="B94" t="s">
        <v>721</v>
      </c>
      <c r="D94" t="s">
        <v>403</v>
      </c>
      <c r="E94" t="s">
        <v>404</v>
      </c>
      <c r="F94" t="str">
        <f t="shared" si="2"/>
        <v>B38-ខាតពីការលក់ទ្រព្យសកម្មរយៈពេលវែង/Loss on disposal of fixed assets</v>
      </c>
    </row>
    <row r="95" spans="1:6" x14ac:dyDescent="0.25">
      <c r="A95" t="s">
        <v>818</v>
      </c>
      <c r="B95" t="s">
        <v>676</v>
      </c>
      <c r="D95" t="s">
        <v>405</v>
      </c>
      <c r="E95" t="s">
        <v>406</v>
      </c>
      <c r="F95" t="str">
        <f t="shared" si="2"/>
        <v>B39-ខាតពីការប្តូរប្រាក់សម្រេចបាន/Loss on realised currency translations</v>
      </c>
    </row>
    <row r="96" spans="1:6" x14ac:dyDescent="0.25">
      <c r="A96" t="s">
        <v>819</v>
      </c>
      <c r="B96" t="s">
        <v>677</v>
      </c>
      <c r="D96" t="s">
        <v>407</v>
      </c>
      <c r="E96" t="s">
        <v>408</v>
      </c>
      <c r="F96" t="str">
        <f t="shared" si="2"/>
        <v>B40-ខាតពីការប្តូរប្រាក់មិនទាន់សម្រេចបាន/Loss on unrealised currency translations</v>
      </c>
    </row>
    <row r="97" spans="1:6" x14ac:dyDescent="0.25">
      <c r="A97" t="s">
        <v>820</v>
      </c>
      <c r="B97" t="s">
        <v>678</v>
      </c>
      <c r="D97" t="s">
        <v>409</v>
      </c>
      <c r="E97" t="s">
        <v>410</v>
      </c>
      <c r="F97" t="str">
        <f t="shared" si="2"/>
        <v>B41-ចំណាយផ្សេងៗ/Other expenses</v>
      </c>
    </row>
    <row r="98" spans="1:6" x14ac:dyDescent="0.25">
      <c r="A98" t="s">
        <v>821</v>
      </c>
      <c r="B98" t="s">
        <v>722</v>
      </c>
      <c r="D98" t="s">
        <v>411</v>
      </c>
      <c r="E98" t="s">
        <v>412</v>
      </c>
      <c r="F98" t="str">
        <f t="shared" si="2"/>
        <v>B42-ប្រាក់ចំណេញ/(ខាត) ពីប្រតិបត្តិការ (B42=B7+B8+B12-B22)/ Profit/Loss from Operations (B42=B7+B8+B12-B22)</v>
      </c>
    </row>
    <row r="99" spans="1:6" x14ac:dyDescent="0.25">
      <c r="A99" t="s">
        <v>822</v>
      </c>
      <c r="B99" t="s">
        <v>680</v>
      </c>
      <c r="D99" t="s">
        <v>413</v>
      </c>
      <c r="E99" t="s">
        <v>414</v>
      </c>
      <c r="F99" t="str">
        <f t="shared" si="2"/>
        <v>B43-ចំណាយការប្រាក់បង់ឱ្យនិវាសនជន /Interest expense paid to residents</v>
      </c>
    </row>
    <row r="100" spans="1:6" x14ac:dyDescent="0.25">
      <c r="A100" t="s">
        <v>823</v>
      </c>
      <c r="B100" t="s">
        <v>681</v>
      </c>
      <c r="D100" t="s">
        <v>415</v>
      </c>
      <c r="E100" t="s">
        <v>416</v>
      </c>
      <c r="F100" t="str">
        <f t="shared" si="2"/>
        <v>B44-ចំណាយការប្រាក់បង់ឱ្យអនិវាសនជន /Interest expense paid to non-residents</v>
      </c>
    </row>
    <row r="101" spans="1:6" x14ac:dyDescent="0.25">
      <c r="A101" t="s">
        <v>824</v>
      </c>
      <c r="B101" t="s">
        <v>682</v>
      </c>
      <c r="D101" t="s">
        <v>417</v>
      </c>
      <c r="E101" t="s">
        <v>418</v>
      </c>
      <c r="F101" t="str">
        <f t="shared" si="2"/>
        <v>B45-ចំណាយការប្រាក់សន្មត*/Unwinding Interest expense *</v>
      </c>
    </row>
    <row r="102" spans="1:6" x14ac:dyDescent="0.25">
      <c r="A102" t="s">
        <v>825</v>
      </c>
      <c r="B102" t="s">
        <v>683</v>
      </c>
      <c r="D102" s="70" t="s">
        <v>419</v>
      </c>
      <c r="E102" s="70" t="s">
        <v>420</v>
      </c>
      <c r="F102" t="str">
        <f t="shared" si="2"/>
        <v>B46-ប្រាក់ចំណេញ/(ខាត) មុនបង់ពន្ធ [B46=(B42-B43-B44-B45)]/Profit/(Loss) Before Tax  [B46=(B42-B43-B44-B45)]</v>
      </c>
    </row>
    <row r="103" spans="1:6" x14ac:dyDescent="0.25">
      <c r="A103" t="s">
        <v>826</v>
      </c>
      <c r="B103" t="s">
        <v>684</v>
      </c>
      <c r="D103" t="s">
        <v>421</v>
      </c>
      <c r="E103" t="s">
        <v>422</v>
      </c>
      <c r="F103" t="str">
        <f t="shared" si="2"/>
        <v>B47-ពន្ធលើប្រាក់ចំណូល/Income Tax</v>
      </c>
    </row>
    <row r="104" spans="1:6" x14ac:dyDescent="0.25">
      <c r="A104" t="s">
        <v>827</v>
      </c>
      <c r="B104" t="s">
        <v>685</v>
      </c>
      <c r="D104" t="s">
        <v>423</v>
      </c>
      <c r="E104" t="s">
        <v>424</v>
      </c>
      <c r="F104" t="str">
        <f t="shared" si="2"/>
        <v>B48-ប្រាក់ចំណេញក្រោយបង់ពន្ធ ( B48=B46-B47)/ Net Profit After Tax ( B48=B46-B47)</v>
      </c>
    </row>
    <row r="105" spans="1:6" x14ac:dyDescent="0.25">
      <c r="A105" t="s">
        <v>828</v>
      </c>
      <c r="B105" t="s">
        <v>723</v>
      </c>
      <c r="D105" t="s">
        <v>425</v>
      </c>
      <c r="E105" t="s">
        <v>426</v>
      </c>
      <c r="F105" t="str">
        <f t="shared" si="2"/>
        <v>C1-ស្តុកវត្ថុធាតុដើម និងសម្ភារៈផ្គត់ផ្គង់ដើមគ្រា/ Stock of raw materials and supplies at the beginning of the period</v>
      </c>
    </row>
    <row r="106" spans="1:6" x14ac:dyDescent="0.25">
      <c r="A106" t="s">
        <v>829</v>
      </c>
      <c r="B106" t="s">
        <v>686</v>
      </c>
      <c r="D106" t="s">
        <v>427</v>
      </c>
      <c r="E106" t="s">
        <v>428</v>
      </c>
      <c r="F106" t="str">
        <f t="shared" si="2"/>
        <v>C2-ចំណាយទិញវត្ថុធាតុដើម និងសម្ភារៈផ្គត់ផ្គង់ក្នុងគ្រា/ Purchases of raw materials and supplies during the period</v>
      </c>
    </row>
    <row r="107" spans="1:6" x14ac:dyDescent="0.25">
      <c r="A107" t="s">
        <v>830</v>
      </c>
      <c r="B107" t="s">
        <v>679</v>
      </c>
      <c r="D107" t="s">
        <v>429</v>
      </c>
      <c r="E107" t="s">
        <v>430</v>
      </c>
      <c r="F107" t="str">
        <f t="shared" si="2"/>
        <v>C3-ចំណាយផ្សេងៗទាក់ទងដល់ការទិញវត្ថុធាតុដើម ឬសម្ភារៈផ្គត់ផ្គង់( ១)/ Other expenses related to purchases of raw materials or supplies (1)</v>
      </c>
    </row>
    <row r="108" spans="1:6" x14ac:dyDescent="0.25">
      <c r="A108" t="s">
        <v>831</v>
      </c>
      <c r="B108" t="s">
        <v>687</v>
      </c>
      <c r="D108" s="70" t="s">
        <v>431</v>
      </c>
      <c r="E108" s="70" t="s">
        <v>432</v>
      </c>
      <c r="F108" t="str">
        <f t="shared" si="2"/>
        <v>C4-សរុបវត្ថុធាតុដើម និងសម្ភារៈផ្គត់ផ្គង់ដែលមានសម្រាប់ផលិត [C4 =សរុប (C1:C3)]/ Total raw materials and supplies available for production [C4 = Sum (C1:C3)]</v>
      </c>
    </row>
    <row r="109" spans="1:6" x14ac:dyDescent="0.25">
      <c r="A109" t="s">
        <v>832</v>
      </c>
      <c r="B109" t="s">
        <v>688</v>
      </c>
      <c r="D109" s="71" t="s">
        <v>433</v>
      </c>
      <c r="E109" s="71" t="s">
        <v>434</v>
      </c>
      <c r="F109" t="str">
        <f t="shared" si="2"/>
        <v xml:space="preserve">C5-ដក៖ ស្តុកវត្ថុធាតុដើម និងសម្ភារៈផ្គត់ផ្គង់ចុងគ្រា /Less:  Stock of raw materials and supplies at the end of the period </v>
      </c>
    </row>
    <row r="110" spans="1:6" x14ac:dyDescent="0.25">
      <c r="A110" t="s">
        <v>833</v>
      </c>
      <c r="B110" t="s">
        <v>689</v>
      </c>
      <c r="D110" s="70" t="s">
        <v>435</v>
      </c>
      <c r="E110" s="70" t="s">
        <v>436</v>
      </c>
      <c r="F110" t="str">
        <f t="shared" si="2"/>
        <v>C6-ចំណាយថ្លៃដើមវត្ថុធាតុដើម និងសម្ភារៈផ្គត់ផ្គង់ដែលបានប្រើប្រាស់ [C6 = (C4 -C5)]/Expenses on raw materials and supplies used  [C6 = (C4 -C5)]</v>
      </c>
    </row>
    <row r="111" spans="1:6" x14ac:dyDescent="0.25">
      <c r="A111" t="s">
        <v>834</v>
      </c>
      <c r="B111" t="s">
        <v>690</v>
      </c>
      <c r="D111" s="70" t="s">
        <v>437</v>
      </c>
      <c r="E111" s="70" t="s">
        <v>438</v>
      </c>
      <c r="F111" t="str">
        <f t="shared" si="2"/>
        <v>C7-ចំណាយផ្សេងៗក្នុងផលិតកម្ម [C7 =សរុប(C8 :C14)]/Other Production Costs [C7 =Sum(C8 :C14)]</v>
      </c>
    </row>
    <row r="112" spans="1:6" x14ac:dyDescent="0.25">
      <c r="A112" t="s">
        <v>835</v>
      </c>
      <c r="B112" t="s">
        <v>691</v>
      </c>
      <c r="D112" t="s">
        <v>439</v>
      </c>
      <c r="E112" t="s">
        <v>440</v>
      </c>
      <c r="F112" t="str">
        <f t="shared" si="2"/>
        <v>C8-ប្រាក់បៀវត្សអ្នកគ្រប់គ្រង និងកម្មករសម្រាប់ការផលិត/Salaries for managers and workers in the production</v>
      </c>
    </row>
    <row r="113" spans="1:6" x14ac:dyDescent="0.25">
      <c r="A113" t="s">
        <v>836</v>
      </c>
      <c r="B113" t="s">
        <v>692</v>
      </c>
      <c r="D113" t="s">
        <v>441</v>
      </c>
      <c r="E113" t="s">
        <v>442</v>
      </c>
      <c r="F113" t="str">
        <f t="shared" si="2"/>
        <v>C9-រំលស់ទ្រព្យសកម្មអរូបីរយៈពេលវែងជាអាទិ៍មាន៖ មូលនិធិពាណិជ្ជកម្ម លិខិតអនុញ្ញាត.../Armortization of intangible assets such as goodwill, license…</v>
      </c>
    </row>
    <row r="114" spans="1:6" x14ac:dyDescent="0.25">
      <c r="A114" t="s">
        <v>837</v>
      </c>
      <c r="B114" t="s">
        <v>693</v>
      </c>
      <c r="D114" t="s">
        <v>443</v>
      </c>
      <c r="E114" t="s">
        <v>444</v>
      </c>
      <c r="F114" t="str">
        <f t="shared" si="2"/>
        <v>C10-ប្រេងឥន្ធនៈ ទឹក និងថាមពល/Fuel, water and power</v>
      </c>
    </row>
    <row r="115" spans="1:6" x14ac:dyDescent="0.25">
      <c r="A115" t="s">
        <v>838</v>
      </c>
      <c r="B115" t="s">
        <v>694</v>
      </c>
      <c r="D115" t="s">
        <v>445</v>
      </c>
      <c r="E115" t="s">
        <v>446</v>
      </c>
      <c r="F115" t="str">
        <f t="shared" si="2"/>
        <v>C11-ការវេចខ្ចប់/Packaging</v>
      </c>
    </row>
    <row r="116" spans="1:6" x14ac:dyDescent="0.25">
      <c r="A116" t="s">
        <v>839</v>
      </c>
      <c r="B116" t="s">
        <v>695</v>
      </c>
      <c r="D116" t="s">
        <v>447</v>
      </c>
      <c r="E116" t="s">
        <v>448</v>
      </c>
      <c r="F116" t="str">
        <f t="shared" si="2"/>
        <v>C12-រំលស់រោងចក្រ គ្រឿងម៉ាស៊ីន និងបរិក្ខារផ្សេងៗក្នុងផលិតកម្ម/Depreciation of plants and equipment</v>
      </c>
    </row>
    <row r="117" spans="1:6" x14ac:dyDescent="0.25">
      <c r="A117" t="s">
        <v>840</v>
      </c>
      <c r="B117" t="s">
        <v>696</v>
      </c>
      <c r="D117" t="s">
        <v>449</v>
      </c>
      <c r="E117" t="s">
        <v>450</v>
      </c>
      <c r="F117" t="str">
        <f t="shared" si="2"/>
        <v>C13-សេវាម៉ៅការបន្ត និងសេវាផលិតដោយសហគ្រាសដទៃ/Sub-contract and production services costs by other enterprises</v>
      </c>
    </row>
    <row r="118" spans="1:6" x14ac:dyDescent="0.25">
      <c r="A118" t="s">
        <v>841</v>
      </c>
      <c r="B118" t="s">
        <v>697</v>
      </c>
      <c r="D118" t="s">
        <v>451</v>
      </c>
      <c r="E118" t="s">
        <v>452</v>
      </c>
      <c r="F118" t="str">
        <f t="shared" si="2"/>
        <v>C14-ចំណាយផ្សេងៗក្នុងផលិតកម្ម/Other manufacturing costs</v>
      </c>
    </row>
    <row r="119" spans="1:6" x14ac:dyDescent="0.25">
      <c r="A119" t="s">
        <v>842</v>
      </c>
      <c r="B119" t="s">
        <v>698</v>
      </c>
      <c r="D119" t="s">
        <v>453</v>
      </c>
      <c r="E119" t="s">
        <v>454</v>
      </c>
      <c r="F119" t="str">
        <f t="shared" si="2"/>
        <v>C15-ការងារកំពុងដំណើរការ ឬស្តុកកំពុងផលិតនៅដើមគ្រា/Work in progress or stock in progress at the beginning of the period</v>
      </c>
    </row>
    <row r="120" spans="1:6" x14ac:dyDescent="0.25">
      <c r="A120" t="s">
        <v>843</v>
      </c>
      <c r="B120" t="s">
        <v>699</v>
      </c>
      <c r="D120" s="71" t="s">
        <v>455</v>
      </c>
      <c r="E120" s="71" t="s">
        <v>456</v>
      </c>
      <c r="F120" t="str">
        <f t="shared" si="2"/>
        <v xml:space="preserve">C16-ដក៖ ការងារកំពុងដំណើរការ ឬស្តុកកំពុងផលិតនៅចុងគ្រា/Less:  Work in progress or stock in progress at the end of the period </v>
      </c>
    </row>
    <row r="121" spans="1:6" x14ac:dyDescent="0.25">
      <c r="A121" t="s">
        <v>844</v>
      </c>
      <c r="B121" t="s">
        <v>700</v>
      </c>
      <c r="D121" s="71" t="s">
        <v>457</v>
      </c>
      <c r="E121" s="71" t="s">
        <v>458</v>
      </c>
      <c r="F121" t="str">
        <f t="shared" si="2"/>
        <v>C17-សរុបចំណាយថ្លៃដើមផលិតកម្ម (C17 = C6+C7+C15 -C16)/Total Production Costs (C17 = C6+C7+C15 - C16)</v>
      </c>
    </row>
    <row r="122" spans="1:6" x14ac:dyDescent="0.25">
      <c r="A122" t="s">
        <v>845</v>
      </c>
      <c r="B122" t="s">
        <v>701</v>
      </c>
      <c r="D122" t="s">
        <v>459</v>
      </c>
      <c r="E122" t="s">
        <v>460</v>
      </c>
      <c r="F122" t="str">
        <f t="shared" si="2"/>
        <v>C18-ស្តុកផលិតផលសម្រេចនៅដើមគ្រា/Stock of finished products at​ the beginning of the period</v>
      </c>
    </row>
    <row r="123" spans="1:6" x14ac:dyDescent="0.25">
      <c r="A123" t="s">
        <v>846</v>
      </c>
      <c r="B123" t="s">
        <v>702</v>
      </c>
      <c r="D123" s="71" t="s">
        <v>461</v>
      </c>
      <c r="E123" s="71" t="s">
        <v>462</v>
      </c>
      <c r="F123" t="str">
        <f t="shared" si="2"/>
        <v xml:space="preserve">C19-ដក៖ ស្តុកផលិតផលសម្រេចនៅចុងគ្រា /Less:  Stock of finished product at the end of the period </v>
      </c>
    </row>
    <row r="124" spans="1:6" x14ac:dyDescent="0.25">
      <c r="A124" t="s">
        <v>847</v>
      </c>
      <c r="B124" t="s">
        <v>724</v>
      </c>
      <c r="D124" t="s">
        <v>463</v>
      </c>
      <c r="E124" t="s">
        <v>464</v>
      </c>
      <c r="F124" t="str">
        <f t="shared" si="2"/>
        <v>C20-ថ្លៃដើមផលិតផលសម្រេចដែលបានលក់ (C20 = C17+C18-C19)/Cost of Finished Products Sold  (C20 = C17+C18-C19)</v>
      </c>
    </row>
    <row r="125" spans="1:6" x14ac:dyDescent="0.25">
      <c r="A125" t="s">
        <v>848</v>
      </c>
      <c r="B125" t="s">
        <v>703</v>
      </c>
      <c r="D125" t="s">
        <v>465</v>
      </c>
      <c r="E125" t="s">
        <v>466</v>
      </c>
      <c r="F125" t="str">
        <f t="shared" si="2"/>
        <v>D1-ស្តុកទំនិញដើមគ្រា/ Stock of goods at the beginning of the period</v>
      </c>
    </row>
    <row r="126" spans="1:6" x14ac:dyDescent="0.25">
      <c r="A126" t="s">
        <v>849</v>
      </c>
      <c r="B126" t="s">
        <v>704</v>
      </c>
      <c r="D126" t="s">
        <v>467</v>
      </c>
      <c r="E126" t="s">
        <v>468</v>
      </c>
      <c r="F126" t="str">
        <f t="shared" si="2"/>
        <v>D2-ចំណាយទិញទំនិញក្នុងគ្រា/ Purchases of goods during the period</v>
      </c>
    </row>
    <row r="127" spans="1:6" x14ac:dyDescent="0.25">
      <c r="D127" s="70" t="s">
        <v>469</v>
      </c>
      <c r="E127" s="70" t="s">
        <v>470</v>
      </c>
      <c r="F127" t="str">
        <f t="shared" si="2"/>
        <v>D3-ចំណាយផ្សេងៗទាក់ទងដល់ការទិញទំនិញ [D3 = សរុប (D4 :D6)]/ Other Expenses Related to Purchasing of Goods [D3 =Sum(D4 :D6)]</v>
      </c>
    </row>
    <row r="128" spans="1:6" x14ac:dyDescent="0.25">
      <c r="D128" t="s">
        <v>471</v>
      </c>
      <c r="E128" t="s">
        <v>472</v>
      </c>
      <c r="F128" t="str">
        <f t="shared" si="2"/>
        <v>D4-    ចំណាយដឹកជញ្ជូនចូល/       Transportation-in expenses</v>
      </c>
    </row>
    <row r="129" spans="4:6" x14ac:dyDescent="0.25">
      <c r="D129" t="s">
        <v>473</v>
      </c>
      <c r="E129" t="s">
        <v>474</v>
      </c>
      <c r="F129" t="str">
        <f t="shared" si="2"/>
        <v>D5-    ចំណាយបង់ពន្ធគយនាំចូល និងពន្ធដទៃទៀតដែលជាបន្ទុករបស់ហគ្រាស/        Imported duty and other taxes as enterprise's expenses</v>
      </c>
    </row>
    <row r="130" spans="4:6" x14ac:dyDescent="0.25">
      <c r="D130" t="s">
        <v>475</v>
      </c>
      <c r="E130" t="s">
        <v>476</v>
      </c>
      <c r="F130" t="str">
        <f t="shared" si="2"/>
        <v>D6-    ចំណាយដទៃទៀតក្រៅពី D4 និង D5/        Other expenses excluding D4 and D5</v>
      </c>
    </row>
    <row r="131" spans="4:6" x14ac:dyDescent="0.25">
      <c r="D131" s="70" t="s">
        <v>477</v>
      </c>
      <c r="E131" s="70" t="s">
        <v>478</v>
      </c>
      <c r="F131" t="str">
        <f t="shared" si="2"/>
        <v>D7-សរុបចំណាយថ្លៃដើមទំនិញ [D7 =(D1+D2+D3)]/Total Costs of Goods [D7 =(D1+D2+D3)]</v>
      </c>
    </row>
    <row r="132" spans="4:6" x14ac:dyDescent="0.25">
      <c r="D132" s="71" t="s">
        <v>479</v>
      </c>
      <c r="E132" s="71" t="s">
        <v>480</v>
      </c>
      <c r="F132" t="str">
        <f t="shared" ref="F132:F195" si="3">D132&amp;"-"&amp;E132</f>
        <v xml:space="preserve">D8-ដក៖ ស្តុកទំនិញនៅចុងគ្រា /Less :  Stock of goods at the end of the period </v>
      </c>
    </row>
    <row r="133" spans="4:6" x14ac:dyDescent="0.25">
      <c r="D133" s="70" t="s">
        <v>481</v>
      </c>
      <c r="E133" s="70" t="s">
        <v>482</v>
      </c>
      <c r="F133" t="str">
        <f t="shared" si="3"/>
        <v>D9-ថ្លៃដើមទំនិញដែលបានលក់ [D9 =(D7-D8)]/Costs of Goods Sold (D9 =D7-D8)</v>
      </c>
    </row>
    <row r="134" spans="4:6" x14ac:dyDescent="0.25">
      <c r="D134" t="s">
        <v>483</v>
      </c>
      <c r="E134" t="s">
        <v>484</v>
      </c>
      <c r="F134" t="str">
        <f t="shared" si="3"/>
        <v>E1-ប្រាក់ចំណេញ/(ខាត)មុនបង់ពន្ធ / លទ្ធផលគណនេយ្យ ចំណេញ / (ខាត) (E1=B46)/Profit/(Loss) Before Tax / Accounting Profit / (Loss) (E1=B46)</v>
      </c>
    </row>
    <row r="135" spans="4:6" x14ac:dyDescent="0.25">
      <c r="D135" t="s">
        <v>485</v>
      </c>
      <c r="E135" t="s">
        <v>486</v>
      </c>
      <c r="F135" t="str">
        <f t="shared" si="3"/>
        <v>E2-ចំណាយរំលស់គណនេយ្យ (TOI 01/IV-B36 + TOI 01/V-C9, C12) /Accounting depreciation (TOI 01/IV-B36+ TOI 01/V-C9, C12 )</v>
      </c>
    </row>
    <row r="136" spans="4:6" x14ac:dyDescent="0.25">
      <c r="D136" t="s">
        <v>487</v>
      </c>
      <c r="E136" t="s">
        <v>488</v>
      </c>
      <c r="F136" t="str">
        <f t="shared" si="3"/>
        <v>E3-ចំណាយលើការកំសាន្តសប្បាយ. ការលំហែកំសាន្ត និងការទទួលភ្ញៀវ /Amusement, recreation and entertainment expenses</v>
      </c>
    </row>
    <row r="137" spans="4:6" x14ac:dyDescent="0.25">
      <c r="D137" t="s">
        <v>489</v>
      </c>
      <c r="E137" t="s">
        <v>490</v>
      </c>
      <c r="F137" t="str">
        <f t="shared" si="3"/>
        <v>E4-ការកើនឡើងនូវសំវិធានធន(E4=TOI 01/IV-B37) /Increase in provisions  (E4=TOI 01/IV-B37)</v>
      </c>
    </row>
    <row r="138" spans="4:6" x14ac:dyDescent="0.25">
      <c r="D138" t="s">
        <v>491</v>
      </c>
      <c r="E138" t="s">
        <v>492</v>
      </c>
      <c r="F138" t="str">
        <f t="shared" si="3"/>
        <v>E5-អំណោយ និងឧបត្ថម្ភកធនផ្សេងៗ /Donations, grants and subsidies</v>
      </c>
    </row>
    <row r="139" spans="4:6" x14ac:dyDescent="0.25">
      <c r="D139" t="s">
        <v>493</v>
      </c>
      <c r="E139" t="s">
        <v>494</v>
      </c>
      <c r="F139" t="str">
        <f t="shared" si="3"/>
        <v>E6-ខាតពីការលក់ទ្រព្យសកម្មរយៈពេលវែង (ខាតតាមបញ្ជីគណនេយ្យ E6=TOI 01/IV-B38) /Loss on disposal of fixed assets (as per accounting books E6= TOI 01/IV-B38)</v>
      </c>
    </row>
    <row r="140" spans="4:6" x14ac:dyDescent="0.25">
      <c r="D140" t="s">
        <v>495</v>
      </c>
      <c r="E140" t="s">
        <v>496</v>
      </c>
      <c r="F140" t="str">
        <f t="shared" si="3"/>
        <v>E7-ចំណាយមានលក្ខណៈស្តុកស្តម្ភហួសហេតុមិនអនុញ្ញាត /Extravagant expenses</v>
      </c>
    </row>
    <row r="141" spans="4:6" x14ac:dyDescent="0.25">
      <c r="D141" t="s">
        <v>497</v>
      </c>
      <c r="E141" t="s">
        <v>498</v>
      </c>
      <c r="F141" t="str">
        <f t="shared" si="3"/>
        <v>E8-ចំណាយមិនបម្រើឱ្យសកម្មភាពអាជីវកម្ម  /Non-business related expenses</v>
      </c>
    </row>
    <row r="142" spans="4:6" x14ac:dyDescent="0.25">
      <c r="D142" t="s">
        <v>499</v>
      </c>
      <c r="E142" t="s">
        <v>500</v>
      </c>
      <c r="F142" t="str">
        <f t="shared" si="3"/>
        <v>E9-ខាតលើប្រតិបត្តិការជាមួយបុគ្គលជាប់ទាក់ទិន /Losses on transactions with related parties</v>
      </c>
    </row>
    <row r="143" spans="4:6" x14ac:dyDescent="0.25">
      <c r="D143" t="s">
        <v>501</v>
      </c>
      <c r="E143" t="s">
        <v>502</v>
      </c>
      <c r="F143" t="str">
        <f t="shared" si="3"/>
        <v>E10-ចំណាយលើការផាកពិន័យ និងទោសទណ្ឌផ្សេងៗ /Fines and other penalties</v>
      </c>
    </row>
    <row r="144" spans="4:6" x14ac:dyDescent="0.25">
      <c r="D144" t="s">
        <v>503</v>
      </c>
      <c r="E144" t="s">
        <v>504</v>
      </c>
      <c r="F144" t="str">
        <f t="shared" si="3"/>
        <v>E11-ចំណាយនៃការិយបរិច្ឆេទមុន /Expenses related to previous period</v>
      </c>
    </row>
    <row r="145" spans="4:6" x14ac:dyDescent="0.25">
      <c r="D145" t="s">
        <v>505</v>
      </c>
      <c r="E145" t="s">
        <v>506</v>
      </c>
      <c r="F145" t="str">
        <f t="shared" si="3"/>
        <v>E12-ចំណាយពន្ធអាករដែលមិនអាចកាត់កងបាន  /Other non-deductible taxes expense</v>
      </c>
    </row>
    <row r="146" spans="4:6" x14ac:dyDescent="0.25">
      <c r="D146" t="s">
        <v>507</v>
      </c>
      <c r="E146" t="s">
        <v>508</v>
      </c>
      <c r="F146" t="str">
        <f t="shared" si="3"/>
        <v>E13-លាភការរបស់អាជីវករ និងគ្រួសារ /Remuneration of owners and family</v>
      </c>
    </row>
    <row r="147" spans="4:6" x14ac:dyDescent="0.25">
      <c r="D147" t="s">
        <v>509</v>
      </c>
      <c r="E147" t="s">
        <v>510</v>
      </c>
      <c r="F147" t="str">
        <f t="shared" si="3"/>
        <v>E14-ផលប្រយោជន៍របស់អាជីវករ និងគ្រួសារ  /Benefits of owner and family</v>
      </c>
    </row>
    <row r="148" spans="4:6" x14ac:dyDescent="0.25">
      <c r="D148" t="s">
        <v>511</v>
      </c>
      <c r="E148" t="s">
        <v>512</v>
      </c>
      <c r="F148" t="str">
        <f t="shared" si="3"/>
        <v>E15-ចំណាយបៀវត្សពីការបម្រើការងារដែលមិនទាន់បានបើកក្នុងរយៈពេល ១៨០ថ្ងៃនៃឆ្នាំបន្ទាប់ /Salary unpaid within 180 days of next tax year</v>
      </c>
    </row>
    <row r="149" spans="4:6" x14ac:dyDescent="0.25">
      <c r="D149" t="s">
        <v>513</v>
      </c>
      <c r="E149" t="s">
        <v>514</v>
      </c>
      <c r="F149" t="str">
        <f t="shared" si="3"/>
        <v>E16-ចំណាយដល់បុគ្គលទាក់ទិនដែលមិនទាន់បានបើកក្នុងរយៈពេល ១៨០ថ្ងៃនៃឆ្នាំបន្ទាប់ /Related-party expense unpaid within 180 days of next tax year</v>
      </c>
    </row>
    <row r="150" spans="4:6" x14ac:dyDescent="0.25">
      <c r="D150" t="s">
        <v>515</v>
      </c>
      <c r="E150" t="s">
        <v>516</v>
      </c>
      <c r="F150" t="str">
        <f t="shared" si="3"/>
        <v>E17-ចំណាយផ្សេងៗមិនអនុញ្ញាតឱ្យកាត់កងបាន /Other non-deductible expenses</v>
      </c>
    </row>
    <row r="151" spans="4:6" x14ac:dyDescent="0.25">
      <c r="D151" s="70" t="s">
        <v>517</v>
      </c>
      <c r="E151" s="70" t="s">
        <v>518</v>
      </c>
      <c r="F151" t="str">
        <f t="shared" si="3"/>
        <v>E18-សរុប [E18=សរុប(E2:E17)] /Total [E18=Sum(E2:E17)]</v>
      </c>
    </row>
    <row r="152" spans="4:6" x14ac:dyDescent="0.25">
      <c r="D152" t="s">
        <v>519</v>
      </c>
      <c r="E152" t="s">
        <v>520</v>
      </c>
      <c r="F152" t="str">
        <f t="shared" si="3"/>
        <v>E19-ការផ្គត់ផ្គង់ទំនិញ និងសេវាដោយឥតគិតថ្លៃ  /Supplies of goods and services free of charge</v>
      </c>
    </row>
    <row r="153" spans="4:6" x14ac:dyDescent="0.25">
      <c r="D153" t="s">
        <v>521</v>
      </c>
      <c r="E153" t="s">
        <v>522</v>
      </c>
      <c r="F153" t="str">
        <f t="shared" si="3"/>
        <v>E20-ការដាក់ទ្រព្យសកម្មរយៈពេលវែងឱ្យប្រើប្រាស់ដោយឥតគិតថ្លៃ  /Granting fixed assets for uses free of charge</v>
      </c>
    </row>
    <row r="154" spans="4:6" x14ac:dyDescent="0.25">
      <c r="D154" t="s">
        <v>523</v>
      </c>
      <c r="E154" t="s">
        <v>524</v>
      </c>
      <c r="F154" t="str">
        <f t="shared" si="3"/>
        <v xml:space="preserve">E21-ការកែលម្អទ្រព្យសកម្មរយៈពេលវែងដោយអ្នកជួលមិនគិតថ្លៃពីម្ចាស់ /Improvement of fixed assets made by lessee without charge to lessor </v>
      </c>
    </row>
    <row r="155" spans="4:6" x14ac:dyDescent="0.25">
      <c r="D155" t="s">
        <v>525</v>
      </c>
      <c r="E155" t="s">
        <v>526</v>
      </c>
      <c r="F155" t="str">
        <f t="shared" si="3"/>
        <v>E22-អំណោយ និងឧបត្ថម្ភកធនផ្សេងៗមិនទទួលស្គាល់ក្នុងគណនេយ្យ  /Donations, grants and subsidies not recorded in the accounting book</v>
      </c>
    </row>
    <row r="156" spans="4:6" x14ac:dyDescent="0.25">
      <c r="D156" t="s">
        <v>527</v>
      </c>
      <c r="E156" t="s">
        <v>528</v>
      </c>
      <c r="F156" t="str">
        <f t="shared" si="3"/>
        <v>E23-ផលចំណេញ / តម្លៃលើសពីការលក់ទ្រព្យសកម្មរយៈពេលវែងតាមច្បាប់សារពើពន្ធ (TOI 01/XI) /Gain on disposal of fixed assets as per LOT (TOI 01/XI)</v>
      </c>
    </row>
    <row r="157" spans="4:6" x14ac:dyDescent="0.25">
      <c r="D157" t="s">
        <v>529</v>
      </c>
      <c r="E157" t="s">
        <v>530</v>
      </c>
      <c r="F157" t="str">
        <f t="shared" si="3"/>
        <v>E24-ចំណូលផ្សេងៗទៀតដែលមិនបានកត់ត្រាក្នុងបញ្ជីគណនេយ្យ  /Other incomes not recorded in the accounting book</v>
      </c>
    </row>
    <row r="158" spans="4:6" x14ac:dyDescent="0.25">
      <c r="D158" s="70" t="s">
        <v>531</v>
      </c>
      <c r="E158" s="70" t="s">
        <v>532</v>
      </c>
      <c r="F158" t="str">
        <f t="shared" si="3"/>
        <v>E25-សរុប [E25=សរុប(E19:E24)] /Total  [E25=Sum(E19:E24)]</v>
      </c>
    </row>
    <row r="159" spans="4:6" x14ac:dyDescent="0.25">
      <c r="D159" t="s">
        <v>533</v>
      </c>
      <c r="E159" t="s">
        <v>534</v>
      </c>
      <c r="F159" t="str">
        <f t="shared" si="3"/>
        <v>E26-រំលស់អនុញ្ញាតតាមច្បាប់សារពើពន្ធ (TOI 01/IX) /Deductible amortisation, depletion and depreciation as per LOT (TOI 01/IX)</v>
      </c>
    </row>
    <row r="160" spans="4:6" x14ac:dyDescent="0.25">
      <c r="D160" t="s">
        <v>535</v>
      </c>
      <c r="E160" t="s">
        <v>536</v>
      </c>
      <c r="F160" t="str">
        <f t="shared" si="3"/>
        <v>E27-រំលស់ពិសេសអនុញ្ញាតតាមច្បាប់សារពើពន្ធ (TOI 01/X) /Special depreciation as per LOT (TOI 01/X)</v>
      </c>
    </row>
    <row r="161" spans="4:6" x14ac:dyDescent="0.25">
      <c r="D161" t="s">
        <v>537</v>
      </c>
      <c r="E161" t="s">
        <v>538</v>
      </c>
      <c r="F161" t="str">
        <f t="shared" si="3"/>
        <v>E28-ការថយចុះនូវសំវិធានធន (E28=TOI 01/IV-B37)/Decrease in provision (E28=TOI 01/IV-B37)</v>
      </c>
    </row>
    <row r="162" spans="4:6" x14ac:dyDescent="0.25">
      <c r="D162" t="s">
        <v>539</v>
      </c>
      <c r="E162" t="s">
        <v>540</v>
      </c>
      <c r="F162" t="str">
        <f t="shared" si="3"/>
        <v>E29-ខាតពីការលក់ទ្រព្យសកម្មរយៈពេលវែងតាមច្បាប់សារពើពន្ធ(TOI 01/XI)/Loss on disposal of fixed assests as per LOT (TOI 01/ XI)</v>
      </c>
    </row>
    <row r="163" spans="4:6" x14ac:dyDescent="0.25">
      <c r="D163" t="s">
        <v>541</v>
      </c>
      <c r="E163" t="s">
        <v>542</v>
      </c>
      <c r="F163" t="str">
        <f t="shared" si="3"/>
        <v>E30-ចំណាយផ្សេងៗទៀតអនុញ្ញាតឱ្យកាត់កងបាន/Other deductible expenses</v>
      </c>
    </row>
    <row r="164" spans="4:6" x14ac:dyDescent="0.25">
      <c r="D164" s="70" t="s">
        <v>543</v>
      </c>
      <c r="E164" s="70" t="s">
        <v>544</v>
      </c>
      <c r="F164" t="str">
        <f t="shared" si="3"/>
        <v>E31-សរុប [E31=សរុប(E26:E30)]/Total [E31=Sum(E26:E30)]</v>
      </c>
    </row>
    <row r="165" spans="4:6" x14ac:dyDescent="0.25">
      <c r="D165" t="s">
        <v>545</v>
      </c>
      <c r="E165" t="s">
        <v>546</v>
      </c>
      <c r="F165" t="str">
        <f t="shared" si="3"/>
        <v>E32-ចំណូលលើភាគលាភទទួលបានពីអ្នកជាប់ពន្ធនិវាសនជន/Dividend income received from resident taxpayers</v>
      </c>
    </row>
    <row r="166" spans="4:6" x14ac:dyDescent="0.25">
      <c r="D166" t="s">
        <v>547</v>
      </c>
      <c r="E166" t="s">
        <v>548</v>
      </c>
      <c r="F166" t="str">
        <f t="shared" si="3"/>
        <v>E33-ចំណេញពីការលក់ទ្រព្យសកម្មរយៈពេលវែងតាមបញ្ជីគណនេយ្យ (E33=TOI 01/IV-B16)/Gain on disposal of fixed assets as per accounting books (E33=TOI 01/IV-B16 )</v>
      </c>
    </row>
    <row r="167" spans="4:6" x14ac:dyDescent="0.25">
      <c r="D167" t="s">
        <v>549</v>
      </c>
      <c r="E167" t="s">
        <v>550</v>
      </c>
      <c r="F167" t="str">
        <f t="shared" si="3"/>
        <v>E34-ចំណូលផ្សេងៗបានកត់ត្រាក្នុងបញ្ជីតែជាចំណូលមិនត្រូវជាប់ពន្ធក្នុងឆ្នាំ/Other incomes recorded, but not taxable during this period</v>
      </c>
    </row>
    <row r="168" spans="4:6" x14ac:dyDescent="0.25">
      <c r="D168" s="70" t="s">
        <v>551</v>
      </c>
      <c r="E168" s="70" t="s">
        <v>552</v>
      </c>
      <c r="F168" t="str">
        <f t="shared" si="3"/>
        <v>E35-សរុប [E35=សរុប(E32:E34)]/Total [E35=Sum(E32:E34)]</v>
      </c>
    </row>
    <row r="169" spans="4:6" x14ac:dyDescent="0.25">
      <c r="D169" t="s">
        <v>553</v>
      </c>
      <c r="E169" t="s">
        <v>554</v>
      </c>
      <c r="F169" t="str">
        <f t="shared" si="3"/>
        <v>E36-ប្រាក់ចំណូលសុទ្ធ/ (ខាត) ក្រោយនិយតកម្ម (E36=E1+E18+E25-E31-E35)/Profit/(Loss) After Adjustments  (E35=E1+E18+E25-E31-E35)</v>
      </c>
    </row>
    <row r="170" spans="4:6" x14ac:dyDescent="0.25">
      <c r="D170" t="s">
        <v>555</v>
      </c>
      <c r="E170" t="s">
        <v>556</v>
      </c>
      <c r="F170" t="str">
        <f t="shared" si="3"/>
        <v>E37-ចំណាយសប្បុរសធម៌ដែលមិនអាចកាត់កង(E37= F6, TOI 01/VIII-ក)/Non-deductible charitable contribution expenses (E37= F6, TOI 01/ VIII-ក)</v>
      </c>
    </row>
    <row r="171" spans="4:6" x14ac:dyDescent="0.25">
      <c r="D171" t="s">
        <v>557</v>
      </c>
      <c r="E171" t="s">
        <v>558</v>
      </c>
      <c r="F171" t="str">
        <f t="shared" si="3"/>
        <v>E38-ប្រាក់ចំណូលសុទ្ធ/(ខាត)មុននិយតកម្មលើការប្រាក់ (E38 = E36+E37)/Profit/(loss) before interest adjustment (E38 = E36+E37)</v>
      </c>
    </row>
    <row r="172" spans="4:6" x14ac:dyDescent="0.25">
      <c r="D172" s="71" t="s">
        <v>559</v>
      </c>
      <c r="E172" s="71" t="s">
        <v>560</v>
      </c>
      <c r="F172" t="str">
        <f t="shared" si="3"/>
        <v>E39-និយតកម្មលើការប្រាក់ (E39 = G8/សរុប G11, TOI 01/VIII-ខ)/Adjusted interest expenses (E39 = G8 / sum G11, TOI 01/ VIII-ខ )</v>
      </c>
    </row>
    <row r="173" spans="4:6" x14ac:dyDescent="0.25">
      <c r="D173" t="s">
        <v>561</v>
      </c>
      <c r="E173" t="s">
        <v>562</v>
      </c>
      <c r="F173" t="str">
        <f t="shared" si="3"/>
        <v>E40-ប្រាក់ចំណូលសុទ្ធ / (ខាត)ក្នុងការិយបរិច្ឆេទ (E40 = E38+/-E39)/Profit/(Loss) During the Period (E40 = E38+/-E39)</v>
      </c>
    </row>
    <row r="174" spans="4:6" x14ac:dyDescent="0.25">
      <c r="D174" t="s">
        <v>563</v>
      </c>
      <c r="E174" t="s">
        <v>564</v>
      </c>
      <c r="F174" t="str">
        <f t="shared" si="3"/>
        <v>E41-ខាតយោងពីឆ្នាំមុនអនុញ្ញាត /Deductible accumulated losses brought forward</v>
      </c>
    </row>
    <row r="175" spans="4:6" x14ac:dyDescent="0.25">
      <c r="D175" t="s">
        <v>565</v>
      </c>
      <c r="E175" t="s">
        <v>566</v>
      </c>
      <c r="F175" t="str">
        <f t="shared" si="3"/>
        <v>E42-ប្រាក់ចំណូល / (ខាត) ជាប់ពន្ធសំរាប់គណនាពន្ធលើប្រាក់ចំណូល (E42=E40-E41)/ Taxable Income / (Loss) for Income Tax Calculation (E42 = E40 - E41)</v>
      </c>
    </row>
    <row r="176" spans="4:6" x14ac:dyDescent="0.25">
      <c r="D176" t="s">
        <v>567</v>
      </c>
      <c r="E176" t="s">
        <v>568</v>
      </c>
      <c r="F176" t="str">
        <f t="shared" si="3"/>
        <v>E43-ពន្ធលើប្រាក់ចំណូលតាមអត្រា...................( E43 = E42 x អត្រាពន្ធ)/Income Tax at rate................. ( E43 = E42 x Tax rate)</v>
      </c>
    </row>
    <row r="177" spans="4:6" x14ac:dyDescent="0.25">
      <c r="D177" t="s">
        <v>569</v>
      </c>
      <c r="E177" t="s">
        <v>570</v>
      </c>
      <c r="F177" t="str">
        <f t="shared" si="3"/>
        <v>E44-ពន្ធលើប្រាក់ចំណូលលើសកម្រិត (E44 = X5, ឧបសម្ព័ន្ធ៤)/Excess Income Tax ( E44 = X5, annex 4)</v>
      </c>
    </row>
    <row r="178" spans="4:6" x14ac:dyDescent="0.25">
      <c r="D178" s="70" t="s">
        <v>571</v>
      </c>
      <c r="E178" s="70" t="s">
        <v>572</v>
      </c>
      <c r="F178" t="str">
        <f t="shared" si="3"/>
        <v>E45-សរុប [E45=សរុប(E43:E44)]/Total [E45=Sum(E43:E44)]</v>
      </c>
    </row>
    <row r="179" spans="4:6" x14ac:dyDescent="0.25">
      <c r="D179" t="s">
        <v>573</v>
      </c>
      <c r="E179" t="s">
        <v>574</v>
      </c>
      <c r="F179" t="str">
        <f t="shared" si="3"/>
        <v>E46-ឥណទានពន្ធបរទេស/Foreign tax credit</v>
      </c>
    </row>
    <row r="180" spans="4:6" x14ac:dyDescent="0.25">
      <c r="D180" s="71" t="s">
        <v>575</v>
      </c>
      <c r="E180" s="71" t="s">
        <v>576</v>
      </c>
      <c r="F180" t="str">
        <f t="shared" si="3"/>
        <v>E47-បំណុលពន្ធលើប្រាក់ចំណូលក្រោយដកឥណទានពន្ធបរទេស (E47=E45-E46 and E47&gt;=0)/Income tax payable after deducting foreign tax credit (E47=E45-E46 and E47&gt;=0)</v>
      </c>
    </row>
    <row r="181" spans="4:6" x14ac:dyDescent="0.25">
      <c r="D181" t="s">
        <v>577</v>
      </c>
      <c r="E181" t="s">
        <v>578</v>
      </c>
      <c r="F181" t="str">
        <f t="shared" si="3"/>
        <v>E48-ពន្ធបង់មុនលើការបែងចែកភាគលាភបានបង់ក្នុងឆ្នាំ /Tax on advanced tax on dividend distribution paid during the period</v>
      </c>
    </row>
    <row r="182" spans="4:6" x14ac:dyDescent="0.25">
      <c r="D182" t="s">
        <v>579</v>
      </c>
      <c r="E182" t="s">
        <v>580</v>
      </c>
      <c r="F182" t="str">
        <f t="shared" si="3"/>
        <v>E49-ឥណទានពន្ធបង់មុនលើការបែងចែកភាគលាភសម្រាប់កាត់កងពន្ធលើប្រាក់ចំណូលក្នុងឆ្នាំ(E49=E48 ឬ E47 ណាមួយមានតម្លៃតូចជាងគេ)/Credit tax on advanced tax on dividend distribution during the period (E49=E48 or E47 whichever is lower)</v>
      </c>
    </row>
    <row r="183" spans="4:6" x14ac:dyDescent="0.25">
      <c r="D183" t="s">
        <v>581</v>
      </c>
      <c r="E183" t="s">
        <v>582</v>
      </c>
      <c r="F183" t="str">
        <f t="shared" si="3"/>
        <v>E50-បំណុលពន្ធលើប្រាក់ចំណូល (E50=E47-E49 and E50 ជានិច្ចជាកាល&gt;=០)/Income tax liability (E50=E47-E49 and E50 is always &gt;= 0)</v>
      </c>
    </row>
    <row r="184" spans="4:6" x14ac:dyDescent="0.25">
      <c r="D184" t="s">
        <v>583</v>
      </c>
      <c r="E184" t="s">
        <v>584</v>
      </c>
      <c r="F184" t="str">
        <f t="shared" si="3"/>
        <v xml:space="preserve">E51-ពន្ធអប្បបរមា/Minimum tax </v>
      </c>
    </row>
    <row r="185" spans="4:6" x14ac:dyDescent="0.25">
      <c r="D185" t="s">
        <v>585</v>
      </c>
      <c r="E185" t="s">
        <v>586</v>
      </c>
      <c r="F185" t="str">
        <f t="shared" si="3"/>
        <v>E52-បំណុលពន្ធលើប្រាក់ចំណូលត្រូវបង់/Income tax payable</v>
      </c>
    </row>
    <row r="186" spans="4:6" x14ac:dyDescent="0.25">
      <c r="D186" t="s">
        <v>587</v>
      </c>
      <c r="E186" t="s">
        <v>588</v>
      </c>
      <c r="F186" t="str">
        <f t="shared" si="3"/>
        <v xml:space="preserve">E53-*សម្រាប់សហគ្រាសដែលកាន់កាប់បញ្ជិកាគណនេយ្យត្រឹមត្រូវ បំណុលពន្ធលើប្រាក់ចំណូល  (E53=E50)/* For enterprise having the proper accounting records, income tax payable  (E53=E50) </v>
      </c>
    </row>
    <row r="187" spans="4:6" x14ac:dyDescent="0.25">
      <c r="D187" t="s">
        <v>589</v>
      </c>
      <c r="E187" t="s">
        <v>590</v>
      </c>
      <c r="F187" t="str">
        <f t="shared" si="3"/>
        <v>E54-*សម្រាប់សហគ្រាសដែលកាន់កាប់បញ្ជិកាគណនេយ្យមិនត្រឹមត្រូវ បំណុលពន្ធលើប្រាក់ចំណូល(E54=E50 ឬ E51 ណាមួយមានតំលៃខ្ពស់ជាងគេ)/* For enterprise having improper accounting records, Income tax payable  (E54=E50 or E51 whichever is higher)</v>
      </c>
    </row>
    <row r="188" spans="4:6" x14ac:dyDescent="0.25">
      <c r="D188" t="s">
        <v>591</v>
      </c>
      <c r="E188" t="s">
        <v>592</v>
      </c>
      <c r="F188" t="str">
        <f t="shared" si="3"/>
        <v>E55-ឥណទានពន្ធកាត់ទុកបានបង់ក្នុងឆ្នាំ /Tax credit on withholding tax paid during the year</v>
      </c>
    </row>
    <row r="189" spans="4:6" x14ac:dyDescent="0.25">
      <c r="D189" t="s">
        <v>593</v>
      </c>
      <c r="E189" t="s">
        <v>594</v>
      </c>
      <c r="F189" t="str">
        <f t="shared" si="3"/>
        <v xml:space="preserve">E56-ប្រាក់រំដោះពន្ធលើប្រាក់ចំណូលបានបង់ក្នុងឆ្នាំ /Prepayment on income tax paid during the year </v>
      </c>
    </row>
    <row r="190" spans="4:6" x14ac:dyDescent="0.25">
      <c r="D190" t="s">
        <v>595</v>
      </c>
      <c r="E190" t="s">
        <v>596</v>
      </c>
      <c r="F190" t="str">
        <f t="shared" si="3"/>
        <v>E57-ឥណទានពន្ធបង់មុនលើការបែងចែកភាគលាភនៅសល់ក្នុងឆ្នាំ (E57= E48-E49)/Credit tax on advanced tax on dividend distribution during the period (E57= E48-E49)</v>
      </c>
    </row>
    <row r="191" spans="4:6" x14ac:dyDescent="0.25">
      <c r="D191" t="s">
        <v>597</v>
      </c>
      <c r="E191" t="s">
        <v>598</v>
      </c>
      <c r="F191" t="str">
        <f t="shared" si="3"/>
        <v>E58-ឥណទានពន្ធលើប្រាក់ចំណូលយោងពីឆ្នាំមុន/Income tax credit brought forward from previous years</v>
      </c>
    </row>
    <row r="192" spans="4:6" x14ac:dyDescent="0.25">
      <c r="D192" t="s">
        <v>599</v>
      </c>
      <c r="E192" t="s">
        <v>600</v>
      </c>
      <c r="F192" t="str">
        <f t="shared" si="3"/>
        <v xml:space="preserve">E59-ពន្ធលើប្រាក់ចំណូលត្រូវបង់  /  ត្រូវយោងទៅឆ្នាំបន្ទាប់/Income tax payable / Tax credit carried forward </v>
      </c>
    </row>
    <row r="193" spans="4:6" x14ac:dyDescent="0.25">
      <c r="D193" t="s">
        <v>601</v>
      </c>
      <c r="E193" t="s">
        <v>602</v>
      </c>
      <c r="F193" t="str">
        <f t="shared" si="3"/>
        <v>F1-ប្រាក់ចំណូលសុទ្ធ/ (ខាត)ក្រោយនិយតកម្ម (F1 = E36)/Profit/(loss) after adjustment (F1 = E36)</v>
      </c>
    </row>
    <row r="194" spans="4:6" x14ac:dyDescent="0.25">
      <c r="D194" t="s">
        <v>603</v>
      </c>
      <c r="E194" t="s">
        <v>604</v>
      </c>
      <c r="F194" t="str">
        <f t="shared" si="3"/>
        <v>F2-ចំណាយសប្បុរសធម៌/Charitable contributions</v>
      </c>
    </row>
    <row r="195" spans="4:6" x14ac:dyDescent="0.25">
      <c r="D195" t="s">
        <v>605</v>
      </c>
      <c r="E195" t="s">
        <v>606</v>
      </c>
      <c r="F195" t="str">
        <f t="shared" si="3"/>
        <v>F3-ប្រាក់ចំណូលសម្រាប់គណនាចំណាយសប្បុរសធម៌អតិបរមាអាចកាត់កងបាន (F3=F1+F2)/Adjusted income for calculation of maximum deductible charitable contribution (F3=F1+F2)</v>
      </c>
    </row>
    <row r="196" spans="4:6" x14ac:dyDescent="0.25">
      <c r="D196" t="s">
        <v>607</v>
      </c>
      <c r="E196" t="s">
        <v>608</v>
      </c>
      <c r="F196" t="str">
        <f t="shared" ref="F196:F206" si="4">D196&amp;"-"&amp;E196</f>
        <v>F4-ចំណាយសប្បុរសធម៌អតិបរមាអាចកាត់កងបាន (F4 = F3 x 5%)/Maximum deductible charitable contribution (F4 = F3 x 5%)</v>
      </c>
    </row>
    <row r="197" spans="4:6" x14ac:dyDescent="0.25">
      <c r="D197" t="s">
        <v>609</v>
      </c>
      <c r="E197" t="s">
        <v>610</v>
      </c>
      <c r="F197" t="str">
        <f t="shared" si="4"/>
        <v>F5-ចំណាយសប្បុរសធម៌អាចកាត់កងបានក្នុងឆ្នាំ (F5 = F4 or F2 ចំនួនមួយណាដែលតិចជាង)/Deductible charitable contribution during the period (F5 = F4 or F2 whichever is the lower)</v>
      </c>
    </row>
    <row r="198" spans="4:6" x14ac:dyDescent="0.25">
      <c r="D198" s="71" t="s">
        <v>611</v>
      </c>
      <c r="E198" s="71" t="s">
        <v>612</v>
      </c>
      <c r="F198" t="str">
        <f t="shared" si="4"/>
        <v>F6-ចំណាយសប្បុរសធម៌មិនអាចកាត់កងបានត្រូវបូកបញ្ចូលប្រាក់ចំណូល/(ខាត)ជាប់ពន្ធ((F6 = F2-F5)/Non-deductible charitable contribution to be added back in taxable income/(loss) (F6 = F2-F5)</v>
      </c>
    </row>
    <row r="199" spans="4:6" x14ac:dyDescent="0.25">
      <c r="D199" t="s">
        <v>613</v>
      </c>
      <c r="E199" t="s">
        <v>614</v>
      </c>
      <c r="F199" t="str">
        <f t="shared" si="4"/>
        <v>G1-ប្រាក់ចំណូលសុទ្ធ/ ( ខាត ) មុននិយតកម្មលើការប្រាក់ (G1=E38)/  Net Income/(loss) before interest adjustment (G1=E38)</v>
      </c>
    </row>
    <row r="200" spans="4:6" x14ac:dyDescent="0.25">
      <c r="D200" s="71" t="s">
        <v>615</v>
      </c>
      <c r="E200" s="71" t="s">
        <v>616</v>
      </c>
      <c r="F200" t="str">
        <f t="shared" si="4"/>
        <v>G2-បូកៈ ចំណាយការប្រាក់ក្នុងការិយបរិច្ឆេទ/  Add:   Interest expense during the period</v>
      </c>
    </row>
    <row r="201" spans="4:6" x14ac:dyDescent="0.25">
      <c r="D201" s="71" t="s">
        <v>617</v>
      </c>
      <c r="E201" s="71" t="s">
        <v>618</v>
      </c>
      <c r="F201" t="str">
        <f t="shared" si="4"/>
        <v>G3-ដកៈ ចំណូលការប្រាក់ក្នុងការិយបរិច្ឆេទ/  Less:   Interest income during the period</v>
      </c>
    </row>
    <row r="202" spans="4:6" x14ac:dyDescent="0.25">
      <c r="D202" t="s">
        <v>619</v>
      </c>
      <c r="E202" t="s">
        <v>620</v>
      </c>
      <c r="F202" t="str">
        <f t="shared" si="4"/>
        <v>G4-ប្រាក់ចំណូលសុទ្ធគ្មានការប្រាក់ (G4=G1+G2-G3)/  Net non-interest income (G4=G1+G2-G3)</v>
      </c>
    </row>
    <row r="203" spans="4:6" x14ac:dyDescent="0.25">
      <c r="D203" t="s">
        <v>621</v>
      </c>
      <c r="E203" t="s">
        <v>622</v>
      </c>
      <c r="F203" t="str">
        <f t="shared" si="4"/>
        <v>G5-៥០% នៃប្រាក់ចំណូលសុទ្ធគ្មានការប្រាក់ (G5 = G4 x 50%)/  50% of net non-interest income (G5 = G4 x 50%)</v>
      </c>
    </row>
    <row r="204" spans="4:6" x14ac:dyDescent="0.25">
      <c r="D204" t="s">
        <v>623</v>
      </c>
      <c r="E204" t="s">
        <v>624</v>
      </c>
      <c r="F204" t="str">
        <f t="shared" si="4"/>
        <v>G6-ចំណូលការប្រាក់ក្នុងការិយបរិច្ឆេទ (G6=G3)/  Interest income during the period (G6=G3)</v>
      </c>
    </row>
    <row r="205" spans="4:6" x14ac:dyDescent="0.25">
      <c r="D205" t="s">
        <v>625</v>
      </c>
      <c r="E205" t="s">
        <v>626</v>
      </c>
      <c r="F205" t="str">
        <f t="shared" si="4"/>
        <v>G7-ចំណាយការប្រាក់អតិបរមាអនុញ្ញាតឱ្យកាត់កងបានក្នុងការិយបរិច្ឆេទ (G7)=(G5+G6)/ Maximum deductible interest expense during the period (G7)=(G5+G6)</v>
      </c>
    </row>
    <row r="206" spans="4:6" x14ac:dyDescent="0.25">
      <c r="D206" s="71" t="s">
        <v>627</v>
      </c>
      <c r="E206" s="71" t="s">
        <v>628</v>
      </c>
      <c r="F206" t="str">
        <f t="shared" si="4"/>
        <v>G8-ចំនួនទឹកប្រាក់ដែលត្រូវបូកក្នុងប្រាក់ចំណូលជាប់ពន្ធ (G8 = G2 - G7)/  Amount to be added to taxable income (G8 = G2 - G7)</v>
      </c>
    </row>
  </sheetData>
  <autoFilter ref="D2:E206" xr:uid="{87448D4F-C4BA-4F23-82B9-D71218133232}"/>
  <phoneticPr fontId="2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ACA106-4B5D-4FB4-92EF-1944E634E96D}">
  <dimension ref="A1:L74"/>
  <sheetViews>
    <sheetView topLeftCell="A12" zoomScale="145" zoomScaleNormal="145" workbookViewId="0">
      <selection activeCell="G14" sqref="G14"/>
    </sheetView>
  </sheetViews>
  <sheetFormatPr defaultRowHeight="15" outlineLevelCol="1" x14ac:dyDescent="0.25"/>
  <cols>
    <col min="1" max="1" width="9.140625" customWidth="1" outlineLevel="1"/>
    <col min="2" max="2" width="11" bestFit="1" customWidth="1"/>
    <col min="3" max="3" width="33.140625" customWidth="1"/>
    <col min="4" max="4" width="16.140625" customWidth="1"/>
    <col min="5" max="9" width="14.42578125" customWidth="1"/>
    <col min="10" max="10" width="11.7109375" customWidth="1"/>
    <col min="12" max="12" width="14.42578125" customWidth="1" outlineLevel="1"/>
  </cols>
  <sheetData>
    <row r="1" spans="1:12" ht="15.75" x14ac:dyDescent="0.25">
      <c r="C1" s="16" t="s">
        <v>61</v>
      </c>
    </row>
    <row r="2" spans="1:12" ht="15.75" x14ac:dyDescent="0.25">
      <c r="C2" s="17" t="s">
        <v>62</v>
      </c>
      <c r="D2" s="18" t="s">
        <v>63</v>
      </c>
    </row>
    <row r="3" spans="1:12" ht="15.75" x14ac:dyDescent="0.25">
      <c r="C3" s="17" t="s">
        <v>64</v>
      </c>
      <c r="D3" s="19" t="s">
        <v>65</v>
      </c>
    </row>
    <row r="4" spans="1:12" ht="15.75" x14ac:dyDescent="0.25">
      <c r="C4" s="17" t="s">
        <v>66</v>
      </c>
      <c r="D4" s="19" t="s">
        <v>67</v>
      </c>
    </row>
    <row r="5" spans="1:12" ht="15.75" x14ac:dyDescent="0.25">
      <c r="C5" s="17" t="s">
        <v>68</v>
      </c>
      <c r="D5" s="19" t="s">
        <v>75</v>
      </c>
    </row>
    <row r="6" spans="1:12" ht="15.75" x14ac:dyDescent="0.25">
      <c r="C6" s="17" t="s">
        <v>69</v>
      </c>
      <c r="D6" s="20" t="s">
        <v>200</v>
      </c>
    </row>
    <row r="7" spans="1:12" ht="15.75" x14ac:dyDescent="0.25">
      <c r="C7" s="21" t="s">
        <v>70</v>
      </c>
      <c r="D7" s="22"/>
    </row>
    <row r="8" spans="1:12" ht="15.75" x14ac:dyDescent="0.25">
      <c r="C8" s="17" t="s">
        <v>71</v>
      </c>
      <c r="D8" s="20" t="s">
        <v>201</v>
      </c>
    </row>
    <row r="9" spans="1:12" x14ac:dyDescent="0.25">
      <c r="C9" s="23" t="s">
        <v>202</v>
      </c>
      <c r="D9">
        <v>0</v>
      </c>
    </row>
    <row r="10" spans="1:12" ht="15.75" thickBot="1" x14ac:dyDescent="0.3"/>
    <row r="11" spans="1:12" ht="15.75" customHeight="1" thickTop="1" thickBot="1" x14ac:dyDescent="0.3">
      <c r="A11" s="39"/>
      <c r="B11" s="39"/>
      <c r="C11" s="40"/>
      <c r="D11" s="41"/>
      <c r="E11" s="37" t="s">
        <v>52</v>
      </c>
      <c r="F11" s="59"/>
      <c r="G11" s="38"/>
      <c r="H11" s="38"/>
      <c r="I11" s="38"/>
      <c r="J11" s="38"/>
      <c r="L11" s="59"/>
    </row>
    <row r="12" spans="1:12" ht="72.75" thickTop="1" x14ac:dyDescent="0.25">
      <c r="A12" s="39" t="s">
        <v>72</v>
      </c>
      <c r="B12" s="39" t="s">
        <v>49</v>
      </c>
      <c r="C12" s="41" t="s">
        <v>50</v>
      </c>
      <c r="D12" s="41" t="s">
        <v>51</v>
      </c>
      <c r="E12" s="43" t="s">
        <v>53</v>
      </c>
      <c r="F12" s="42" t="s">
        <v>54</v>
      </c>
      <c r="G12" s="43" t="s">
        <v>55</v>
      </c>
      <c r="H12" s="44" t="s">
        <v>56</v>
      </c>
      <c r="I12" s="45" t="s">
        <v>57</v>
      </c>
      <c r="J12" s="45" t="s">
        <v>58</v>
      </c>
      <c r="L12" s="42" t="s">
        <v>54</v>
      </c>
    </row>
    <row r="13" spans="1:12" x14ac:dyDescent="0.25">
      <c r="A13" s="46"/>
      <c r="B13" s="46"/>
      <c r="C13" s="47" t="s">
        <v>112</v>
      </c>
      <c r="D13" s="90"/>
      <c r="E13" s="46"/>
      <c r="F13" s="46"/>
      <c r="G13" s="46"/>
      <c r="H13" s="46"/>
      <c r="I13" s="46"/>
      <c r="J13" s="46"/>
      <c r="L13" s="46"/>
    </row>
    <row r="14" spans="1:12" ht="25.5" x14ac:dyDescent="0.25">
      <c r="A14" s="67">
        <v>65801</v>
      </c>
      <c r="B14" s="48" t="s">
        <v>125</v>
      </c>
      <c r="C14" s="49" t="s">
        <v>183</v>
      </c>
      <c r="D14" s="91">
        <v>6734.6708849999995</v>
      </c>
      <c r="E14" s="54">
        <v>5387.7367080000004</v>
      </c>
      <c r="F14" s="54">
        <f>SUMIF(Data!$J$4:$J$10000,A14,Data!$S$4:$S$10000)</f>
        <v>1438.92</v>
      </c>
      <c r="G14" s="54">
        <f>SUM(E14:F14)</f>
        <v>6826.6567080000004</v>
      </c>
      <c r="H14" s="54">
        <f>D14-G14</f>
        <v>-91.985823000000892</v>
      </c>
      <c r="I14" s="50">
        <f>IFERROR(G14/D14,"")</f>
        <v>1.0136585476218116</v>
      </c>
      <c r="J14" s="46"/>
      <c r="L14" s="54">
        <f>SUMIF('Favourite Formulas'!$B$5:$B$36,A14,'Favourite Formulas'!$C$5:$C$36)</f>
        <v>1438.92</v>
      </c>
    </row>
    <row r="15" spans="1:12" ht="25.5" x14ac:dyDescent="0.25">
      <c r="A15" s="67">
        <v>65802</v>
      </c>
      <c r="B15" s="48" t="s">
        <v>126</v>
      </c>
      <c r="C15" s="49" t="s">
        <v>184</v>
      </c>
      <c r="D15" s="91">
        <v>34000</v>
      </c>
      <c r="E15" s="54">
        <v>12236.565486023999</v>
      </c>
      <c r="F15" s="54">
        <f>SUMIF(Data!$J$4:$J$10000,A15,Data!$S$4:$S$10000)</f>
        <v>23017.950000000012</v>
      </c>
      <c r="G15" s="54">
        <f t="shared" ref="G15:G64" si="0">SUM(E15:F15)</f>
        <v>35254.515486024015</v>
      </c>
      <c r="H15" s="54">
        <f t="shared" ref="H15:H64" si="1">D15-G15</f>
        <v>-1254.5154860240145</v>
      </c>
      <c r="I15" s="50">
        <f t="shared" ref="I15:I72" si="2">IFERROR(G15/D15,"")</f>
        <v>1.036897514294824</v>
      </c>
      <c r="J15" s="46"/>
      <c r="L15" s="54">
        <f>SUMIF('Favourite Formulas'!$B$5:$B$36,A15,'Favourite Formulas'!$C$5:$C$36)</f>
        <v>23017.950000000012</v>
      </c>
    </row>
    <row r="16" spans="1:12" ht="25.5" x14ac:dyDescent="0.25">
      <c r="A16" s="67">
        <v>65803</v>
      </c>
      <c r="B16" s="48" t="s">
        <v>127</v>
      </c>
      <c r="C16" s="49" t="s">
        <v>185</v>
      </c>
      <c r="D16" s="91">
        <v>3468.65571</v>
      </c>
      <c r="E16" s="54">
        <v>2980.6852247172001</v>
      </c>
      <c r="F16" s="54">
        <f>SUMIF(Data!$J$4:$J$10000,A16,Data!$S$4:$S$10000)</f>
        <v>1640.3899999999999</v>
      </c>
      <c r="G16" s="54">
        <f t="shared" si="0"/>
        <v>4621.0752247172004</v>
      </c>
      <c r="H16" s="54">
        <f t="shared" si="1"/>
        <v>-1152.4195147172004</v>
      </c>
      <c r="I16" s="50">
        <f t="shared" si="2"/>
        <v>1.3322380804168081</v>
      </c>
      <c r="J16" s="46"/>
      <c r="L16" s="54">
        <f>SUMIF('Favourite Formulas'!$B$5:$B$36,A16,'Favourite Formulas'!$C$5:$C$36)</f>
        <v>1640.3899999999999</v>
      </c>
    </row>
    <row r="17" spans="1:12" x14ac:dyDescent="0.25">
      <c r="A17" s="46"/>
      <c r="B17" s="48"/>
      <c r="C17" s="49" t="s">
        <v>111</v>
      </c>
      <c r="D17" s="91">
        <v>0</v>
      </c>
      <c r="E17" s="54">
        <v>0</v>
      </c>
      <c r="F17" s="54">
        <f>SUMIF(Data!$J$4:$J$10000,A17,Data!$S$4:$S$10000)</f>
        <v>0</v>
      </c>
      <c r="G17" s="54">
        <f t="shared" si="0"/>
        <v>0</v>
      </c>
      <c r="H17" s="54">
        <f t="shared" si="1"/>
        <v>0</v>
      </c>
      <c r="I17" s="50" t="str">
        <f t="shared" si="2"/>
        <v/>
      </c>
      <c r="J17" s="46"/>
      <c r="L17" s="54">
        <f>SUMIF('Favourite Formulas'!$B$5:$B$36,A17,'Favourite Formulas'!$C$5:$C$36)</f>
        <v>0</v>
      </c>
    </row>
    <row r="18" spans="1:12" ht="38.25" x14ac:dyDescent="0.25">
      <c r="A18" s="67">
        <v>65804</v>
      </c>
      <c r="B18" s="48" t="s">
        <v>128</v>
      </c>
      <c r="C18" s="49" t="s">
        <v>186</v>
      </c>
      <c r="D18" s="91">
        <v>15032</v>
      </c>
      <c r="E18" s="54">
        <v>2826.8111693250003</v>
      </c>
      <c r="F18" s="54">
        <f>SUMIF(Data!$J$4:$J$10000,A18,Data!$S$4:$S$10000)</f>
        <v>9712.2899999999991</v>
      </c>
      <c r="G18" s="54">
        <f t="shared" si="0"/>
        <v>12539.101169325</v>
      </c>
      <c r="H18" s="54">
        <f t="shared" si="1"/>
        <v>2492.8988306749998</v>
      </c>
      <c r="I18" s="50">
        <f t="shared" si="2"/>
        <v>0.83416053547931079</v>
      </c>
      <c r="J18" s="46"/>
      <c r="L18" s="54">
        <f>SUMIF('Favourite Formulas'!$B$5:$B$36,A18,'Favourite Formulas'!$C$5:$C$36)</f>
        <v>9712.2899999999991</v>
      </c>
    </row>
    <row r="19" spans="1:12" ht="25.5" x14ac:dyDescent="0.25">
      <c r="A19" s="67">
        <v>65805</v>
      </c>
      <c r="B19" s="48" t="s">
        <v>129</v>
      </c>
      <c r="C19" s="49" t="s">
        <v>187</v>
      </c>
      <c r="D19" s="91">
        <v>3500</v>
      </c>
      <c r="E19" s="54">
        <v>1411.7652701460001</v>
      </c>
      <c r="F19" s="54">
        <f>SUMIF(Data!$J$4:$J$10000,A19,Data!$S$4:$S$10000)</f>
        <v>2200.6499999999996</v>
      </c>
      <c r="G19" s="54">
        <f t="shared" si="0"/>
        <v>3612.4152701459998</v>
      </c>
      <c r="H19" s="54">
        <f t="shared" si="1"/>
        <v>-112.41527014599978</v>
      </c>
      <c r="I19" s="50">
        <f t="shared" si="2"/>
        <v>1.0321186486131428</v>
      </c>
      <c r="J19" s="46"/>
      <c r="L19" s="54">
        <f>SUMIF('Favourite Formulas'!$B$5:$B$36,A19,'Favourite Formulas'!$C$5:$C$36)</f>
        <v>2200.6499999999996</v>
      </c>
    </row>
    <row r="20" spans="1:12" ht="25.5" x14ac:dyDescent="0.25">
      <c r="A20" s="67">
        <v>65806</v>
      </c>
      <c r="B20" s="48" t="s">
        <v>130</v>
      </c>
      <c r="C20" s="47" t="s">
        <v>188</v>
      </c>
      <c r="D20" s="91">
        <v>1157.5163250000001</v>
      </c>
      <c r="E20" s="54">
        <v>783.30808111421254</v>
      </c>
      <c r="F20" s="54">
        <f>SUMIF(Data!$J$4:$J$10000,A20,Data!$S$4:$S$10000)</f>
        <v>581.05999999999995</v>
      </c>
      <c r="G20" s="54">
        <f t="shared" si="0"/>
        <v>1364.3680811142126</v>
      </c>
      <c r="H20" s="54">
        <f t="shared" si="1"/>
        <v>-206.85175611421255</v>
      </c>
      <c r="I20" s="50">
        <f t="shared" si="2"/>
        <v>1.1787031004631512</v>
      </c>
      <c r="J20" s="51"/>
      <c r="L20" s="54">
        <f>SUMIF('Favourite Formulas'!$B$5:$B$36,A20,'Favourite Formulas'!$C$5:$C$36)</f>
        <v>581.05999999999995</v>
      </c>
    </row>
    <row r="21" spans="1:12" ht="38.25" x14ac:dyDescent="0.25">
      <c r="A21" s="67">
        <v>65807</v>
      </c>
      <c r="B21" s="48" t="s">
        <v>131</v>
      </c>
      <c r="C21" s="49" t="s">
        <v>189</v>
      </c>
      <c r="D21" s="91">
        <v>1377.7614000000001</v>
      </c>
      <c r="E21" s="54">
        <v>978.96867276631508</v>
      </c>
      <c r="F21" s="54">
        <f>SUMIF(Data!$J$4:$J$10000,A21,Data!$S$4:$S$10000)</f>
        <v>494.40999999999991</v>
      </c>
      <c r="G21" s="54">
        <f t="shared" si="0"/>
        <v>1473.378672766315</v>
      </c>
      <c r="H21" s="54">
        <f t="shared" si="1"/>
        <v>-95.617272766314954</v>
      </c>
      <c r="I21" s="50">
        <f t="shared" si="2"/>
        <v>1.0694004584293877</v>
      </c>
      <c r="J21" s="46"/>
      <c r="L21" s="54">
        <f>SUMIF('Favourite Formulas'!$B$5:$B$36,A21,'Favourite Formulas'!$C$5:$C$36)</f>
        <v>494.40999999999991</v>
      </c>
    </row>
    <row r="22" spans="1:12" ht="25.5" x14ac:dyDescent="0.25">
      <c r="A22" s="67">
        <v>65808</v>
      </c>
      <c r="B22" s="48" t="s">
        <v>132</v>
      </c>
      <c r="C22" s="49" t="s">
        <v>190</v>
      </c>
      <c r="D22" s="91">
        <v>18745</v>
      </c>
      <c r="E22" s="54">
        <v>4875.0228331382259</v>
      </c>
      <c r="F22" s="54">
        <f>SUMIF(Data!$J$4:$J$10000,A22,Data!$S$4:$S$10000)</f>
        <v>7400</v>
      </c>
      <c r="G22" s="54">
        <f t="shared" si="0"/>
        <v>12275.022833138226</v>
      </c>
      <c r="H22" s="54">
        <f t="shared" si="1"/>
        <v>6469.9771668617741</v>
      </c>
      <c r="I22" s="50">
        <f t="shared" si="2"/>
        <v>0.65484250910313291</v>
      </c>
      <c r="J22" s="46"/>
      <c r="L22" s="54">
        <f>SUMIF('Favourite Formulas'!$B$5:$B$36,A22,'Favourite Formulas'!$C$5:$C$36)</f>
        <v>7400</v>
      </c>
    </row>
    <row r="23" spans="1:12" ht="25.5" x14ac:dyDescent="0.25">
      <c r="A23" s="67">
        <v>65809</v>
      </c>
      <c r="B23" s="48" t="s">
        <v>133</v>
      </c>
      <c r="C23" s="49" t="s">
        <v>191</v>
      </c>
      <c r="D23" s="91">
        <v>8795</v>
      </c>
      <c r="E23" s="54">
        <v>3929.5506687164889</v>
      </c>
      <c r="F23" s="54">
        <f>SUMIF(Data!$J$4:$J$10000,A23,Data!$S$4:$S$10000)</f>
        <v>3700</v>
      </c>
      <c r="G23" s="54">
        <f t="shared" si="0"/>
        <v>7629.5506687164889</v>
      </c>
      <c r="H23" s="54">
        <f t="shared" si="1"/>
        <v>1165.4493312835111</v>
      </c>
      <c r="I23" s="50">
        <f t="shared" si="2"/>
        <v>0.86748728467498448</v>
      </c>
      <c r="J23" s="46"/>
      <c r="L23" s="54">
        <f>SUMIF('Favourite Formulas'!$B$5:$B$36,A23,'Favourite Formulas'!$C$5:$C$36)</f>
        <v>3700</v>
      </c>
    </row>
    <row r="24" spans="1:12" x14ac:dyDescent="0.25">
      <c r="A24" s="46"/>
      <c r="B24" s="48"/>
      <c r="C24" s="49" t="s">
        <v>134</v>
      </c>
      <c r="D24" s="91">
        <v>0</v>
      </c>
      <c r="E24" s="54">
        <v>0</v>
      </c>
      <c r="F24" s="54">
        <f>SUMIF(Data!$J$4:$J$10000,A24,Data!$S$4:$S$10000)</f>
        <v>0</v>
      </c>
      <c r="G24" s="54">
        <f t="shared" si="0"/>
        <v>0</v>
      </c>
      <c r="H24" s="54">
        <f t="shared" si="1"/>
        <v>0</v>
      </c>
      <c r="I24" s="50" t="str">
        <f t="shared" si="2"/>
        <v/>
      </c>
      <c r="J24" s="46"/>
      <c r="L24" s="54">
        <f>SUMIF('Favourite Formulas'!$B$5:$B$36,A24,'Favourite Formulas'!$C$5:$C$36)</f>
        <v>0</v>
      </c>
    </row>
    <row r="25" spans="1:12" ht="25.5" x14ac:dyDescent="0.25">
      <c r="A25" s="46"/>
      <c r="B25" s="48" t="s">
        <v>135</v>
      </c>
      <c r="C25" s="47" t="s">
        <v>136</v>
      </c>
      <c r="D25" s="91">
        <v>549.32782499999996</v>
      </c>
      <c r="E25" s="54">
        <v>498.16461320213386</v>
      </c>
      <c r="F25" s="54">
        <f>SUMIF(Data!$J$4:$J$10000,A25,Data!$S$4:$S$10000)</f>
        <v>0</v>
      </c>
      <c r="G25" s="54">
        <f t="shared" si="0"/>
        <v>498.16461320213386</v>
      </c>
      <c r="H25" s="54">
        <f t="shared" si="1"/>
        <v>51.163211797866097</v>
      </c>
      <c r="I25" s="50">
        <f t="shared" si="2"/>
        <v>0.90686215139772663</v>
      </c>
      <c r="J25" s="46"/>
      <c r="L25" s="54">
        <f>SUMIF('Favourite Formulas'!$B$5:$B$36,A25,'Favourite Formulas'!$C$5:$C$36)</f>
        <v>0</v>
      </c>
    </row>
    <row r="26" spans="1:12" ht="25.5" x14ac:dyDescent="0.25">
      <c r="A26" s="67">
        <v>65813</v>
      </c>
      <c r="B26" s="48" t="s">
        <v>137</v>
      </c>
      <c r="C26" s="49" t="s">
        <v>138</v>
      </c>
      <c r="D26" s="91">
        <v>5980</v>
      </c>
      <c r="E26" s="54">
        <v>2251.3036071931597</v>
      </c>
      <c r="F26" s="54">
        <f>SUMIF(Data!$J$4:$J$10000,A26,Data!$S$4:$S$10000)</f>
        <v>1339.74</v>
      </c>
      <c r="G26" s="54">
        <f t="shared" si="0"/>
        <v>3591.0436071931599</v>
      </c>
      <c r="H26" s="54">
        <f t="shared" si="1"/>
        <v>2388.9563928068401</v>
      </c>
      <c r="I26" s="50">
        <f t="shared" si="2"/>
        <v>0.60050896441357193</v>
      </c>
      <c r="J26" s="46"/>
      <c r="L26" s="54">
        <f>SUMIF('Favourite Formulas'!$B$5:$B$36,A26,'Favourite Formulas'!$C$5:$C$36)</f>
        <v>1339.74</v>
      </c>
    </row>
    <row r="27" spans="1:12" ht="38.25" x14ac:dyDescent="0.25">
      <c r="A27" s="67"/>
      <c r="B27" s="48" t="s">
        <v>193</v>
      </c>
      <c r="C27" s="49" t="s">
        <v>139</v>
      </c>
      <c r="D27" s="91">
        <v>0</v>
      </c>
      <c r="E27" s="54">
        <v>0</v>
      </c>
      <c r="F27" s="54">
        <f>SUMIF(Data!$J$4:$J$10000,A27,Data!$S$4:$S$10000)</f>
        <v>0</v>
      </c>
      <c r="G27" s="54">
        <f t="shared" si="0"/>
        <v>0</v>
      </c>
      <c r="H27" s="54">
        <f t="shared" si="1"/>
        <v>0</v>
      </c>
      <c r="I27" s="50" t="str">
        <f t="shared" si="2"/>
        <v/>
      </c>
      <c r="J27" s="46"/>
      <c r="L27" s="54">
        <f>SUMIF('Favourite Formulas'!$B$5:$B$36,A27,'Favourite Formulas'!$C$5:$C$36)</f>
        <v>0</v>
      </c>
    </row>
    <row r="28" spans="1:12" x14ac:dyDescent="0.25">
      <c r="A28" s="56"/>
      <c r="B28" s="57" t="s">
        <v>59</v>
      </c>
      <c r="C28" s="58" t="s">
        <v>116</v>
      </c>
      <c r="D28" s="92">
        <f>SUM(D14:D27)</f>
        <v>99339.932144999999</v>
      </c>
      <c r="E28" s="65">
        <f t="shared" ref="E28:H28" si="3">SUM(E14:E27)</f>
        <v>38159.882334342728</v>
      </c>
      <c r="F28" s="65">
        <f>SUM(F14:F27)</f>
        <v>51525.410000000011</v>
      </c>
      <c r="G28" s="65">
        <f t="shared" si="3"/>
        <v>89685.292334342739</v>
      </c>
      <c r="H28" s="65">
        <f t="shared" si="3"/>
        <v>9654.6398106572487</v>
      </c>
      <c r="I28" s="55">
        <f t="shared" si="2"/>
        <v>0.90281209577871446</v>
      </c>
      <c r="J28" s="56"/>
      <c r="L28" s="65">
        <f>SUM(L14:L27)</f>
        <v>51525.410000000011</v>
      </c>
    </row>
    <row r="29" spans="1:12" x14ac:dyDescent="0.25">
      <c r="A29" s="46"/>
      <c r="B29" s="48"/>
      <c r="C29" s="49" t="s">
        <v>113</v>
      </c>
      <c r="D29" s="91">
        <v>0</v>
      </c>
      <c r="E29" s="54">
        <v>0</v>
      </c>
      <c r="F29" s="54">
        <f>SUMIF(Data!$J$4:$J$10000,A29,Data!$S$4:$S$10000)</f>
        <v>0</v>
      </c>
      <c r="G29" s="54">
        <f t="shared" si="0"/>
        <v>0</v>
      </c>
      <c r="H29" s="54">
        <f t="shared" si="1"/>
        <v>0</v>
      </c>
      <c r="I29" s="50" t="str">
        <f t="shared" si="2"/>
        <v/>
      </c>
      <c r="J29" s="46"/>
      <c r="L29" s="54">
        <f>SUMIF('Favourite Formulas'!$B$5:$B$36,A29,'Favourite Formulas'!$C$5:$C$36)</f>
        <v>0</v>
      </c>
    </row>
    <row r="30" spans="1:12" ht="38.25" x14ac:dyDescent="0.25">
      <c r="A30" s="46"/>
      <c r="B30" s="48"/>
      <c r="C30" s="52" t="s">
        <v>114</v>
      </c>
      <c r="D30" s="91">
        <v>500</v>
      </c>
      <c r="E30" s="54">
        <v>489.49389447385494</v>
      </c>
      <c r="F30" s="54">
        <f>SUMIF(Data!$J$4:$J$10000,A30,Data!$S$4:$S$10000)</f>
        <v>0</v>
      </c>
      <c r="G30" s="54">
        <f t="shared" si="0"/>
        <v>489.49389447385494</v>
      </c>
      <c r="H30" s="54">
        <f t="shared" si="1"/>
        <v>10.506105526145063</v>
      </c>
      <c r="I30" s="50">
        <f t="shared" si="2"/>
        <v>0.97898778894770988</v>
      </c>
      <c r="J30" s="46"/>
      <c r="L30" s="54">
        <f>SUMIF('Favourite Formulas'!$B$5:$B$36,A30,'Favourite Formulas'!$C$5:$C$36)</f>
        <v>0</v>
      </c>
    </row>
    <row r="31" spans="1:12" x14ac:dyDescent="0.25">
      <c r="A31" s="29">
        <v>65814</v>
      </c>
      <c r="B31" s="48" t="s">
        <v>140</v>
      </c>
      <c r="C31" s="46" t="s">
        <v>115</v>
      </c>
      <c r="D31" s="91">
        <v>3500</v>
      </c>
      <c r="E31" s="54">
        <v>1306.6959239262126</v>
      </c>
      <c r="F31" s="54">
        <f>SUMIF(Data!$J$4:$J$10000,A31,Data!$S$4:$S$10000)</f>
        <v>1689.85</v>
      </c>
      <c r="G31" s="54">
        <f t="shared" si="0"/>
        <v>2996.5459239262127</v>
      </c>
      <c r="H31" s="54">
        <f t="shared" si="1"/>
        <v>503.45407607378729</v>
      </c>
      <c r="I31" s="50">
        <f t="shared" si="2"/>
        <v>0.85615597826463219</v>
      </c>
      <c r="J31" s="46"/>
      <c r="L31" s="54">
        <f>SUMIF('Favourite Formulas'!$B$5:$B$36,A31,'Favourite Formulas'!$C$5:$C$36)</f>
        <v>1689.85</v>
      </c>
    </row>
    <row r="32" spans="1:12" x14ac:dyDescent="0.25">
      <c r="A32" s="56"/>
      <c r="B32" s="57" t="s">
        <v>60</v>
      </c>
      <c r="C32" s="56" t="s">
        <v>117</v>
      </c>
      <c r="D32" s="92">
        <f>SUM(D29:D31)</f>
        <v>4000</v>
      </c>
      <c r="E32" s="65">
        <f t="shared" ref="E32:H32" si="4">SUM(E29:E31)</f>
        <v>1796.1898184000675</v>
      </c>
      <c r="F32" s="65">
        <f t="shared" si="4"/>
        <v>1689.85</v>
      </c>
      <c r="G32" s="65">
        <f t="shared" si="4"/>
        <v>3486.0398184000678</v>
      </c>
      <c r="H32" s="65">
        <f t="shared" si="4"/>
        <v>513.96018159993241</v>
      </c>
      <c r="I32" s="55">
        <f t="shared" si="2"/>
        <v>0.8715099546000169</v>
      </c>
      <c r="J32" s="56"/>
      <c r="L32" s="65">
        <f t="shared" ref="L32" si="5">SUM(L29:L31)</f>
        <v>1689.85</v>
      </c>
    </row>
    <row r="33" spans="1:12" x14ac:dyDescent="0.25">
      <c r="A33" s="46"/>
      <c r="B33" s="48"/>
      <c r="C33" s="49" t="s">
        <v>118</v>
      </c>
      <c r="D33" s="91">
        <v>0</v>
      </c>
      <c r="E33" s="54">
        <v>0</v>
      </c>
      <c r="F33" s="54">
        <f>SUMIF(Data!$J$4:$J$10000,A33,Data!$S$4:$S$10000)</f>
        <v>0</v>
      </c>
      <c r="G33" s="54">
        <f t="shared" si="0"/>
        <v>0</v>
      </c>
      <c r="H33" s="54">
        <f t="shared" si="1"/>
        <v>0</v>
      </c>
      <c r="I33" s="50" t="str">
        <f t="shared" si="2"/>
        <v/>
      </c>
      <c r="J33" s="46"/>
      <c r="L33" s="54">
        <f>SUMIF('Favourite Formulas'!$B$5:$B$36,A33,'Favourite Formulas'!$C$5:$C$36)</f>
        <v>0</v>
      </c>
    </row>
    <row r="34" spans="1:12" x14ac:dyDescent="0.25">
      <c r="A34" s="29">
        <v>65815</v>
      </c>
      <c r="B34" s="48" t="s">
        <v>141</v>
      </c>
      <c r="C34" s="49" t="s">
        <v>98</v>
      </c>
      <c r="D34" s="91">
        <v>0</v>
      </c>
      <c r="E34" s="54">
        <v>0</v>
      </c>
      <c r="F34" s="54">
        <f>SUMIF(Data!$J$4:$J$10000,A34,Data!$S$4:$S$10000)</f>
        <v>0</v>
      </c>
      <c r="G34" s="54">
        <f t="shared" si="0"/>
        <v>0</v>
      </c>
      <c r="H34" s="54">
        <f t="shared" si="1"/>
        <v>0</v>
      </c>
      <c r="I34" s="50" t="str">
        <f t="shared" si="2"/>
        <v/>
      </c>
      <c r="J34" s="46"/>
      <c r="L34" s="54">
        <f>SUMIF('Favourite Formulas'!$B$5:$B$36,A34,'Favourite Formulas'!$C$5:$C$36)</f>
        <v>0</v>
      </c>
    </row>
    <row r="35" spans="1:12" x14ac:dyDescent="0.25">
      <c r="A35" s="29">
        <v>65816</v>
      </c>
      <c r="B35" s="48" t="s">
        <v>142</v>
      </c>
      <c r="C35" s="49" t="s">
        <v>99</v>
      </c>
      <c r="D35" s="91">
        <v>821</v>
      </c>
      <c r="E35" s="54">
        <v>582.3752904104723</v>
      </c>
      <c r="F35" s="54">
        <f>SUMIF(Data!$J$4:$J$10000,A35,Data!$S$4:$S$10000)</f>
        <v>0</v>
      </c>
      <c r="G35" s="54">
        <f t="shared" si="0"/>
        <v>582.3752904104723</v>
      </c>
      <c r="H35" s="54">
        <f t="shared" si="1"/>
        <v>238.6247095895277</v>
      </c>
      <c r="I35" s="50">
        <f t="shared" si="2"/>
        <v>0.70934870939156192</v>
      </c>
      <c r="J35" s="46"/>
      <c r="L35" s="54">
        <f>SUMIF('Favourite Formulas'!$B$5:$B$36,A35,'Favourite Formulas'!$C$5:$C$36)</f>
        <v>0</v>
      </c>
    </row>
    <row r="36" spans="1:12" x14ac:dyDescent="0.25">
      <c r="A36" s="29">
        <v>65817</v>
      </c>
      <c r="B36" s="48" t="s">
        <v>143</v>
      </c>
      <c r="C36" s="49" t="s">
        <v>100</v>
      </c>
      <c r="D36" s="91">
        <v>0</v>
      </c>
      <c r="E36" s="54">
        <v>0</v>
      </c>
      <c r="F36" s="54">
        <f>SUMIF(Data!$J$4:$J$10000,A36,Data!$S$4:$S$10000)</f>
        <v>0</v>
      </c>
      <c r="G36" s="54">
        <f t="shared" si="0"/>
        <v>0</v>
      </c>
      <c r="H36" s="54">
        <f t="shared" si="1"/>
        <v>0</v>
      </c>
      <c r="I36" s="50" t="str">
        <f t="shared" si="2"/>
        <v/>
      </c>
      <c r="J36" s="46"/>
      <c r="L36" s="54">
        <f>SUMIF('Favourite Formulas'!$B$5:$B$36,A36,'Favourite Formulas'!$C$5:$C$36)</f>
        <v>0</v>
      </c>
    </row>
    <row r="37" spans="1:12" ht="25.5" x14ac:dyDescent="0.25">
      <c r="A37" s="29">
        <v>65818</v>
      </c>
      <c r="B37" s="48" t="s">
        <v>144</v>
      </c>
      <c r="C37" s="49" t="s">
        <v>101</v>
      </c>
      <c r="D37" s="91">
        <v>200</v>
      </c>
      <c r="E37" s="54">
        <v>184.12852677925287</v>
      </c>
      <c r="F37" s="54">
        <f>SUMIF(Data!$J$4:$J$10000,A37,Data!$S$4:$S$10000)</f>
        <v>0</v>
      </c>
      <c r="G37" s="54">
        <f t="shared" si="0"/>
        <v>184.12852677925287</v>
      </c>
      <c r="H37" s="54">
        <f t="shared" si="1"/>
        <v>15.871473220747134</v>
      </c>
      <c r="I37" s="50">
        <f t="shared" si="2"/>
        <v>0.92064263389626433</v>
      </c>
      <c r="J37" s="46"/>
      <c r="L37" s="54">
        <f>SUMIF('Favourite Formulas'!$B$5:$B$36,A37,'Favourite Formulas'!$C$5:$C$36)</f>
        <v>0</v>
      </c>
    </row>
    <row r="38" spans="1:12" x14ac:dyDescent="0.25">
      <c r="A38" s="29">
        <v>65819</v>
      </c>
      <c r="B38" s="48" t="s">
        <v>145</v>
      </c>
      <c r="C38" s="49" t="s">
        <v>102</v>
      </c>
      <c r="D38" s="91">
        <v>0</v>
      </c>
      <c r="E38" s="54">
        <v>0</v>
      </c>
      <c r="F38" s="54">
        <f>SUMIF(Data!$J$4:$J$10000,A38,Data!$S$4:$S$10000)</f>
        <v>0</v>
      </c>
      <c r="G38" s="54">
        <f t="shared" si="0"/>
        <v>0</v>
      </c>
      <c r="H38" s="54">
        <f t="shared" si="1"/>
        <v>0</v>
      </c>
      <c r="I38" s="50" t="str">
        <f t="shared" si="2"/>
        <v/>
      </c>
      <c r="J38" s="46"/>
      <c r="L38" s="54">
        <f>SUMIF('Favourite Formulas'!$B$5:$B$36,A38,'Favourite Formulas'!$C$5:$C$36)</f>
        <v>0</v>
      </c>
    </row>
    <row r="39" spans="1:12" x14ac:dyDescent="0.25">
      <c r="A39" s="56"/>
      <c r="B39" s="57" t="s">
        <v>194</v>
      </c>
      <c r="C39" s="58" t="s">
        <v>146</v>
      </c>
      <c r="D39" s="92">
        <f>SUM(D33:D38)</f>
        <v>1021</v>
      </c>
      <c r="E39" s="65">
        <f t="shared" ref="E39:H39" si="6">SUM(E33:E38)</f>
        <v>766.50381718972517</v>
      </c>
      <c r="F39" s="65">
        <f t="shared" si="6"/>
        <v>0</v>
      </c>
      <c r="G39" s="65">
        <f t="shared" si="6"/>
        <v>766.50381718972517</v>
      </c>
      <c r="H39" s="65">
        <f t="shared" si="6"/>
        <v>254.49618281027483</v>
      </c>
      <c r="I39" s="55">
        <f t="shared" si="2"/>
        <v>0.75073831262460844</v>
      </c>
      <c r="J39" s="56"/>
      <c r="L39" s="65">
        <f t="shared" ref="L39" si="7">SUM(L33:L38)</f>
        <v>0</v>
      </c>
    </row>
    <row r="40" spans="1:12" x14ac:dyDescent="0.25">
      <c r="A40" s="46"/>
      <c r="B40" s="48"/>
      <c r="C40" s="53" t="s">
        <v>119</v>
      </c>
      <c r="D40" s="91">
        <v>0</v>
      </c>
      <c r="E40" s="54">
        <v>0</v>
      </c>
      <c r="F40" s="54">
        <f>SUMIF(Data!$J$4:$J$10000,A40,Data!$S$4:$S$10000)</f>
        <v>0</v>
      </c>
      <c r="G40" s="54">
        <f t="shared" si="0"/>
        <v>0</v>
      </c>
      <c r="H40" s="54">
        <f t="shared" si="1"/>
        <v>0</v>
      </c>
      <c r="I40" s="50" t="str">
        <f t="shared" si="2"/>
        <v/>
      </c>
      <c r="J40" s="46"/>
      <c r="L40" s="54">
        <f>SUMIF('Favourite Formulas'!$B$5:$B$36,A40,'Favourite Formulas'!$C$5:$C$36)</f>
        <v>0</v>
      </c>
    </row>
    <row r="41" spans="1:12" x14ac:dyDescent="0.25">
      <c r="A41" s="46"/>
      <c r="B41" s="48" t="s">
        <v>147</v>
      </c>
      <c r="C41" s="46" t="s">
        <v>120</v>
      </c>
      <c r="D41" s="91">
        <v>603.84690000000001</v>
      </c>
      <c r="E41" s="54">
        <v>346.80133677925323</v>
      </c>
      <c r="F41" s="54">
        <f>SUMIF(Data!$J$4:$J$10000,A41,Data!$S$4:$S$10000)</f>
        <v>0</v>
      </c>
      <c r="G41" s="54">
        <f t="shared" si="0"/>
        <v>346.80133677925323</v>
      </c>
      <c r="H41" s="54">
        <f t="shared" si="1"/>
        <v>257.04556322074677</v>
      </c>
      <c r="I41" s="50">
        <f t="shared" si="2"/>
        <v>0.57431997544287006</v>
      </c>
      <c r="J41" s="46"/>
      <c r="L41" s="54">
        <f>SUMIF('Favourite Formulas'!$B$5:$B$36,A41,'Favourite Formulas'!$C$5:$C$36)</f>
        <v>0</v>
      </c>
    </row>
    <row r="42" spans="1:12" x14ac:dyDescent="0.25">
      <c r="A42" s="29">
        <v>65820</v>
      </c>
      <c r="B42" s="48" t="s">
        <v>148</v>
      </c>
      <c r="C42" s="46" t="s">
        <v>121</v>
      </c>
      <c r="D42" s="91">
        <v>8000</v>
      </c>
      <c r="E42" s="54">
        <v>1622.1112073404802</v>
      </c>
      <c r="F42" s="54">
        <f>SUMIF(Data!$J$4:$J$10000,A42,Data!$S$4:$S$10000)</f>
        <v>4904.87</v>
      </c>
      <c r="G42" s="54">
        <f t="shared" si="0"/>
        <v>6526.9812073404801</v>
      </c>
      <c r="H42" s="54">
        <f t="shared" si="1"/>
        <v>1473.0187926595199</v>
      </c>
      <c r="I42" s="50">
        <f t="shared" si="2"/>
        <v>0.81587265091756001</v>
      </c>
      <c r="J42" s="46"/>
      <c r="L42" s="54">
        <f>SUMIF('Favourite Formulas'!$B$5:$B$36,A42,'Favourite Formulas'!$C$5:$C$36)</f>
        <v>4904.87</v>
      </c>
    </row>
    <row r="43" spans="1:12" x14ac:dyDescent="0.25">
      <c r="A43" s="29">
        <v>65821</v>
      </c>
      <c r="B43" s="48" t="s">
        <v>149</v>
      </c>
      <c r="C43" s="46" t="s">
        <v>122</v>
      </c>
      <c r="D43" s="91">
        <v>603.7638750000001</v>
      </c>
      <c r="E43" s="54">
        <v>385.93626894750878</v>
      </c>
      <c r="F43" s="54">
        <f>SUMIF(Data!$J$4:$J$10000,A43,Data!$S$4:$S$10000)</f>
        <v>40.95000000000001</v>
      </c>
      <c r="G43" s="54">
        <f t="shared" si="0"/>
        <v>426.88626894750877</v>
      </c>
      <c r="H43" s="54">
        <f t="shared" si="1"/>
        <v>176.87760605249133</v>
      </c>
      <c r="I43" s="50">
        <f t="shared" si="2"/>
        <v>0.70704175361188792</v>
      </c>
      <c r="J43" s="46"/>
      <c r="L43" s="54">
        <f>SUMIF('Favourite Formulas'!$B$5:$B$36,A43,'Favourite Formulas'!$C$5:$C$36)</f>
        <v>40.95000000000001</v>
      </c>
    </row>
    <row r="44" spans="1:12" x14ac:dyDescent="0.25">
      <c r="A44" s="29">
        <v>65822</v>
      </c>
      <c r="B44" s="48" t="s">
        <v>150</v>
      </c>
      <c r="C44" s="46" t="s">
        <v>123</v>
      </c>
      <c r="D44" s="91">
        <v>1786.06215</v>
      </c>
      <c r="E44" s="54">
        <v>1637.8561057680236</v>
      </c>
      <c r="F44" s="54">
        <f>SUMIF(Data!$J$4:$J$10000,A44,Data!$S$4:$S$10000)</f>
        <v>1725.2700000000007</v>
      </c>
      <c r="G44" s="54">
        <f t="shared" si="0"/>
        <v>3363.126105768024</v>
      </c>
      <c r="H44" s="54">
        <f t="shared" si="1"/>
        <v>-1577.063955768024</v>
      </c>
      <c r="I44" s="50">
        <f t="shared" si="2"/>
        <v>1.8829838064526612</v>
      </c>
      <c r="J44" s="46"/>
      <c r="L44" s="54">
        <f>SUMIF('Favourite Formulas'!$B$5:$B$36,A44,'Favourite Formulas'!$C$5:$C$36)</f>
        <v>1725.2700000000007</v>
      </c>
    </row>
    <row r="45" spans="1:12" x14ac:dyDescent="0.25">
      <c r="A45" s="56"/>
      <c r="B45" s="57" t="s">
        <v>195</v>
      </c>
      <c r="C45" s="56" t="s">
        <v>124</v>
      </c>
      <c r="D45" s="92">
        <f>SUM(D40:D44)</f>
        <v>10993.672925000001</v>
      </c>
      <c r="E45" s="65">
        <f t="shared" ref="E45:H45" si="8">SUM(E40:E44)</f>
        <v>3992.7049188352657</v>
      </c>
      <c r="F45" s="65">
        <f t="shared" si="8"/>
        <v>6671.09</v>
      </c>
      <c r="G45" s="65">
        <f t="shared" si="8"/>
        <v>10663.794918835265</v>
      </c>
      <c r="H45" s="65">
        <f t="shared" si="8"/>
        <v>329.87800616473396</v>
      </c>
      <c r="I45" s="55">
        <f t="shared" si="2"/>
        <v>0.9699938311413121</v>
      </c>
      <c r="J45" s="56"/>
      <c r="L45" s="65">
        <f t="shared" ref="L45" si="9">SUM(L40:L44)</f>
        <v>6671.09</v>
      </c>
    </row>
    <row r="46" spans="1:12" x14ac:dyDescent="0.25">
      <c r="A46" s="46"/>
      <c r="B46" s="48"/>
      <c r="C46" s="46" t="s">
        <v>151</v>
      </c>
      <c r="D46" s="91">
        <v>0</v>
      </c>
      <c r="E46" s="54">
        <v>0</v>
      </c>
      <c r="F46" s="54">
        <f>SUMIF(Data!$J$4:$J$10000,A46,Data!$S$4:$S$10000)</f>
        <v>0</v>
      </c>
      <c r="G46" s="54">
        <f t="shared" si="0"/>
        <v>0</v>
      </c>
      <c r="H46" s="54">
        <f t="shared" si="1"/>
        <v>0</v>
      </c>
      <c r="I46" s="50" t="str">
        <f t="shared" si="2"/>
        <v/>
      </c>
      <c r="J46" s="46"/>
      <c r="L46" s="54">
        <f>SUMIF('Favourite Formulas'!$B$5:$B$36,A46,'Favourite Formulas'!$C$5:$C$36)</f>
        <v>0</v>
      </c>
    </row>
    <row r="47" spans="1:12" x14ac:dyDescent="0.25">
      <c r="A47" s="46"/>
      <c r="B47" s="48" t="s">
        <v>152</v>
      </c>
      <c r="C47" s="46" t="s">
        <v>103</v>
      </c>
      <c r="D47" s="91">
        <v>0</v>
      </c>
      <c r="E47" s="54">
        <v>0</v>
      </c>
      <c r="F47" s="54">
        <f>SUMIF(Data!$J$4:$J$10000,A47,Data!$S$4:$S$10000)</f>
        <v>0</v>
      </c>
      <c r="G47" s="54">
        <f t="shared" si="0"/>
        <v>0</v>
      </c>
      <c r="H47" s="54">
        <f t="shared" si="1"/>
        <v>0</v>
      </c>
      <c r="I47" s="50" t="str">
        <f t="shared" si="2"/>
        <v/>
      </c>
      <c r="J47" s="46"/>
      <c r="L47" s="54">
        <f>SUMIF('Favourite Formulas'!$B$5:$B$36,A47,'Favourite Formulas'!$C$5:$C$36)</f>
        <v>0</v>
      </c>
    </row>
    <row r="48" spans="1:12" x14ac:dyDescent="0.25">
      <c r="A48" s="46"/>
      <c r="B48" s="48" t="s">
        <v>153</v>
      </c>
      <c r="C48" s="46" t="s">
        <v>104</v>
      </c>
      <c r="D48" s="91">
        <v>0</v>
      </c>
      <c r="E48" s="54">
        <v>0</v>
      </c>
      <c r="F48" s="54">
        <f>SUMIF(Data!$J$4:$J$10000,A48,Data!$S$4:$S$10000)</f>
        <v>0</v>
      </c>
      <c r="G48" s="54">
        <f t="shared" si="0"/>
        <v>0</v>
      </c>
      <c r="H48" s="54">
        <f t="shared" si="1"/>
        <v>0</v>
      </c>
      <c r="I48" s="50" t="str">
        <f t="shared" si="2"/>
        <v/>
      </c>
      <c r="J48" s="46"/>
      <c r="L48" s="54">
        <f>SUMIF('Favourite Formulas'!$B$5:$B$36,A48,'Favourite Formulas'!$C$5:$C$36)</f>
        <v>0</v>
      </c>
    </row>
    <row r="49" spans="1:12" x14ac:dyDescent="0.25">
      <c r="A49" s="46"/>
      <c r="B49" s="48" t="s">
        <v>154</v>
      </c>
      <c r="C49" s="46" t="s">
        <v>105</v>
      </c>
      <c r="D49" s="91">
        <v>0</v>
      </c>
      <c r="E49" s="54">
        <v>0</v>
      </c>
      <c r="F49" s="54">
        <f>SUMIF(Data!$J$4:$J$10000,A49,Data!$S$4:$S$10000)</f>
        <v>0</v>
      </c>
      <c r="G49" s="54">
        <f t="shared" si="0"/>
        <v>0</v>
      </c>
      <c r="H49" s="54">
        <f t="shared" si="1"/>
        <v>0</v>
      </c>
      <c r="I49" s="50" t="str">
        <f t="shared" si="2"/>
        <v/>
      </c>
      <c r="J49" s="46"/>
      <c r="L49" s="54">
        <f>SUMIF('Favourite Formulas'!$B$5:$B$36,A49,'Favourite Formulas'!$C$5:$C$36)</f>
        <v>0</v>
      </c>
    </row>
    <row r="50" spans="1:12" x14ac:dyDescent="0.25">
      <c r="A50" s="46"/>
      <c r="B50" s="48" t="s">
        <v>155</v>
      </c>
      <c r="C50" s="46" t="s">
        <v>106</v>
      </c>
      <c r="D50" s="91">
        <v>0</v>
      </c>
      <c r="E50" s="54">
        <v>0</v>
      </c>
      <c r="F50" s="54">
        <f>SUMIF(Data!$J$4:$J$10000,A50,Data!$S$4:$S$10000)</f>
        <v>0</v>
      </c>
      <c r="G50" s="54">
        <f t="shared" si="0"/>
        <v>0</v>
      </c>
      <c r="H50" s="54">
        <f t="shared" si="1"/>
        <v>0</v>
      </c>
      <c r="I50" s="50" t="str">
        <f t="shared" si="2"/>
        <v/>
      </c>
      <c r="J50" s="46"/>
      <c r="L50" s="54">
        <f>SUMIF('Favourite Formulas'!$B$5:$B$36,A50,'Favourite Formulas'!$C$5:$C$36)</f>
        <v>0</v>
      </c>
    </row>
    <row r="51" spans="1:12" x14ac:dyDescent="0.25">
      <c r="A51" s="29"/>
      <c r="B51" s="48" t="s">
        <v>156</v>
      </c>
      <c r="C51" s="46" t="s">
        <v>107</v>
      </c>
      <c r="D51" s="91">
        <v>0</v>
      </c>
      <c r="E51" s="54">
        <v>0</v>
      </c>
      <c r="F51" s="54">
        <f>SUMIF(Data!$J$4:$J$10000,A51,Data!$S$4:$S$10000)</f>
        <v>0</v>
      </c>
      <c r="G51" s="54">
        <f t="shared" si="0"/>
        <v>0</v>
      </c>
      <c r="H51" s="54">
        <f t="shared" si="1"/>
        <v>0</v>
      </c>
      <c r="I51" s="50" t="str">
        <f t="shared" si="2"/>
        <v/>
      </c>
      <c r="J51" s="46"/>
      <c r="L51" s="54">
        <f>SUMIF('Favourite Formulas'!$B$5:$B$36,A51,'Favourite Formulas'!$C$5:$C$36)</f>
        <v>0</v>
      </c>
    </row>
    <row r="52" spans="1:12" x14ac:dyDescent="0.25">
      <c r="A52" s="29">
        <v>65827</v>
      </c>
      <c r="B52" s="48" t="s">
        <v>157</v>
      </c>
      <c r="C52" s="46" t="s">
        <v>108</v>
      </c>
      <c r="D52" s="91">
        <v>750</v>
      </c>
      <c r="E52" s="54">
        <v>45</v>
      </c>
      <c r="F52" s="54">
        <f>SUMIF(Data!$J$4:$J$10000,A52,Data!$S$4:$S$10000)</f>
        <v>329.74999999999994</v>
      </c>
      <c r="G52" s="54">
        <f t="shared" si="0"/>
        <v>374.74999999999994</v>
      </c>
      <c r="H52" s="54">
        <f t="shared" si="1"/>
        <v>375.25000000000006</v>
      </c>
      <c r="I52" s="50">
        <f t="shared" si="2"/>
        <v>0.49966666666666659</v>
      </c>
      <c r="J52" s="46"/>
      <c r="L52" s="54">
        <f>SUMIF('Favourite Formulas'!$B$5:$B$36,A52,'Favourite Formulas'!$C$5:$C$36)</f>
        <v>329.74999999999994</v>
      </c>
    </row>
    <row r="53" spans="1:12" x14ac:dyDescent="0.25">
      <c r="A53" s="46"/>
      <c r="B53" s="48" t="s">
        <v>158</v>
      </c>
      <c r="C53" s="46" t="s">
        <v>109</v>
      </c>
      <c r="D53" s="91">
        <v>0</v>
      </c>
      <c r="E53" s="54">
        <v>0</v>
      </c>
      <c r="F53" s="54">
        <f>SUMIF(Data!$J$4:$J$10000,A53,Data!$S$4:$S$10000)</f>
        <v>0</v>
      </c>
      <c r="G53" s="54">
        <f t="shared" si="0"/>
        <v>0</v>
      </c>
      <c r="H53" s="54">
        <f t="shared" si="1"/>
        <v>0</v>
      </c>
      <c r="I53" s="50" t="str">
        <f t="shared" si="2"/>
        <v/>
      </c>
      <c r="J53" s="46"/>
      <c r="L53" s="54">
        <f>SUMIF('Favourite Formulas'!$B$5:$B$36,A53,'Favourite Formulas'!$C$5:$C$36)</f>
        <v>0</v>
      </c>
    </row>
    <row r="54" spans="1:12" x14ac:dyDescent="0.25">
      <c r="A54" s="29">
        <v>65824</v>
      </c>
      <c r="B54" s="48" t="s">
        <v>159</v>
      </c>
      <c r="C54" s="46" t="s">
        <v>110</v>
      </c>
      <c r="D54" s="91">
        <v>1433.6291249999999</v>
      </c>
      <c r="E54" s="54">
        <v>802</v>
      </c>
      <c r="F54" s="54">
        <f>SUMIF(Data!$J$4:$J$10000,A54,Data!$S$4:$S$10000)</f>
        <v>0</v>
      </c>
      <c r="G54" s="54">
        <f t="shared" si="0"/>
        <v>802</v>
      </c>
      <c r="H54" s="54">
        <f t="shared" si="1"/>
        <v>631.62912499999993</v>
      </c>
      <c r="I54" s="50">
        <f t="shared" si="2"/>
        <v>0.55941943841298569</v>
      </c>
      <c r="J54" s="46"/>
      <c r="L54" s="54">
        <f>SUMIF('Favourite Formulas'!$B$5:$B$36,A54,'Favourite Formulas'!$C$5:$C$36)</f>
        <v>0</v>
      </c>
    </row>
    <row r="55" spans="1:12" x14ac:dyDescent="0.25">
      <c r="A55" s="56"/>
      <c r="B55" s="57" t="s">
        <v>196</v>
      </c>
      <c r="C55" s="56" t="s">
        <v>160</v>
      </c>
      <c r="D55" s="92">
        <f>SUM(D46:D54)</f>
        <v>2183.6291249999999</v>
      </c>
      <c r="E55" s="65">
        <f t="shared" ref="E55:H55" si="10">SUM(E46:E54)</f>
        <v>847</v>
      </c>
      <c r="F55" s="65">
        <f t="shared" si="10"/>
        <v>329.74999999999994</v>
      </c>
      <c r="G55" s="65">
        <f t="shared" si="10"/>
        <v>1176.75</v>
      </c>
      <c r="H55" s="65">
        <f t="shared" si="10"/>
        <v>1006.8791249999999</v>
      </c>
      <c r="I55" s="55">
        <f t="shared" si="2"/>
        <v>0.53889645752000126</v>
      </c>
      <c r="J55" s="56"/>
      <c r="L55" s="65">
        <f t="shared" ref="L55" si="11">SUM(L46:L54)</f>
        <v>329.74999999999994</v>
      </c>
    </row>
    <row r="56" spans="1:12" x14ac:dyDescent="0.25">
      <c r="A56" s="46"/>
      <c r="B56" s="48"/>
      <c r="C56" s="46" t="s">
        <v>161</v>
      </c>
      <c r="D56" s="91">
        <v>0</v>
      </c>
      <c r="E56" s="54">
        <v>0</v>
      </c>
      <c r="F56" s="54">
        <f>SUMIF(Data!$J$4:$J$10000,A56,Data!$S$4:$S$10000)</f>
        <v>0</v>
      </c>
      <c r="G56" s="54">
        <f t="shared" si="0"/>
        <v>0</v>
      </c>
      <c r="H56" s="54">
        <f t="shared" si="1"/>
        <v>0</v>
      </c>
      <c r="I56" s="50" t="str">
        <f t="shared" si="2"/>
        <v/>
      </c>
      <c r="J56" s="46"/>
      <c r="L56" s="54">
        <f>SUMIF('Favourite Formulas'!$B$5:$B$36,A56,'Favourite Formulas'!$C$5:$C$36)</f>
        <v>0</v>
      </c>
    </row>
    <row r="57" spans="1:12" x14ac:dyDescent="0.25">
      <c r="A57" s="46"/>
      <c r="B57" s="48"/>
      <c r="C57" s="46" t="s">
        <v>162</v>
      </c>
      <c r="D57" s="91">
        <v>0</v>
      </c>
      <c r="E57" s="54">
        <v>0</v>
      </c>
      <c r="F57" s="54">
        <f>SUMIF(Data!$J$4:$J$10000,A57,Data!$S$4:$S$10000)</f>
        <v>0</v>
      </c>
      <c r="G57" s="54">
        <f t="shared" si="0"/>
        <v>0</v>
      </c>
      <c r="H57" s="54">
        <f t="shared" si="1"/>
        <v>0</v>
      </c>
      <c r="I57" s="50" t="str">
        <f t="shared" si="2"/>
        <v/>
      </c>
      <c r="J57" s="46"/>
      <c r="L57" s="54">
        <f>SUMIF('Favourite Formulas'!$B$5:$B$36,A57,'Favourite Formulas'!$C$5:$C$36)</f>
        <v>0</v>
      </c>
    </row>
    <row r="58" spans="1:12" x14ac:dyDescent="0.25">
      <c r="A58" s="46">
        <v>65830</v>
      </c>
      <c r="B58" s="48" t="s">
        <v>163</v>
      </c>
      <c r="C58" s="46" t="s">
        <v>164</v>
      </c>
      <c r="D58" s="91">
        <v>150000</v>
      </c>
      <c r="E58" s="54">
        <v>18654</v>
      </c>
      <c r="F58" s="54">
        <f>SUMIF(Data!$J$4:$J$10000,A58,Data!$S$4:$S$10000)</f>
        <v>92630.469999999987</v>
      </c>
      <c r="G58" s="54">
        <f t="shared" si="0"/>
        <v>111284.46999999999</v>
      </c>
      <c r="H58" s="54">
        <f t="shared" si="1"/>
        <v>38715.530000000013</v>
      </c>
      <c r="I58" s="50">
        <f t="shared" si="2"/>
        <v>0.74189646666666653</v>
      </c>
      <c r="J58" s="46"/>
      <c r="L58" s="54">
        <f>SUMIF('Favourite Formulas'!$B$5:$B$36,A58,'Favourite Formulas'!$C$5:$C$36)</f>
        <v>92630.469999999987</v>
      </c>
    </row>
    <row r="59" spans="1:12" x14ac:dyDescent="0.25">
      <c r="A59" s="46"/>
      <c r="B59" s="48"/>
      <c r="C59" s="46" t="s">
        <v>165</v>
      </c>
      <c r="D59" s="91">
        <v>0</v>
      </c>
      <c r="E59" s="54">
        <v>0</v>
      </c>
      <c r="F59" s="54">
        <f>SUMIF(Data!$J$4:$J$10000,A59,Data!$S$4:$S$10000)</f>
        <v>0</v>
      </c>
      <c r="G59" s="54">
        <f t="shared" si="0"/>
        <v>0</v>
      </c>
      <c r="H59" s="54">
        <f t="shared" si="1"/>
        <v>0</v>
      </c>
      <c r="I59" s="50" t="str">
        <f t="shared" si="2"/>
        <v/>
      </c>
      <c r="J59" s="46"/>
      <c r="L59" s="54">
        <f>SUMIF('Favourite Formulas'!$B$5:$B$36,A59,'Favourite Formulas'!$C$5:$C$36)</f>
        <v>0</v>
      </c>
    </row>
    <row r="60" spans="1:12" x14ac:dyDescent="0.25">
      <c r="A60" s="46"/>
      <c r="B60" s="48" t="s">
        <v>166</v>
      </c>
      <c r="C60" s="46" t="s">
        <v>167</v>
      </c>
      <c r="D60" s="91">
        <v>0</v>
      </c>
      <c r="E60" s="54">
        <v>0</v>
      </c>
      <c r="F60" s="54">
        <f>SUMIF(Data!$J$4:$J$10000,A60,Data!$S$4:$S$10000)</f>
        <v>0</v>
      </c>
      <c r="G60" s="54">
        <f t="shared" si="0"/>
        <v>0</v>
      </c>
      <c r="H60" s="54">
        <f t="shared" si="1"/>
        <v>0</v>
      </c>
      <c r="I60" s="50" t="str">
        <f t="shared" si="2"/>
        <v/>
      </c>
      <c r="J60" s="46"/>
      <c r="L60" s="54">
        <f>SUMIF('Favourite Formulas'!$B$5:$B$36,A60,'Favourite Formulas'!$C$5:$C$36)</f>
        <v>0</v>
      </c>
    </row>
    <row r="61" spans="1:12" x14ac:dyDescent="0.25">
      <c r="A61" s="46">
        <v>65831</v>
      </c>
      <c r="B61" s="48" t="s">
        <v>168</v>
      </c>
      <c r="C61" s="46" t="s">
        <v>169</v>
      </c>
      <c r="D61" s="91">
        <v>227.22524999999999</v>
      </c>
      <c r="E61" s="54">
        <v>150</v>
      </c>
      <c r="F61" s="54">
        <f>SUMIF(Data!$J$4:$J$10000,A61,Data!$S$4:$S$10000)</f>
        <v>0</v>
      </c>
      <c r="G61" s="54">
        <f t="shared" si="0"/>
        <v>150</v>
      </c>
      <c r="H61" s="54">
        <f t="shared" si="1"/>
        <v>77.225249999999988</v>
      </c>
      <c r="I61" s="50">
        <f t="shared" si="2"/>
        <v>0.66013790280789664</v>
      </c>
      <c r="J61" s="46"/>
      <c r="L61" s="54">
        <f>SUMIF('Favourite Formulas'!$B$5:$B$36,A61,'Favourite Formulas'!$C$5:$C$36)</f>
        <v>0</v>
      </c>
    </row>
    <row r="62" spans="1:12" x14ac:dyDescent="0.25">
      <c r="A62" s="46">
        <v>65832</v>
      </c>
      <c r="B62" s="48" t="s">
        <v>170</v>
      </c>
      <c r="C62" s="46" t="s">
        <v>192</v>
      </c>
      <c r="D62" s="91">
        <v>3000</v>
      </c>
      <c r="E62" s="54">
        <v>2200</v>
      </c>
      <c r="F62" s="54">
        <f>SUMIF(Data!$J$4:$J$10000,A62,Data!$S$4:$S$10000)</f>
        <v>820.39</v>
      </c>
      <c r="G62" s="54">
        <f t="shared" si="0"/>
        <v>3020.39</v>
      </c>
      <c r="H62" s="54">
        <f t="shared" si="1"/>
        <v>-20.389999999999873</v>
      </c>
      <c r="I62" s="50">
        <f t="shared" si="2"/>
        <v>1.0067966666666666</v>
      </c>
      <c r="J62" s="46"/>
      <c r="L62" s="54">
        <f>SUMIF('Favourite Formulas'!$B$5:$B$36,A62,'Favourite Formulas'!$C$5:$C$36)</f>
        <v>820.39</v>
      </c>
    </row>
    <row r="63" spans="1:12" x14ac:dyDescent="0.25">
      <c r="A63" s="29">
        <v>65833</v>
      </c>
      <c r="B63" s="48" t="s">
        <v>171</v>
      </c>
      <c r="C63" s="46" t="s">
        <v>172</v>
      </c>
      <c r="D63" s="91">
        <v>17420</v>
      </c>
      <c r="E63" s="54">
        <v>1580</v>
      </c>
      <c r="F63" s="54">
        <f>SUMIF(Data!$J$4:$J$10000,A63,Data!$S$4:$S$10000)</f>
        <v>11853.599999999999</v>
      </c>
      <c r="G63" s="54">
        <f t="shared" si="0"/>
        <v>13433.599999999999</v>
      </c>
      <c r="H63" s="54">
        <f t="shared" si="1"/>
        <v>3986.4000000000015</v>
      </c>
      <c r="I63" s="50">
        <f t="shared" si="2"/>
        <v>0.77115958668197471</v>
      </c>
      <c r="J63" s="46"/>
      <c r="L63" s="54">
        <f>SUMIF('Favourite Formulas'!$B$5:$B$36,A63,'Favourite Formulas'!$C$5:$C$36)</f>
        <v>11853.599999999999</v>
      </c>
    </row>
    <row r="64" spans="1:12" x14ac:dyDescent="0.25">
      <c r="A64" s="29">
        <v>65834</v>
      </c>
      <c r="B64" s="48" t="s">
        <v>173</v>
      </c>
      <c r="C64" s="46" t="s">
        <v>174</v>
      </c>
      <c r="D64" s="91">
        <v>10000</v>
      </c>
      <c r="E64" s="54">
        <v>1700</v>
      </c>
      <c r="F64" s="54">
        <f>SUMIF(Data!$J$4:$J$10000,A64,Data!$S$4:$S$10000)</f>
        <v>5653.16</v>
      </c>
      <c r="G64" s="54">
        <f t="shared" si="0"/>
        <v>7353.16</v>
      </c>
      <c r="H64" s="54">
        <f t="shared" si="1"/>
        <v>2646.84</v>
      </c>
      <c r="I64" s="50">
        <f t="shared" si="2"/>
        <v>0.73531599999999997</v>
      </c>
      <c r="J64" s="46"/>
      <c r="L64" s="54">
        <f>SUMIF('Favourite Formulas'!$B$5:$B$36,A64,'Favourite Formulas'!$C$5:$C$36)</f>
        <v>5653.16</v>
      </c>
    </row>
    <row r="65" spans="1:12" x14ac:dyDescent="0.25">
      <c r="A65" s="56"/>
      <c r="B65" s="57" t="s">
        <v>198</v>
      </c>
      <c r="C65" s="56" t="s">
        <v>175</v>
      </c>
      <c r="D65" s="92">
        <f>SUM(D56:D64)</f>
        <v>180647.22524999999</v>
      </c>
      <c r="E65" s="65">
        <f>SUM(E56:E64)</f>
        <v>24284</v>
      </c>
      <c r="F65" s="65">
        <f t="shared" ref="F65:H65" si="12">SUM(F56:F64)</f>
        <v>110957.62</v>
      </c>
      <c r="G65" s="65">
        <f t="shared" si="12"/>
        <v>135241.62</v>
      </c>
      <c r="H65" s="65">
        <f t="shared" si="12"/>
        <v>45405.605250000022</v>
      </c>
      <c r="I65" s="55">
        <f t="shared" si="2"/>
        <v>0.74865041415852029</v>
      </c>
      <c r="J65" s="56"/>
      <c r="L65" s="65">
        <f t="shared" ref="L65" si="13">SUM(L56:L64)</f>
        <v>110957.62</v>
      </c>
    </row>
    <row r="66" spans="1:12" x14ac:dyDescent="0.25">
      <c r="A66" s="56"/>
      <c r="B66" s="57" t="s">
        <v>197</v>
      </c>
      <c r="C66" s="56" t="s">
        <v>176</v>
      </c>
      <c r="D66" s="92">
        <f>SUM(D28,D32,D39,D45,D55,D65)</f>
        <v>298185.45944499999</v>
      </c>
      <c r="E66" s="65">
        <f t="shared" ref="E66:H66" si="14">SUM(E28,E32,E39,E45,E55,E65)</f>
        <v>69846.280888767797</v>
      </c>
      <c r="F66" s="65">
        <f t="shared" si="14"/>
        <v>171173.72</v>
      </c>
      <c r="G66" s="65">
        <f t="shared" si="14"/>
        <v>241020.0008887678</v>
      </c>
      <c r="H66" s="65">
        <f t="shared" si="14"/>
        <v>57165.45855623221</v>
      </c>
      <c r="I66" s="55">
        <f t="shared" si="2"/>
        <v>0.8082889130052423</v>
      </c>
      <c r="J66" s="56"/>
      <c r="L66" s="65">
        <f t="shared" ref="L66" si="15">SUM(L28,L32,L39,L45,L55,L65)</f>
        <v>171173.72</v>
      </c>
    </row>
    <row r="67" spans="1:12" x14ac:dyDescent="0.25">
      <c r="A67" s="63">
        <v>65899</v>
      </c>
      <c r="B67" s="61" t="s">
        <v>199</v>
      </c>
      <c r="C67" s="60" t="s">
        <v>177</v>
      </c>
      <c r="D67" s="93">
        <f>D66*7%</f>
        <v>20872.982161150001</v>
      </c>
      <c r="E67" s="66">
        <f>E66*7%</f>
        <v>4889.2396622137467</v>
      </c>
      <c r="F67" s="66">
        <f t="shared" ref="F67:H67" si="16">F66*7%</f>
        <v>11982.160400000001</v>
      </c>
      <c r="G67" s="66">
        <f t="shared" si="16"/>
        <v>16871.400062213746</v>
      </c>
      <c r="H67" s="66">
        <f t="shared" si="16"/>
        <v>4001.5820989362551</v>
      </c>
      <c r="I67" s="62">
        <f t="shared" si="2"/>
        <v>0.80828891300524219</v>
      </c>
      <c r="J67" s="60"/>
      <c r="L67" s="66">
        <f t="shared" ref="L67" si="17">L66*7%</f>
        <v>11982.160400000001</v>
      </c>
    </row>
    <row r="68" spans="1:12" x14ac:dyDescent="0.25">
      <c r="A68" s="63"/>
      <c r="B68" s="68" t="s">
        <v>211</v>
      </c>
      <c r="C68" s="64" t="s">
        <v>178</v>
      </c>
      <c r="D68" s="93">
        <f>D66+D67</f>
        <v>319058.44160615001</v>
      </c>
      <c r="E68" s="66">
        <f t="shared" ref="E68:H68" si="18">E66+E67</f>
        <v>74735.520550981542</v>
      </c>
      <c r="F68" s="66">
        <f t="shared" si="18"/>
        <v>183155.88039999999</v>
      </c>
      <c r="G68" s="66">
        <f t="shared" si="18"/>
        <v>257891.40095098154</v>
      </c>
      <c r="H68" s="66">
        <f t="shared" si="18"/>
        <v>61167.040655168465</v>
      </c>
      <c r="I68" s="62">
        <f t="shared" si="2"/>
        <v>0.80828891300524219</v>
      </c>
      <c r="J68" s="63"/>
      <c r="L68" s="66">
        <f t="shared" ref="L68" si="19">L66+L67</f>
        <v>183155.88039999999</v>
      </c>
    </row>
    <row r="69" spans="1:12" x14ac:dyDescent="0.25">
      <c r="A69" s="63"/>
      <c r="B69" s="68" t="s">
        <v>212</v>
      </c>
      <c r="C69" s="64" t="s">
        <v>179</v>
      </c>
      <c r="D69" s="93">
        <v>0</v>
      </c>
      <c r="E69" s="66">
        <v>0</v>
      </c>
      <c r="F69" s="66">
        <v>0</v>
      </c>
      <c r="G69" s="66">
        <v>0</v>
      </c>
      <c r="H69" s="66">
        <v>0</v>
      </c>
      <c r="I69" s="62" t="str">
        <f t="shared" si="2"/>
        <v/>
      </c>
      <c r="J69" s="63"/>
      <c r="L69" s="66">
        <v>0</v>
      </c>
    </row>
    <row r="70" spans="1:12" x14ac:dyDescent="0.25">
      <c r="A70" s="63"/>
      <c r="B70" s="68" t="s">
        <v>213</v>
      </c>
      <c r="C70" s="64" t="s">
        <v>180</v>
      </c>
      <c r="D70" s="93">
        <f>SUM(D68:D69)</f>
        <v>319058.44160615001</v>
      </c>
      <c r="E70" s="66">
        <f t="shared" ref="E70:H70" si="20">SUM(E68:E69)</f>
        <v>74735.520550981542</v>
      </c>
      <c r="F70" s="66">
        <f t="shared" si="20"/>
        <v>183155.88039999999</v>
      </c>
      <c r="G70" s="66">
        <f t="shared" si="20"/>
        <v>257891.40095098154</v>
      </c>
      <c r="H70" s="66">
        <f t="shared" si="20"/>
        <v>61167.040655168465</v>
      </c>
      <c r="I70" s="62">
        <f t="shared" si="2"/>
        <v>0.80828891300524219</v>
      </c>
      <c r="J70" s="63"/>
      <c r="L70" s="66">
        <f t="shared" ref="L70" si="21">SUM(L68:L69)</f>
        <v>183155.88039999999</v>
      </c>
    </row>
    <row r="71" spans="1:12" x14ac:dyDescent="0.25">
      <c r="A71" s="63"/>
      <c r="B71" s="68" t="s">
        <v>214</v>
      </c>
      <c r="C71" s="64" t="s">
        <v>181</v>
      </c>
      <c r="D71" s="93">
        <v>0</v>
      </c>
      <c r="E71" s="66">
        <v>0</v>
      </c>
      <c r="F71" s="66">
        <v>0</v>
      </c>
      <c r="G71" s="66">
        <v>0</v>
      </c>
      <c r="H71" s="66">
        <v>0</v>
      </c>
      <c r="I71" s="62" t="str">
        <f t="shared" si="2"/>
        <v/>
      </c>
      <c r="J71" s="63"/>
      <c r="L71" s="66">
        <v>0</v>
      </c>
    </row>
    <row r="72" spans="1:12" x14ac:dyDescent="0.25">
      <c r="A72" s="63"/>
      <c r="B72" s="68" t="s">
        <v>215</v>
      </c>
      <c r="C72" s="64" t="s">
        <v>182</v>
      </c>
      <c r="D72" s="93">
        <f>SUM(D70:D71)</f>
        <v>319058.44160615001</v>
      </c>
      <c r="E72" s="66">
        <f t="shared" ref="E72:H72" si="22">SUM(E70:E71)</f>
        <v>74735.520550981542</v>
      </c>
      <c r="F72" s="66">
        <f t="shared" si="22"/>
        <v>183155.88039999999</v>
      </c>
      <c r="G72" s="66">
        <f t="shared" si="22"/>
        <v>257891.40095098154</v>
      </c>
      <c r="H72" s="66">
        <f t="shared" si="22"/>
        <v>61167.040655168465</v>
      </c>
      <c r="I72" s="62">
        <f t="shared" si="2"/>
        <v>0.80828891300524219</v>
      </c>
      <c r="J72" s="63"/>
      <c r="L72" s="66">
        <f t="shared" ref="L72" si="23">SUM(L70:L71)</f>
        <v>183155.88039999999</v>
      </c>
    </row>
    <row r="73" spans="1:12" x14ac:dyDescent="0.25">
      <c r="F73" s="69"/>
      <c r="L73" s="69"/>
    </row>
    <row r="74" spans="1:12" x14ac:dyDescent="0.25">
      <c r="F74" s="69"/>
      <c r="L74" s="69"/>
    </row>
  </sheetData>
  <autoFilter ref="A12:J72" xr:uid="{AEACA106-4B5D-4FB4-92EF-1944E634E96D}"/>
  <conditionalFormatting sqref="B14:B72">
    <cfRule type="duplicateValues" dxfId="7" priority="13"/>
  </conditionalFormatting>
  <conditionalFormatting sqref="B16:B18">
    <cfRule type="duplicateValues" dxfId="6" priority="3"/>
    <cfRule type="duplicateValues" dxfId="5" priority="4"/>
  </conditionalFormatting>
  <conditionalFormatting sqref="B21:B24">
    <cfRule type="duplicateValues" dxfId="4" priority="14"/>
  </conditionalFormatting>
  <conditionalFormatting sqref="B25:B30">
    <cfRule type="duplicateValues" dxfId="3" priority="1"/>
    <cfRule type="duplicateValues" dxfId="2" priority="2"/>
  </conditionalFormatting>
  <conditionalFormatting sqref="B33:B40">
    <cfRule type="duplicateValues" dxfId="1" priority="7"/>
    <cfRule type="duplicateValues" dxfId="0" priority="8"/>
  </conditionalFormatting>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9056EB-AA6C-4424-B693-F2EC23C27C9D}">
  <sheetPr>
    <tabColor rgb="FFFF0000"/>
  </sheetPr>
  <dimension ref="A1:U1000"/>
  <sheetViews>
    <sheetView topLeftCell="F342" zoomScale="175" zoomScaleNormal="175" workbookViewId="0">
      <selection activeCell="S353" sqref="S353"/>
    </sheetView>
  </sheetViews>
  <sheetFormatPr defaultRowHeight="15" x14ac:dyDescent="0.25"/>
  <cols>
    <col min="1" max="1" width="3.7109375" customWidth="1"/>
    <col min="2" max="2" width="3.85546875" customWidth="1"/>
    <col min="4" max="4" width="4.5703125" customWidth="1"/>
    <col min="5" max="5" width="14" customWidth="1"/>
    <col min="8" max="8" width="30" customWidth="1"/>
    <col min="11" max="11" width="10.85546875" customWidth="1"/>
    <col min="18" max="18" width="37.140625" customWidth="1"/>
    <col min="19" max="19" width="12.140625" customWidth="1"/>
    <col min="20" max="20" width="14.140625" bestFit="1" customWidth="1"/>
  </cols>
  <sheetData>
    <row r="1" spans="1:21" x14ac:dyDescent="0.25">
      <c r="A1" s="15" t="s">
        <v>943</v>
      </c>
      <c r="S1" s="15">
        <f>SUBTOTAL(9,S4:S1000)</f>
        <v>205244.5604000001</v>
      </c>
    </row>
    <row r="2" spans="1:21" x14ac:dyDescent="0.25">
      <c r="K2" s="1"/>
      <c r="L2" s="1"/>
    </row>
    <row r="3" spans="1:21" ht="30" x14ac:dyDescent="0.25">
      <c r="A3" s="1" t="s">
        <v>0</v>
      </c>
      <c r="B3" s="1" t="s">
        <v>1</v>
      </c>
      <c r="C3" s="1" t="s">
        <v>2</v>
      </c>
      <c r="D3" s="1" t="s">
        <v>3</v>
      </c>
      <c r="E3" s="1" t="s">
        <v>4</v>
      </c>
      <c r="F3" s="1" t="s">
        <v>5</v>
      </c>
      <c r="G3" s="1" t="s">
        <v>6</v>
      </c>
      <c r="H3" s="1" t="s">
        <v>7</v>
      </c>
      <c r="I3" s="1" t="s">
        <v>8</v>
      </c>
      <c r="J3" s="14" t="s">
        <v>9</v>
      </c>
      <c r="K3" s="1" t="s">
        <v>12</v>
      </c>
      <c r="L3" s="1" t="s">
        <v>13</v>
      </c>
      <c r="M3" s="1" t="s">
        <v>10</v>
      </c>
      <c r="N3" s="1" t="s">
        <v>11</v>
      </c>
      <c r="O3" s="1" t="s">
        <v>14</v>
      </c>
      <c r="P3" s="1" t="s">
        <v>15</v>
      </c>
      <c r="Q3" s="1" t="s">
        <v>16</v>
      </c>
      <c r="R3" s="1" t="s">
        <v>17</v>
      </c>
      <c r="S3" s="27" t="s">
        <v>18</v>
      </c>
      <c r="T3" s="13" t="s">
        <v>48</v>
      </c>
      <c r="U3" s="13" t="s">
        <v>90</v>
      </c>
    </row>
    <row r="4" spans="1:21" x14ac:dyDescent="0.25">
      <c r="A4" t="s">
        <v>19</v>
      </c>
      <c r="B4" t="s">
        <v>20</v>
      </c>
      <c r="C4">
        <v>1572754</v>
      </c>
      <c r="D4">
        <v>1</v>
      </c>
      <c r="E4" s="2">
        <v>44536</v>
      </c>
      <c r="F4">
        <v>202212</v>
      </c>
      <c r="G4" t="s">
        <v>726</v>
      </c>
      <c r="H4" t="s">
        <v>21</v>
      </c>
      <c r="I4">
        <v>590</v>
      </c>
      <c r="J4">
        <v>65822</v>
      </c>
      <c r="K4" t="s">
        <v>76</v>
      </c>
      <c r="L4" t="s">
        <v>75</v>
      </c>
      <c r="O4">
        <v>5</v>
      </c>
      <c r="P4" t="s">
        <v>22</v>
      </c>
      <c r="Q4">
        <v>0</v>
      </c>
      <c r="R4" t="s">
        <v>953</v>
      </c>
      <c r="S4">
        <v>53.9</v>
      </c>
      <c r="T4" t="str">
        <f>IF(J4="","","FCR-"&amp;_xlfn.XLOOKUP(J4,Bud_Vs_Exp!$A$14:$A$72,Bud_Vs_Exp!$B$14:$B$72,""))</f>
        <v xml:space="preserve">FCR-4.4 </v>
      </c>
      <c r="U4" t="str">
        <f>_xlfn.XLOOKUP(F4,SetUp!$O$2:$O$13,SetUp!$P$2:$P$13,"")</f>
        <v>Q4</v>
      </c>
    </row>
    <row r="5" spans="1:21" x14ac:dyDescent="0.25">
      <c r="A5" t="s">
        <v>19</v>
      </c>
      <c r="B5" t="s">
        <v>20</v>
      </c>
      <c r="C5">
        <v>1572760</v>
      </c>
      <c r="D5">
        <v>1</v>
      </c>
      <c r="E5" s="2">
        <v>44544</v>
      </c>
      <c r="F5">
        <v>202212</v>
      </c>
      <c r="G5" t="s">
        <v>727</v>
      </c>
      <c r="H5" t="s">
        <v>23</v>
      </c>
      <c r="I5">
        <v>590</v>
      </c>
      <c r="J5">
        <v>65822</v>
      </c>
      <c r="K5" t="s">
        <v>76</v>
      </c>
      <c r="L5" t="s">
        <v>75</v>
      </c>
      <c r="O5">
        <v>5</v>
      </c>
      <c r="P5" t="s">
        <v>22</v>
      </c>
      <c r="Q5">
        <v>0</v>
      </c>
      <c r="R5" t="s">
        <v>954</v>
      </c>
      <c r="S5">
        <v>64.75</v>
      </c>
      <c r="T5" t="str">
        <f>IF(J5="","","FCR-"&amp;_xlfn.XLOOKUP(J5,Bud_Vs_Exp!$A$14:$A$72,Bud_Vs_Exp!$B$14:$B$72,""))</f>
        <v xml:space="preserve">FCR-4.4 </v>
      </c>
      <c r="U5" t="str">
        <f>_xlfn.XLOOKUP(F5,SetUp!$O$2:$O$13,SetUp!$P$2:$P$13,"")</f>
        <v>Q4</v>
      </c>
    </row>
    <row r="6" spans="1:21" x14ac:dyDescent="0.25">
      <c r="A6" t="s">
        <v>19</v>
      </c>
      <c r="B6" t="s">
        <v>20</v>
      </c>
      <c r="C6">
        <v>1572760</v>
      </c>
      <c r="D6">
        <v>0</v>
      </c>
      <c r="E6" s="2">
        <v>44544</v>
      </c>
      <c r="F6">
        <v>202212</v>
      </c>
      <c r="G6" t="s">
        <v>728</v>
      </c>
      <c r="H6" t="s">
        <v>24</v>
      </c>
      <c r="I6">
        <v>590</v>
      </c>
      <c r="J6">
        <v>65821</v>
      </c>
      <c r="K6" t="s">
        <v>76</v>
      </c>
      <c r="L6" t="s">
        <v>75</v>
      </c>
      <c r="O6">
        <v>5</v>
      </c>
      <c r="P6" t="s">
        <v>22</v>
      </c>
      <c r="Q6">
        <v>0</v>
      </c>
      <c r="R6" t="s">
        <v>955</v>
      </c>
      <c r="S6">
        <v>4.22</v>
      </c>
      <c r="T6" t="str">
        <f>IF(J6="","","FCR-"&amp;_xlfn.XLOOKUP(J6,Bud_Vs_Exp!$A$14:$A$72,Bud_Vs_Exp!$B$14:$B$72,""))</f>
        <v xml:space="preserve">FCR-4.3 </v>
      </c>
      <c r="U6" t="str">
        <f>_xlfn.XLOOKUP(F6,SetUp!$O$2:$O$13,SetUp!$P$2:$P$13,"")</f>
        <v>Q4</v>
      </c>
    </row>
    <row r="7" spans="1:21" x14ac:dyDescent="0.25">
      <c r="A7" t="s">
        <v>19</v>
      </c>
      <c r="B7" t="s">
        <v>20</v>
      </c>
      <c r="C7">
        <v>1572766</v>
      </c>
      <c r="D7">
        <v>0</v>
      </c>
      <c r="E7" s="2">
        <v>44553</v>
      </c>
      <c r="F7">
        <v>202212</v>
      </c>
      <c r="G7" t="s">
        <v>729</v>
      </c>
      <c r="H7" t="s">
        <v>25</v>
      </c>
      <c r="I7">
        <v>590</v>
      </c>
      <c r="J7">
        <v>65802</v>
      </c>
      <c r="K7" t="s">
        <v>76</v>
      </c>
      <c r="L7" t="s">
        <v>75</v>
      </c>
      <c r="O7">
        <v>5</v>
      </c>
      <c r="P7" t="s">
        <v>22</v>
      </c>
      <c r="Q7">
        <v>0</v>
      </c>
      <c r="R7" t="s">
        <v>956</v>
      </c>
      <c r="S7">
        <v>291.22000000000003</v>
      </c>
      <c r="T7" t="str">
        <f>IF(J7="","","FCR-"&amp;_xlfn.XLOOKUP(J7,Bud_Vs_Exp!$A$14:$A$72,Bud_Vs_Exp!$B$14:$B$72,""))</f>
        <v>FCR-1.1.1.33</v>
      </c>
      <c r="U7" t="str">
        <f>_xlfn.XLOOKUP(F7,SetUp!$O$2:$O$13,SetUp!$P$2:$P$13,"")</f>
        <v>Q4</v>
      </c>
    </row>
    <row r="8" spans="1:21" x14ac:dyDescent="0.25">
      <c r="A8" t="s">
        <v>19</v>
      </c>
      <c r="B8" t="s">
        <v>20</v>
      </c>
      <c r="C8">
        <v>1572766</v>
      </c>
      <c r="D8">
        <v>4</v>
      </c>
      <c r="E8" s="2">
        <v>44553</v>
      </c>
      <c r="F8">
        <v>202212</v>
      </c>
      <c r="G8" t="s">
        <v>729</v>
      </c>
      <c r="H8" t="s">
        <v>25</v>
      </c>
      <c r="I8">
        <v>590</v>
      </c>
      <c r="J8">
        <v>65804</v>
      </c>
      <c r="K8" t="s">
        <v>76</v>
      </c>
      <c r="L8" t="s">
        <v>75</v>
      </c>
      <c r="O8">
        <v>5</v>
      </c>
      <c r="P8" t="s">
        <v>22</v>
      </c>
      <c r="Q8">
        <v>0</v>
      </c>
      <c r="R8" t="s">
        <v>956</v>
      </c>
      <c r="S8">
        <v>22.26</v>
      </c>
      <c r="T8" t="str">
        <f>IF(J8="","","FCR-"&amp;_xlfn.XLOOKUP(J8,Bud_Vs_Exp!$A$14:$A$72,Bud_Vs_Exp!$B$14:$B$72,""))</f>
        <v>FCR-1.1.2.26</v>
      </c>
      <c r="U8" t="str">
        <f>_xlfn.XLOOKUP(F8,SetUp!$O$2:$O$13,SetUp!$P$2:$P$13,"")</f>
        <v>Q4</v>
      </c>
    </row>
    <row r="9" spans="1:21" x14ac:dyDescent="0.25">
      <c r="A9" t="s">
        <v>19</v>
      </c>
      <c r="B9" t="s">
        <v>20</v>
      </c>
      <c r="C9">
        <v>1572766</v>
      </c>
      <c r="D9">
        <v>9</v>
      </c>
      <c r="E9" s="2">
        <v>44553</v>
      </c>
      <c r="F9">
        <v>202212</v>
      </c>
      <c r="G9" t="s">
        <v>729</v>
      </c>
      <c r="H9" t="s">
        <v>25</v>
      </c>
      <c r="I9">
        <v>590</v>
      </c>
      <c r="J9">
        <v>65807</v>
      </c>
      <c r="K9" t="s">
        <v>76</v>
      </c>
      <c r="L9" t="s">
        <v>75</v>
      </c>
      <c r="O9">
        <v>5</v>
      </c>
      <c r="P9" t="s">
        <v>22</v>
      </c>
      <c r="Q9">
        <v>0</v>
      </c>
      <c r="R9" t="s">
        <v>956</v>
      </c>
      <c r="S9">
        <v>38.71</v>
      </c>
      <c r="T9" t="str">
        <f>IF(J9="","","FCR-"&amp;_xlfn.XLOOKUP(J9,Bud_Vs_Exp!$A$14:$A$72,Bud_Vs_Exp!$B$14:$B$72,""))</f>
        <v>FCR-1.1.2.29</v>
      </c>
      <c r="U9" t="str">
        <f>_xlfn.XLOOKUP(F9,SetUp!$O$2:$O$13,SetUp!$P$2:$P$13,"")</f>
        <v>Q4</v>
      </c>
    </row>
    <row r="10" spans="1:21" x14ac:dyDescent="0.25">
      <c r="A10" t="s">
        <v>19</v>
      </c>
      <c r="B10" t="s">
        <v>20</v>
      </c>
      <c r="C10">
        <v>1572766</v>
      </c>
      <c r="D10">
        <v>14</v>
      </c>
      <c r="E10" s="2">
        <v>44553</v>
      </c>
      <c r="F10">
        <v>202212</v>
      </c>
      <c r="G10" t="s">
        <v>729</v>
      </c>
      <c r="H10" t="s">
        <v>25</v>
      </c>
      <c r="I10">
        <v>590</v>
      </c>
      <c r="J10">
        <v>65806</v>
      </c>
      <c r="K10" t="s">
        <v>76</v>
      </c>
      <c r="L10" t="s">
        <v>75</v>
      </c>
      <c r="O10">
        <v>5</v>
      </c>
      <c r="P10" t="s">
        <v>22</v>
      </c>
      <c r="Q10">
        <v>0</v>
      </c>
      <c r="R10" t="s">
        <v>956</v>
      </c>
      <c r="S10">
        <v>54.1</v>
      </c>
      <c r="T10" t="str">
        <f>IF(J10="","","FCR-"&amp;_xlfn.XLOOKUP(J10,Bud_Vs_Exp!$A$14:$A$72,Bud_Vs_Exp!$B$14:$B$72,""))</f>
        <v>FCR-1.1.2.28</v>
      </c>
      <c r="U10" t="str">
        <f>_xlfn.XLOOKUP(F10,SetUp!$O$2:$O$13,SetUp!$P$2:$P$13,"")</f>
        <v>Q4</v>
      </c>
    </row>
    <row r="11" spans="1:21" x14ac:dyDescent="0.25">
      <c r="A11" t="s">
        <v>19</v>
      </c>
      <c r="B11" t="s">
        <v>20</v>
      </c>
      <c r="C11">
        <v>1572767</v>
      </c>
      <c r="D11">
        <v>7</v>
      </c>
      <c r="E11" s="2">
        <v>44553</v>
      </c>
      <c r="F11">
        <v>202212</v>
      </c>
      <c r="G11" t="s">
        <v>730</v>
      </c>
      <c r="H11" t="s">
        <v>26</v>
      </c>
      <c r="I11">
        <v>590</v>
      </c>
      <c r="J11">
        <v>65801</v>
      </c>
      <c r="K11" t="s">
        <v>76</v>
      </c>
      <c r="L11" t="s">
        <v>75</v>
      </c>
      <c r="O11">
        <v>5</v>
      </c>
      <c r="P11" t="s">
        <v>22</v>
      </c>
      <c r="Q11">
        <v>0</v>
      </c>
      <c r="R11" t="s">
        <v>957</v>
      </c>
      <c r="S11">
        <v>20.47</v>
      </c>
      <c r="T11" t="str">
        <f>IF(J11="","","FCR-"&amp;_xlfn.XLOOKUP(J11,Bud_Vs_Exp!$A$14:$A$72,Bud_Vs_Exp!$B$14:$B$72,""))</f>
        <v>FCR-1.1.1.32</v>
      </c>
      <c r="U11" t="str">
        <f>_xlfn.XLOOKUP(F11,SetUp!$O$2:$O$13,SetUp!$P$2:$P$13,"")</f>
        <v>Q4</v>
      </c>
    </row>
    <row r="12" spans="1:21" x14ac:dyDescent="0.25">
      <c r="A12" t="s">
        <v>19</v>
      </c>
      <c r="B12" t="s">
        <v>20</v>
      </c>
      <c r="C12">
        <v>1572767</v>
      </c>
      <c r="D12">
        <v>1</v>
      </c>
      <c r="E12" s="2">
        <v>44553</v>
      </c>
      <c r="F12">
        <v>202212</v>
      </c>
      <c r="G12" t="s">
        <v>731</v>
      </c>
      <c r="H12" t="s">
        <v>705</v>
      </c>
      <c r="I12">
        <v>590</v>
      </c>
      <c r="J12">
        <v>65801</v>
      </c>
      <c r="K12" t="s">
        <v>76</v>
      </c>
      <c r="L12" t="s">
        <v>75</v>
      </c>
      <c r="O12">
        <v>5</v>
      </c>
      <c r="P12" t="s">
        <v>22</v>
      </c>
      <c r="Q12">
        <v>0</v>
      </c>
      <c r="R12" t="s">
        <v>958</v>
      </c>
      <c r="S12">
        <v>1096.78</v>
      </c>
      <c r="T12" t="str">
        <f>IF(J12="","","FCR-"&amp;_xlfn.XLOOKUP(J12,Bud_Vs_Exp!$A$14:$A$72,Bud_Vs_Exp!$B$14:$B$72,""))</f>
        <v>FCR-1.1.1.32</v>
      </c>
      <c r="U12" t="str">
        <f>_xlfn.XLOOKUP(F12,SetUp!$O$2:$O$13,SetUp!$P$2:$P$13,"")</f>
        <v>Q4</v>
      </c>
    </row>
    <row r="13" spans="1:21" x14ac:dyDescent="0.25">
      <c r="A13" t="s">
        <v>19</v>
      </c>
      <c r="B13" t="s">
        <v>20</v>
      </c>
      <c r="C13">
        <v>1572767</v>
      </c>
      <c r="D13">
        <v>4</v>
      </c>
      <c r="E13" s="2">
        <v>44553</v>
      </c>
      <c r="F13">
        <v>202212</v>
      </c>
      <c r="G13" t="s">
        <v>731</v>
      </c>
      <c r="H13" t="s">
        <v>705</v>
      </c>
      <c r="I13">
        <v>590</v>
      </c>
      <c r="J13">
        <v>65801</v>
      </c>
      <c r="K13" t="s">
        <v>76</v>
      </c>
      <c r="L13" t="s">
        <v>75</v>
      </c>
      <c r="O13">
        <v>5</v>
      </c>
      <c r="P13" t="s">
        <v>22</v>
      </c>
      <c r="Q13">
        <v>0</v>
      </c>
      <c r="R13" t="s">
        <v>959</v>
      </c>
      <c r="S13">
        <v>387.3</v>
      </c>
      <c r="T13" t="str">
        <f>IF(J13="","","FCR-"&amp;_xlfn.XLOOKUP(J13,Bud_Vs_Exp!$A$14:$A$72,Bud_Vs_Exp!$B$14:$B$72,""))</f>
        <v>FCR-1.1.1.32</v>
      </c>
      <c r="U13" t="str">
        <f>_xlfn.XLOOKUP(F13,SetUp!$O$2:$O$13,SetUp!$P$2:$P$13,"")</f>
        <v>Q4</v>
      </c>
    </row>
    <row r="14" spans="1:21" x14ac:dyDescent="0.25">
      <c r="A14" t="s">
        <v>19</v>
      </c>
      <c r="B14" t="s">
        <v>27</v>
      </c>
      <c r="C14">
        <v>1572770</v>
      </c>
      <c r="D14">
        <v>2</v>
      </c>
      <c r="E14" s="2">
        <v>44558</v>
      </c>
      <c r="F14">
        <v>202212</v>
      </c>
      <c r="G14" t="s">
        <v>732</v>
      </c>
      <c r="H14" t="s">
        <v>28</v>
      </c>
      <c r="I14">
        <v>590</v>
      </c>
      <c r="J14">
        <v>65801</v>
      </c>
      <c r="K14" t="s">
        <v>76</v>
      </c>
      <c r="L14" t="s">
        <v>75</v>
      </c>
      <c r="O14">
        <v>5</v>
      </c>
      <c r="P14" t="s">
        <v>22</v>
      </c>
      <c r="Q14">
        <v>0</v>
      </c>
      <c r="R14" t="s">
        <v>960</v>
      </c>
      <c r="S14">
        <v>-76.11</v>
      </c>
      <c r="T14" t="str">
        <f>IF(J14="","","FCR-"&amp;_xlfn.XLOOKUP(J14,Bud_Vs_Exp!$A$14:$A$72,Bud_Vs_Exp!$B$14:$B$72,""))</f>
        <v>FCR-1.1.1.32</v>
      </c>
      <c r="U14" t="str">
        <f>_xlfn.XLOOKUP(F14,SetUp!$O$2:$O$13,SetUp!$P$2:$P$13,"")</f>
        <v>Q4</v>
      </c>
    </row>
    <row r="15" spans="1:21" x14ac:dyDescent="0.25">
      <c r="A15" t="s">
        <v>19</v>
      </c>
      <c r="B15" t="s">
        <v>27</v>
      </c>
      <c r="C15">
        <v>1572770</v>
      </c>
      <c r="D15">
        <v>14</v>
      </c>
      <c r="E15" s="2">
        <v>44558</v>
      </c>
      <c r="F15">
        <v>202212</v>
      </c>
      <c r="G15" t="s">
        <v>732</v>
      </c>
      <c r="H15" t="s">
        <v>28</v>
      </c>
      <c r="I15">
        <v>590</v>
      </c>
      <c r="J15">
        <v>65802</v>
      </c>
      <c r="K15" t="s">
        <v>76</v>
      </c>
      <c r="L15" t="s">
        <v>75</v>
      </c>
      <c r="O15">
        <v>5</v>
      </c>
      <c r="P15" t="s">
        <v>22</v>
      </c>
      <c r="Q15">
        <v>0</v>
      </c>
      <c r="R15" t="s">
        <v>961</v>
      </c>
      <c r="S15">
        <v>207.28</v>
      </c>
      <c r="T15" t="str">
        <f>IF(J15="","","FCR-"&amp;_xlfn.XLOOKUP(J15,Bud_Vs_Exp!$A$14:$A$72,Bud_Vs_Exp!$B$14:$B$72,""))</f>
        <v>FCR-1.1.1.33</v>
      </c>
      <c r="U15" t="str">
        <f>_xlfn.XLOOKUP(F15,SetUp!$O$2:$O$13,SetUp!$P$2:$P$13,"")</f>
        <v>Q4</v>
      </c>
    </row>
    <row r="16" spans="1:21" x14ac:dyDescent="0.25">
      <c r="A16" t="s">
        <v>19</v>
      </c>
      <c r="B16" t="s">
        <v>27</v>
      </c>
      <c r="C16">
        <v>1572770</v>
      </c>
      <c r="D16">
        <v>12</v>
      </c>
      <c r="E16" s="2">
        <v>44558</v>
      </c>
      <c r="F16">
        <v>202212</v>
      </c>
      <c r="G16" t="s">
        <v>732</v>
      </c>
      <c r="H16" t="s">
        <v>28</v>
      </c>
      <c r="I16">
        <v>590</v>
      </c>
      <c r="J16">
        <v>65804</v>
      </c>
      <c r="K16" t="s">
        <v>76</v>
      </c>
      <c r="L16" t="s">
        <v>75</v>
      </c>
      <c r="O16">
        <v>5</v>
      </c>
      <c r="P16" t="s">
        <v>22</v>
      </c>
      <c r="Q16">
        <v>0</v>
      </c>
      <c r="R16" t="s">
        <v>962</v>
      </c>
      <c r="S16">
        <v>69.17</v>
      </c>
      <c r="T16" t="str">
        <f>IF(J16="","","FCR-"&amp;_xlfn.XLOOKUP(J16,Bud_Vs_Exp!$A$14:$A$72,Bud_Vs_Exp!$B$14:$B$72,""))</f>
        <v>FCR-1.1.2.26</v>
      </c>
      <c r="U16" t="str">
        <f>_xlfn.XLOOKUP(F16,SetUp!$O$2:$O$13,SetUp!$P$2:$P$13,"")</f>
        <v>Q4</v>
      </c>
    </row>
    <row r="17" spans="1:21" x14ac:dyDescent="0.25">
      <c r="A17" t="s">
        <v>19</v>
      </c>
      <c r="B17" t="s">
        <v>27</v>
      </c>
      <c r="C17">
        <v>1572770</v>
      </c>
      <c r="D17">
        <v>9</v>
      </c>
      <c r="E17" s="2">
        <v>44558</v>
      </c>
      <c r="F17">
        <v>202212</v>
      </c>
      <c r="G17" t="s">
        <v>732</v>
      </c>
      <c r="H17" t="s">
        <v>28</v>
      </c>
      <c r="I17">
        <v>590</v>
      </c>
      <c r="J17">
        <v>65806</v>
      </c>
      <c r="K17" t="s">
        <v>76</v>
      </c>
      <c r="L17" t="s">
        <v>75</v>
      </c>
      <c r="O17">
        <v>5</v>
      </c>
      <c r="P17" t="s">
        <v>22</v>
      </c>
      <c r="Q17">
        <v>0</v>
      </c>
      <c r="R17" t="s">
        <v>963</v>
      </c>
      <c r="S17">
        <v>12.22</v>
      </c>
      <c r="T17" t="str">
        <f>IF(J17="","","FCR-"&amp;_xlfn.XLOOKUP(J17,Bud_Vs_Exp!$A$14:$A$72,Bud_Vs_Exp!$B$14:$B$72,""))</f>
        <v>FCR-1.1.2.28</v>
      </c>
      <c r="U17" t="str">
        <f>_xlfn.XLOOKUP(F17,SetUp!$O$2:$O$13,SetUp!$P$2:$P$13,"")</f>
        <v>Q4</v>
      </c>
    </row>
    <row r="18" spans="1:21" x14ac:dyDescent="0.25">
      <c r="A18" t="s">
        <v>19</v>
      </c>
      <c r="B18" t="s">
        <v>27</v>
      </c>
      <c r="C18">
        <v>1572770</v>
      </c>
      <c r="D18">
        <v>6</v>
      </c>
      <c r="E18" s="2">
        <v>44558</v>
      </c>
      <c r="F18">
        <v>202212</v>
      </c>
      <c r="G18" t="s">
        <v>732</v>
      </c>
      <c r="H18" t="s">
        <v>28</v>
      </c>
      <c r="I18">
        <v>590</v>
      </c>
      <c r="J18">
        <v>65807</v>
      </c>
      <c r="K18" t="s">
        <v>76</v>
      </c>
      <c r="L18" t="s">
        <v>75</v>
      </c>
      <c r="O18">
        <v>5</v>
      </c>
      <c r="P18" t="s">
        <v>22</v>
      </c>
      <c r="Q18">
        <v>0</v>
      </c>
      <c r="R18" t="s">
        <v>964</v>
      </c>
      <c r="S18">
        <v>5.57</v>
      </c>
      <c r="T18" t="str">
        <f>IF(J18="","","FCR-"&amp;_xlfn.XLOOKUP(J18,Bud_Vs_Exp!$A$14:$A$72,Bud_Vs_Exp!$B$14:$B$72,""))</f>
        <v>FCR-1.1.2.29</v>
      </c>
      <c r="U18" t="str">
        <f>_xlfn.XLOOKUP(F18,SetUp!$O$2:$O$13,SetUp!$P$2:$P$13,"")</f>
        <v>Q4</v>
      </c>
    </row>
    <row r="19" spans="1:21" x14ac:dyDescent="0.25">
      <c r="A19" t="s">
        <v>19</v>
      </c>
      <c r="B19" t="s">
        <v>27</v>
      </c>
      <c r="C19">
        <v>1572772</v>
      </c>
      <c r="D19">
        <v>3</v>
      </c>
      <c r="E19" s="2">
        <v>44558</v>
      </c>
      <c r="F19">
        <v>202212</v>
      </c>
      <c r="G19" t="s">
        <v>733</v>
      </c>
      <c r="H19" t="s">
        <v>29</v>
      </c>
      <c r="I19">
        <v>590</v>
      </c>
      <c r="J19">
        <v>65807</v>
      </c>
      <c r="K19" t="s">
        <v>76</v>
      </c>
      <c r="L19" t="s">
        <v>75</v>
      </c>
      <c r="O19">
        <v>5</v>
      </c>
      <c r="P19" t="s">
        <v>22</v>
      </c>
      <c r="Q19">
        <v>0</v>
      </c>
      <c r="R19" t="s">
        <v>965</v>
      </c>
      <c r="S19">
        <v>18.739999999999998</v>
      </c>
      <c r="T19" t="str">
        <f>IF(J19="","","FCR-"&amp;_xlfn.XLOOKUP(J19,Bud_Vs_Exp!$A$14:$A$72,Bud_Vs_Exp!$B$14:$B$72,""))</f>
        <v>FCR-1.1.2.29</v>
      </c>
      <c r="U19" t="str">
        <f>_xlfn.XLOOKUP(F19,SetUp!$O$2:$O$13,SetUp!$P$2:$P$13,"")</f>
        <v>Q4</v>
      </c>
    </row>
    <row r="20" spans="1:21" x14ac:dyDescent="0.25">
      <c r="A20" t="s">
        <v>19</v>
      </c>
      <c r="B20" t="s">
        <v>27</v>
      </c>
      <c r="C20">
        <v>1572772</v>
      </c>
      <c r="D20">
        <v>0</v>
      </c>
      <c r="E20" s="2">
        <v>44558</v>
      </c>
      <c r="F20">
        <v>202212</v>
      </c>
      <c r="G20" t="s">
        <v>733</v>
      </c>
      <c r="H20" t="s">
        <v>29</v>
      </c>
      <c r="I20">
        <v>590</v>
      </c>
      <c r="J20">
        <v>65806</v>
      </c>
      <c r="K20" t="s">
        <v>76</v>
      </c>
      <c r="L20" t="s">
        <v>75</v>
      </c>
      <c r="O20">
        <v>5</v>
      </c>
      <c r="P20" t="s">
        <v>22</v>
      </c>
      <c r="Q20">
        <v>0</v>
      </c>
      <c r="R20" t="s">
        <v>965</v>
      </c>
      <c r="S20">
        <v>47.48</v>
      </c>
      <c r="T20" t="str">
        <f>IF(J20="","","FCR-"&amp;_xlfn.XLOOKUP(J20,Bud_Vs_Exp!$A$14:$A$72,Bud_Vs_Exp!$B$14:$B$72,""))</f>
        <v>FCR-1.1.2.28</v>
      </c>
      <c r="U20" t="str">
        <f>_xlfn.XLOOKUP(F20,SetUp!$O$2:$O$13,SetUp!$P$2:$P$13,"")</f>
        <v>Q4</v>
      </c>
    </row>
    <row r="21" spans="1:21" x14ac:dyDescent="0.25">
      <c r="A21" t="s">
        <v>19</v>
      </c>
      <c r="B21" t="s">
        <v>27</v>
      </c>
      <c r="C21">
        <v>1572772</v>
      </c>
      <c r="D21">
        <v>11</v>
      </c>
      <c r="E21" s="2">
        <v>44558</v>
      </c>
      <c r="F21">
        <v>202212</v>
      </c>
      <c r="G21" t="s">
        <v>733</v>
      </c>
      <c r="H21" t="s">
        <v>29</v>
      </c>
      <c r="I21">
        <v>590</v>
      </c>
      <c r="J21">
        <v>65805</v>
      </c>
      <c r="K21" t="s">
        <v>76</v>
      </c>
      <c r="L21" t="str">
        <f>IF(LEFT(J21,3)="658","EU")</f>
        <v>EU</v>
      </c>
      <c r="O21">
        <v>5</v>
      </c>
      <c r="P21" t="s">
        <v>22</v>
      </c>
      <c r="Q21">
        <v>0</v>
      </c>
      <c r="R21" t="s">
        <v>965</v>
      </c>
      <c r="S21">
        <v>80.010000000000005</v>
      </c>
      <c r="T21" t="str">
        <f>IF(J21="","","FCR-"&amp;_xlfn.XLOOKUP(J21,Bud_Vs_Exp!$A$14:$A$72,Bud_Vs_Exp!$B$14:$B$72,""))</f>
        <v>FCR-1.1.2.27</v>
      </c>
      <c r="U21" t="str">
        <f>_xlfn.XLOOKUP(F21,SetUp!$O$2:$O$13,SetUp!$P$2:$P$13,"")</f>
        <v>Q4</v>
      </c>
    </row>
    <row r="22" spans="1:21" x14ac:dyDescent="0.25">
      <c r="A22" t="s">
        <v>19</v>
      </c>
      <c r="B22" t="s">
        <v>27</v>
      </c>
      <c r="C22">
        <v>1572772</v>
      </c>
      <c r="D22">
        <v>9</v>
      </c>
      <c r="E22" s="2">
        <v>44558</v>
      </c>
      <c r="F22">
        <v>202212</v>
      </c>
      <c r="G22" t="s">
        <v>733</v>
      </c>
      <c r="H22" t="s">
        <v>29</v>
      </c>
      <c r="I22">
        <v>590</v>
      </c>
      <c r="J22">
        <v>65802</v>
      </c>
      <c r="K22" t="s">
        <v>76</v>
      </c>
      <c r="L22" t="s">
        <v>75</v>
      </c>
      <c r="O22">
        <v>5</v>
      </c>
      <c r="P22" t="s">
        <v>22</v>
      </c>
      <c r="Q22">
        <v>0</v>
      </c>
      <c r="R22" t="s">
        <v>965</v>
      </c>
      <c r="S22">
        <v>504.57</v>
      </c>
      <c r="T22" t="str">
        <f>IF(J22="","","FCR-"&amp;_xlfn.XLOOKUP(J22,Bud_Vs_Exp!$A$14:$A$72,Bud_Vs_Exp!$B$14:$B$72,""))</f>
        <v>FCR-1.1.1.33</v>
      </c>
      <c r="U22" t="str">
        <f>_xlfn.XLOOKUP(F22,SetUp!$O$2:$O$13,SetUp!$P$2:$P$13,"")</f>
        <v>Q4</v>
      </c>
    </row>
    <row r="23" spans="1:21" x14ac:dyDescent="0.25">
      <c r="A23" t="s">
        <v>19</v>
      </c>
      <c r="B23" t="s">
        <v>27</v>
      </c>
      <c r="C23">
        <v>1572772</v>
      </c>
      <c r="D23">
        <v>6</v>
      </c>
      <c r="E23" s="2">
        <v>44558</v>
      </c>
      <c r="F23">
        <v>202212</v>
      </c>
      <c r="G23" t="s">
        <v>733</v>
      </c>
      <c r="H23" t="s">
        <v>29</v>
      </c>
      <c r="I23">
        <v>590</v>
      </c>
      <c r="J23">
        <v>65804</v>
      </c>
      <c r="K23" t="s">
        <v>76</v>
      </c>
      <c r="L23" t="s">
        <v>75</v>
      </c>
      <c r="O23">
        <v>5</v>
      </c>
      <c r="P23" t="s">
        <v>22</v>
      </c>
      <c r="Q23">
        <v>0</v>
      </c>
      <c r="R23" t="s">
        <v>965</v>
      </c>
      <c r="S23">
        <v>103.84</v>
      </c>
      <c r="T23" t="str">
        <f>IF(J23="","","FCR-"&amp;_xlfn.XLOOKUP(J23,Bud_Vs_Exp!$A$14:$A$72,Bud_Vs_Exp!$B$14:$B$72,""))</f>
        <v>FCR-1.1.2.26</v>
      </c>
      <c r="U23" t="str">
        <f>_xlfn.XLOOKUP(F23,SetUp!$O$2:$O$13,SetUp!$P$2:$P$13,"")</f>
        <v>Q4</v>
      </c>
    </row>
    <row r="24" spans="1:21" x14ac:dyDescent="0.25">
      <c r="A24" t="s">
        <v>19</v>
      </c>
      <c r="B24" t="s">
        <v>20</v>
      </c>
      <c r="C24">
        <v>1572773</v>
      </c>
      <c r="D24">
        <v>0</v>
      </c>
      <c r="E24" s="2">
        <v>44561</v>
      </c>
      <c r="F24">
        <v>202212</v>
      </c>
      <c r="G24" t="s">
        <v>734</v>
      </c>
      <c r="H24" t="s">
        <v>30</v>
      </c>
      <c r="I24">
        <v>590</v>
      </c>
      <c r="J24">
        <v>65827</v>
      </c>
      <c r="K24" t="s">
        <v>76</v>
      </c>
      <c r="L24" t="s">
        <v>75</v>
      </c>
      <c r="O24">
        <v>5</v>
      </c>
      <c r="P24" t="s">
        <v>22</v>
      </c>
      <c r="Q24">
        <v>0</v>
      </c>
      <c r="R24" t="s">
        <v>966</v>
      </c>
      <c r="S24">
        <v>1.5</v>
      </c>
      <c r="T24" t="str">
        <f>IF(J24="","","FCR-"&amp;_xlfn.XLOOKUP(J24,Bud_Vs_Exp!$A$14:$A$72,Bud_Vs_Exp!$B$14:$B$72,""))</f>
        <v xml:space="preserve">FCR-5.6 </v>
      </c>
      <c r="U24" t="str">
        <f>_xlfn.XLOOKUP(F24,SetUp!$O$2:$O$13,SetUp!$P$2:$P$13,"")</f>
        <v>Q4</v>
      </c>
    </row>
    <row r="25" spans="1:21" x14ac:dyDescent="0.25">
      <c r="A25" t="s">
        <v>19</v>
      </c>
      <c r="B25" t="s">
        <v>20</v>
      </c>
      <c r="C25">
        <v>1572774</v>
      </c>
      <c r="D25">
        <v>0</v>
      </c>
      <c r="E25" s="2">
        <v>44561</v>
      </c>
      <c r="F25">
        <v>202212</v>
      </c>
      <c r="G25" t="s">
        <v>727</v>
      </c>
      <c r="H25" t="s">
        <v>23</v>
      </c>
      <c r="I25">
        <v>590</v>
      </c>
      <c r="J25">
        <v>65822</v>
      </c>
      <c r="K25" t="s">
        <v>76</v>
      </c>
      <c r="L25" t="s">
        <v>75</v>
      </c>
      <c r="O25">
        <v>5</v>
      </c>
      <c r="P25" t="s">
        <v>22</v>
      </c>
      <c r="Q25">
        <v>0</v>
      </c>
      <c r="R25" t="s">
        <v>967</v>
      </c>
      <c r="S25">
        <v>50.58</v>
      </c>
      <c r="T25" t="str">
        <f>IF(J25="","","FCR-"&amp;_xlfn.XLOOKUP(J25,Bud_Vs_Exp!$A$14:$A$72,Bud_Vs_Exp!$B$14:$B$72,""))</f>
        <v xml:space="preserve">FCR-4.4 </v>
      </c>
      <c r="U25" t="str">
        <f>_xlfn.XLOOKUP(F25,SetUp!$O$2:$O$13,SetUp!$P$2:$P$13,"")</f>
        <v>Q4</v>
      </c>
    </row>
    <row r="26" spans="1:21" x14ac:dyDescent="0.25">
      <c r="A26" t="s">
        <v>19</v>
      </c>
      <c r="B26" t="s">
        <v>27</v>
      </c>
      <c r="C26">
        <v>1572775</v>
      </c>
      <c r="D26">
        <v>2</v>
      </c>
      <c r="E26" s="2">
        <v>44561</v>
      </c>
      <c r="F26">
        <v>202212</v>
      </c>
      <c r="G26" t="s">
        <v>731</v>
      </c>
      <c r="H26" t="s">
        <v>705</v>
      </c>
      <c r="I26">
        <v>590</v>
      </c>
      <c r="J26">
        <v>65806</v>
      </c>
      <c r="K26" t="s">
        <v>76</v>
      </c>
      <c r="L26" t="s">
        <v>75</v>
      </c>
      <c r="O26">
        <v>5</v>
      </c>
      <c r="P26" t="s">
        <v>22</v>
      </c>
      <c r="Q26">
        <v>0</v>
      </c>
      <c r="R26" t="s">
        <v>968</v>
      </c>
      <c r="S26">
        <v>131.46</v>
      </c>
      <c r="T26" t="str">
        <f>IF(J26="","","FCR-"&amp;_xlfn.XLOOKUP(J26,Bud_Vs_Exp!$A$14:$A$72,Bud_Vs_Exp!$B$14:$B$72,""))</f>
        <v>FCR-1.1.2.28</v>
      </c>
      <c r="U26" t="str">
        <f>_xlfn.XLOOKUP(F26,SetUp!$O$2:$O$13,SetUp!$P$2:$P$13,"")</f>
        <v>Q4</v>
      </c>
    </row>
    <row r="27" spans="1:21" x14ac:dyDescent="0.25">
      <c r="A27" t="s">
        <v>19</v>
      </c>
      <c r="B27" t="s">
        <v>27</v>
      </c>
      <c r="C27">
        <v>1572775</v>
      </c>
      <c r="D27">
        <v>5</v>
      </c>
      <c r="E27" s="2">
        <v>44561</v>
      </c>
      <c r="F27">
        <v>202212</v>
      </c>
      <c r="G27" t="s">
        <v>731</v>
      </c>
      <c r="H27" t="s">
        <v>705</v>
      </c>
      <c r="I27">
        <v>590</v>
      </c>
      <c r="J27">
        <v>65804</v>
      </c>
      <c r="K27" t="s">
        <v>76</v>
      </c>
      <c r="L27" t="s">
        <v>75</v>
      </c>
      <c r="O27">
        <v>5</v>
      </c>
      <c r="P27" t="s">
        <v>22</v>
      </c>
      <c r="Q27">
        <v>0</v>
      </c>
      <c r="R27" t="s">
        <v>969</v>
      </c>
      <c r="S27">
        <v>301.77</v>
      </c>
      <c r="T27" t="str">
        <f>IF(J27="","","FCR-"&amp;_xlfn.XLOOKUP(J27,Bud_Vs_Exp!$A$14:$A$72,Bud_Vs_Exp!$B$14:$B$72,""))</f>
        <v>FCR-1.1.2.26</v>
      </c>
      <c r="U27" t="str">
        <f>_xlfn.XLOOKUP(F27,SetUp!$O$2:$O$13,SetUp!$P$2:$P$13,"")</f>
        <v>Q4</v>
      </c>
    </row>
    <row r="28" spans="1:21" x14ac:dyDescent="0.25">
      <c r="A28" t="s">
        <v>19</v>
      </c>
      <c r="B28" t="s">
        <v>27</v>
      </c>
      <c r="C28">
        <v>1572775</v>
      </c>
      <c r="D28">
        <v>7</v>
      </c>
      <c r="E28" s="2">
        <v>44561</v>
      </c>
      <c r="F28">
        <v>202212</v>
      </c>
      <c r="G28" t="s">
        <v>731</v>
      </c>
      <c r="H28" t="s">
        <v>705</v>
      </c>
      <c r="I28">
        <v>590</v>
      </c>
      <c r="J28">
        <v>65802</v>
      </c>
      <c r="K28" t="s">
        <v>76</v>
      </c>
      <c r="L28" t="s">
        <v>75</v>
      </c>
      <c r="O28">
        <v>5</v>
      </c>
      <c r="P28" t="s">
        <v>22</v>
      </c>
      <c r="Q28">
        <v>0</v>
      </c>
      <c r="R28" t="s">
        <v>969</v>
      </c>
      <c r="S28">
        <v>1517.15</v>
      </c>
      <c r="T28" t="str">
        <f>IF(J28="","","FCR-"&amp;_xlfn.XLOOKUP(J28,Bud_Vs_Exp!$A$14:$A$72,Bud_Vs_Exp!$B$14:$B$72,""))</f>
        <v>FCR-1.1.1.33</v>
      </c>
      <c r="U28" t="str">
        <f>_xlfn.XLOOKUP(F28,SetUp!$O$2:$O$13,SetUp!$P$2:$P$13,"")</f>
        <v>Q4</v>
      </c>
    </row>
    <row r="29" spans="1:21" x14ac:dyDescent="0.25">
      <c r="A29" t="s">
        <v>19</v>
      </c>
      <c r="B29" t="s">
        <v>27</v>
      </c>
      <c r="C29">
        <v>1572775</v>
      </c>
      <c r="D29">
        <v>9</v>
      </c>
      <c r="E29" s="2">
        <v>44561</v>
      </c>
      <c r="F29">
        <v>202212</v>
      </c>
      <c r="G29" t="s">
        <v>731</v>
      </c>
      <c r="H29" t="s">
        <v>705</v>
      </c>
      <c r="I29">
        <v>590</v>
      </c>
      <c r="J29">
        <v>65805</v>
      </c>
      <c r="K29" t="s">
        <v>76</v>
      </c>
      <c r="L29" t="str">
        <f>IF(LEFT(J29,3)="658","EU")</f>
        <v>EU</v>
      </c>
      <c r="O29">
        <v>5</v>
      </c>
      <c r="P29" t="s">
        <v>22</v>
      </c>
      <c r="Q29">
        <v>0</v>
      </c>
      <c r="R29" t="s">
        <v>969</v>
      </c>
      <c r="S29">
        <v>234.84</v>
      </c>
      <c r="T29" t="str">
        <f>IF(J29="","","FCR-"&amp;_xlfn.XLOOKUP(J29,Bud_Vs_Exp!$A$14:$A$72,Bud_Vs_Exp!$B$14:$B$72,""))</f>
        <v>FCR-1.1.2.27</v>
      </c>
      <c r="U29" t="str">
        <f>_xlfn.XLOOKUP(F29,SetUp!$O$2:$O$13,SetUp!$P$2:$P$13,"")</f>
        <v>Q4</v>
      </c>
    </row>
    <row r="30" spans="1:21" x14ac:dyDescent="0.25">
      <c r="A30" t="s">
        <v>19</v>
      </c>
      <c r="B30" t="s">
        <v>27</v>
      </c>
      <c r="C30">
        <v>1572775</v>
      </c>
      <c r="D30">
        <v>12</v>
      </c>
      <c r="E30" s="2">
        <v>44561</v>
      </c>
      <c r="F30">
        <v>202212</v>
      </c>
      <c r="G30" t="s">
        <v>731</v>
      </c>
      <c r="H30" t="s">
        <v>705</v>
      </c>
      <c r="I30">
        <v>590</v>
      </c>
      <c r="J30">
        <v>65807</v>
      </c>
      <c r="K30" t="s">
        <v>76</v>
      </c>
      <c r="L30" t="s">
        <v>75</v>
      </c>
      <c r="O30">
        <v>5</v>
      </c>
      <c r="P30" t="s">
        <v>22</v>
      </c>
      <c r="Q30">
        <v>0</v>
      </c>
      <c r="R30" t="s">
        <v>968</v>
      </c>
      <c r="S30">
        <v>54.56</v>
      </c>
      <c r="T30" t="str">
        <f>IF(J30="","","FCR-"&amp;_xlfn.XLOOKUP(J30,Bud_Vs_Exp!$A$14:$A$72,Bud_Vs_Exp!$B$14:$B$72,""))</f>
        <v>FCR-1.1.2.29</v>
      </c>
      <c r="U30" t="str">
        <f>_xlfn.XLOOKUP(F30,SetUp!$O$2:$O$13,SetUp!$P$2:$P$13,"")</f>
        <v>Q4</v>
      </c>
    </row>
    <row r="31" spans="1:21" x14ac:dyDescent="0.25">
      <c r="A31" t="s">
        <v>19</v>
      </c>
      <c r="B31" t="s">
        <v>27</v>
      </c>
      <c r="C31">
        <v>1572776</v>
      </c>
      <c r="D31">
        <v>2</v>
      </c>
      <c r="E31" s="2">
        <v>44561</v>
      </c>
      <c r="F31">
        <v>202212</v>
      </c>
      <c r="G31" t="s">
        <v>730</v>
      </c>
      <c r="H31" t="s">
        <v>26</v>
      </c>
      <c r="I31">
        <v>590</v>
      </c>
      <c r="J31">
        <v>65806</v>
      </c>
      <c r="K31" t="s">
        <v>76</v>
      </c>
      <c r="L31" t="s">
        <v>75</v>
      </c>
      <c r="O31">
        <v>5</v>
      </c>
      <c r="P31" t="s">
        <v>22</v>
      </c>
      <c r="Q31">
        <v>0</v>
      </c>
      <c r="R31" t="s">
        <v>970</v>
      </c>
      <c r="S31">
        <v>2.7</v>
      </c>
      <c r="T31" t="str">
        <f>IF(J31="","","FCR-"&amp;_xlfn.XLOOKUP(J31,Bud_Vs_Exp!$A$14:$A$72,Bud_Vs_Exp!$B$14:$B$72,""))</f>
        <v>FCR-1.1.2.28</v>
      </c>
      <c r="U31" t="str">
        <f>_xlfn.XLOOKUP(F31,SetUp!$O$2:$O$13,SetUp!$P$2:$P$13,"")</f>
        <v>Q4</v>
      </c>
    </row>
    <row r="32" spans="1:21" x14ac:dyDescent="0.25">
      <c r="A32" t="s">
        <v>19</v>
      </c>
      <c r="B32" t="s">
        <v>27</v>
      </c>
      <c r="C32">
        <v>1572776</v>
      </c>
      <c r="D32">
        <v>5</v>
      </c>
      <c r="E32" s="2">
        <v>44561</v>
      </c>
      <c r="F32">
        <v>202212</v>
      </c>
      <c r="G32" t="s">
        <v>730</v>
      </c>
      <c r="H32" t="s">
        <v>26</v>
      </c>
      <c r="I32">
        <v>590</v>
      </c>
      <c r="J32">
        <v>65804</v>
      </c>
      <c r="K32" t="s">
        <v>76</v>
      </c>
      <c r="L32" t="s">
        <v>75</v>
      </c>
      <c r="O32">
        <v>5</v>
      </c>
      <c r="P32" t="s">
        <v>22</v>
      </c>
      <c r="Q32">
        <v>0</v>
      </c>
      <c r="R32" t="s">
        <v>971</v>
      </c>
      <c r="S32">
        <v>5.58</v>
      </c>
      <c r="T32" t="str">
        <f>IF(J32="","","FCR-"&amp;_xlfn.XLOOKUP(J32,Bud_Vs_Exp!$A$14:$A$72,Bud_Vs_Exp!$B$14:$B$72,""))</f>
        <v>FCR-1.1.2.26</v>
      </c>
      <c r="U32" t="str">
        <f>_xlfn.XLOOKUP(F32,SetUp!$O$2:$O$13,SetUp!$P$2:$P$13,"")</f>
        <v>Q4</v>
      </c>
    </row>
    <row r="33" spans="1:21" x14ac:dyDescent="0.25">
      <c r="A33" t="s">
        <v>19</v>
      </c>
      <c r="B33" t="s">
        <v>27</v>
      </c>
      <c r="C33">
        <v>1572776</v>
      </c>
      <c r="D33">
        <v>7</v>
      </c>
      <c r="E33" s="2">
        <v>44561</v>
      </c>
      <c r="F33">
        <v>202212</v>
      </c>
      <c r="G33" t="s">
        <v>730</v>
      </c>
      <c r="H33" t="s">
        <v>26</v>
      </c>
      <c r="I33">
        <v>590</v>
      </c>
      <c r="J33">
        <v>65802</v>
      </c>
      <c r="K33" t="s">
        <v>76</v>
      </c>
      <c r="L33" t="s">
        <v>75</v>
      </c>
      <c r="O33">
        <v>5</v>
      </c>
      <c r="P33" t="s">
        <v>22</v>
      </c>
      <c r="Q33">
        <v>0</v>
      </c>
      <c r="R33" t="s">
        <v>972</v>
      </c>
      <c r="S33">
        <v>39.92</v>
      </c>
      <c r="T33" t="str">
        <f>IF(J33="","","FCR-"&amp;_xlfn.XLOOKUP(J33,Bud_Vs_Exp!$A$14:$A$72,Bud_Vs_Exp!$B$14:$B$72,""))</f>
        <v>FCR-1.1.1.33</v>
      </c>
      <c r="U33" t="str">
        <f>_xlfn.XLOOKUP(F33,SetUp!$O$2:$O$13,SetUp!$P$2:$P$13,"")</f>
        <v>Q4</v>
      </c>
    </row>
    <row r="34" spans="1:21" x14ac:dyDescent="0.25">
      <c r="A34" t="s">
        <v>19</v>
      </c>
      <c r="B34" t="s">
        <v>27</v>
      </c>
      <c r="C34">
        <v>1572776</v>
      </c>
      <c r="D34">
        <v>9</v>
      </c>
      <c r="E34" s="2">
        <v>44561</v>
      </c>
      <c r="F34">
        <v>202212</v>
      </c>
      <c r="G34" t="s">
        <v>730</v>
      </c>
      <c r="H34" t="s">
        <v>26</v>
      </c>
      <c r="I34">
        <v>590</v>
      </c>
      <c r="J34">
        <v>65805</v>
      </c>
      <c r="K34" t="s">
        <v>76</v>
      </c>
      <c r="L34" t="str">
        <f>IF(LEFT(J34,3)="658","EU")</f>
        <v>EU</v>
      </c>
      <c r="O34">
        <v>5</v>
      </c>
      <c r="P34" t="s">
        <v>22</v>
      </c>
      <c r="Q34">
        <v>0</v>
      </c>
      <c r="R34" t="s">
        <v>973</v>
      </c>
      <c r="S34">
        <v>2.85</v>
      </c>
      <c r="T34" t="str">
        <f>IF(J34="","","FCR-"&amp;_xlfn.XLOOKUP(J34,Bud_Vs_Exp!$A$14:$A$72,Bud_Vs_Exp!$B$14:$B$72,""))</f>
        <v>FCR-1.1.2.27</v>
      </c>
      <c r="U34" t="str">
        <f>_xlfn.XLOOKUP(F34,SetUp!$O$2:$O$13,SetUp!$P$2:$P$13,"")</f>
        <v>Q4</v>
      </c>
    </row>
    <row r="35" spans="1:21" x14ac:dyDescent="0.25">
      <c r="A35" t="s">
        <v>19</v>
      </c>
      <c r="B35" t="s">
        <v>27</v>
      </c>
      <c r="C35">
        <v>1572776</v>
      </c>
      <c r="D35">
        <v>12</v>
      </c>
      <c r="E35" s="2">
        <v>44561</v>
      </c>
      <c r="F35">
        <v>202212</v>
      </c>
      <c r="G35" t="s">
        <v>730</v>
      </c>
      <c r="H35" t="s">
        <v>26</v>
      </c>
      <c r="I35">
        <v>590</v>
      </c>
      <c r="J35">
        <v>65807</v>
      </c>
      <c r="K35" t="s">
        <v>76</v>
      </c>
      <c r="L35" t="s">
        <v>75</v>
      </c>
      <c r="O35">
        <v>5</v>
      </c>
      <c r="P35" t="s">
        <v>22</v>
      </c>
      <c r="Q35">
        <v>0</v>
      </c>
      <c r="R35" t="s">
        <v>974</v>
      </c>
      <c r="S35">
        <v>0.75</v>
      </c>
      <c r="T35" t="str">
        <f>IF(J35="","","FCR-"&amp;_xlfn.XLOOKUP(J35,Bud_Vs_Exp!$A$14:$A$72,Bud_Vs_Exp!$B$14:$B$72,""))</f>
        <v>FCR-1.1.2.29</v>
      </c>
      <c r="U35" t="str">
        <f>_xlfn.XLOOKUP(F35,SetUp!$O$2:$O$13,SetUp!$P$2:$P$13,"")</f>
        <v>Q4</v>
      </c>
    </row>
    <row r="36" spans="1:21" x14ac:dyDescent="0.25">
      <c r="A36" t="s">
        <v>19</v>
      </c>
      <c r="B36" t="s">
        <v>27</v>
      </c>
      <c r="C36">
        <v>1572777</v>
      </c>
      <c r="D36">
        <v>10</v>
      </c>
      <c r="E36" s="2">
        <v>44561</v>
      </c>
      <c r="F36">
        <v>202212</v>
      </c>
      <c r="G36" t="s">
        <v>735</v>
      </c>
      <c r="H36" t="s">
        <v>706</v>
      </c>
      <c r="I36">
        <v>590</v>
      </c>
      <c r="J36">
        <v>65802</v>
      </c>
      <c r="K36" t="s">
        <v>76</v>
      </c>
      <c r="L36" t="s">
        <v>75</v>
      </c>
      <c r="O36">
        <v>5</v>
      </c>
      <c r="P36" t="s">
        <v>22</v>
      </c>
      <c r="Q36">
        <v>0</v>
      </c>
      <c r="R36" t="s">
        <v>975</v>
      </c>
      <c r="S36">
        <v>12.51</v>
      </c>
      <c r="T36" t="str">
        <f>IF(J36="","","FCR-"&amp;_xlfn.XLOOKUP(J36,Bud_Vs_Exp!$A$14:$A$72,Bud_Vs_Exp!$B$14:$B$72,""))</f>
        <v>FCR-1.1.1.33</v>
      </c>
      <c r="U36" t="str">
        <f>_xlfn.XLOOKUP(F36,SetUp!$O$2:$O$13,SetUp!$P$2:$P$13,"")</f>
        <v>Q4</v>
      </c>
    </row>
    <row r="37" spans="1:21" x14ac:dyDescent="0.25">
      <c r="A37" t="s">
        <v>19</v>
      </c>
      <c r="B37" t="s">
        <v>27</v>
      </c>
      <c r="C37">
        <v>1572777</v>
      </c>
      <c r="D37">
        <v>2</v>
      </c>
      <c r="E37" s="2">
        <v>44561</v>
      </c>
      <c r="F37">
        <v>202212</v>
      </c>
      <c r="G37" t="s">
        <v>735</v>
      </c>
      <c r="H37" t="s">
        <v>706</v>
      </c>
      <c r="I37">
        <v>590</v>
      </c>
      <c r="J37">
        <v>65801</v>
      </c>
      <c r="K37" t="s">
        <v>76</v>
      </c>
      <c r="L37" t="s">
        <v>75</v>
      </c>
      <c r="O37">
        <v>5</v>
      </c>
      <c r="P37" t="s">
        <v>22</v>
      </c>
      <c r="Q37">
        <v>0</v>
      </c>
      <c r="R37" t="s">
        <v>975</v>
      </c>
      <c r="S37">
        <v>6.41</v>
      </c>
      <c r="T37" t="str">
        <f>IF(J37="","","FCR-"&amp;_xlfn.XLOOKUP(J37,Bud_Vs_Exp!$A$14:$A$72,Bud_Vs_Exp!$B$14:$B$72,""))</f>
        <v>FCR-1.1.1.32</v>
      </c>
      <c r="U37" t="str">
        <f>_xlfn.XLOOKUP(F37,SetUp!$O$2:$O$13,SetUp!$P$2:$P$13,"")</f>
        <v>Q4</v>
      </c>
    </row>
    <row r="38" spans="1:21" x14ac:dyDescent="0.25">
      <c r="A38" t="s">
        <v>19</v>
      </c>
      <c r="B38" t="s">
        <v>27</v>
      </c>
      <c r="C38">
        <v>1572777</v>
      </c>
      <c r="D38">
        <v>5</v>
      </c>
      <c r="E38" s="2">
        <v>44561</v>
      </c>
      <c r="F38">
        <v>202212</v>
      </c>
      <c r="G38" t="s">
        <v>735</v>
      </c>
      <c r="H38" t="s">
        <v>706</v>
      </c>
      <c r="I38">
        <v>590</v>
      </c>
      <c r="J38">
        <v>65806</v>
      </c>
      <c r="K38" t="s">
        <v>76</v>
      </c>
      <c r="L38" t="s">
        <v>75</v>
      </c>
      <c r="O38">
        <v>5</v>
      </c>
      <c r="P38" t="s">
        <v>22</v>
      </c>
      <c r="Q38">
        <v>0</v>
      </c>
      <c r="R38" t="s">
        <v>975</v>
      </c>
      <c r="S38">
        <v>1.7</v>
      </c>
      <c r="T38" t="str">
        <f>IF(J38="","","FCR-"&amp;_xlfn.XLOOKUP(J38,Bud_Vs_Exp!$A$14:$A$72,Bud_Vs_Exp!$B$14:$B$72,""))</f>
        <v>FCR-1.1.2.28</v>
      </c>
      <c r="U38" t="str">
        <f>_xlfn.XLOOKUP(F38,SetUp!$O$2:$O$13,SetUp!$P$2:$P$13,"")</f>
        <v>Q4</v>
      </c>
    </row>
    <row r="39" spans="1:21" x14ac:dyDescent="0.25">
      <c r="A39" t="s">
        <v>19</v>
      </c>
      <c r="B39" t="s">
        <v>27</v>
      </c>
      <c r="C39">
        <v>1572777</v>
      </c>
      <c r="D39">
        <v>8</v>
      </c>
      <c r="E39" s="2">
        <v>44561</v>
      </c>
      <c r="F39">
        <v>202212</v>
      </c>
      <c r="G39" t="s">
        <v>735</v>
      </c>
      <c r="H39" t="s">
        <v>706</v>
      </c>
      <c r="I39">
        <v>590</v>
      </c>
      <c r="J39">
        <v>65804</v>
      </c>
      <c r="K39" t="s">
        <v>76</v>
      </c>
      <c r="L39" t="s">
        <v>75</v>
      </c>
      <c r="O39">
        <v>5</v>
      </c>
      <c r="P39" t="s">
        <v>22</v>
      </c>
      <c r="Q39">
        <v>0</v>
      </c>
      <c r="R39" t="s">
        <v>975</v>
      </c>
      <c r="S39">
        <v>1.75</v>
      </c>
      <c r="T39" t="str">
        <f>IF(J39="","","FCR-"&amp;_xlfn.XLOOKUP(J39,Bud_Vs_Exp!$A$14:$A$72,Bud_Vs_Exp!$B$14:$B$72,""))</f>
        <v>FCR-1.1.2.26</v>
      </c>
      <c r="U39" t="str">
        <f>_xlfn.XLOOKUP(F39,SetUp!$O$2:$O$13,SetUp!$P$2:$P$13,"")</f>
        <v>Q4</v>
      </c>
    </row>
    <row r="40" spans="1:21" x14ac:dyDescent="0.25">
      <c r="A40" t="s">
        <v>19</v>
      </c>
      <c r="B40" t="s">
        <v>27</v>
      </c>
      <c r="C40">
        <v>1572777</v>
      </c>
      <c r="D40">
        <v>12</v>
      </c>
      <c r="E40" s="2">
        <v>44561</v>
      </c>
      <c r="F40">
        <v>202212</v>
      </c>
      <c r="G40" t="s">
        <v>735</v>
      </c>
      <c r="H40" t="s">
        <v>706</v>
      </c>
      <c r="I40">
        <v>590</v>
      </c>
      <c r="J40">
        <v>65805</v>
      </c>
      <c r="K40" t="s">
        <v>76</v>
      </c>
      <c r="L40" t="str">
        <f>IF(LEFT(J40,3)="658","EU")</f>
        <v>EU</v>
      </c>
      <c r="O40">
        <v>5</v>
      </c>
      <c r="P40" t="s">
        <v>22</v>
      </c>
      <c r="Q40">
        <v>0</v>
      </c>
      <c r="R40" t="s">
        <v>975</v>
      </c>
      <c r="S40">
        <v>2.98</v>
      </c>
      <c r="T40" t="str">
        <f>IF(J40="","","FCR-"&amp;_xlfn.XLOOKUP(J40,Bud_Vs_Exp!$A$14:$A$72,Bud_Vs_Exp!$B$14:$B$72,""))</f>
        <v>FCR-1.1.2.27</v>
      </c>
      <c r="U40" t="str">
        <f>_xlfn.XLOOKUP(F40,SetUp!$O$2:$O$13,SetUp!$P$2:$P$13,"")</f>
        <v>Q4</v>
      </c>
    </row>
    <row r="41" spans="1:21" x14ac:dyDescent="0.25">
      <c r="A41" t="s">
        <v>19</v>
      </c>
      <c r="B41" t="s">
        <v>27</v>
      </c>
      <c r="C41">
        <v>1572777</v>
      </c>
      <c r="D41">
        <v>15</v>
      </c>
      <c r="E41" s="2">
        <v>44561</v>
      </c>
      <c r="F41">
        <v>202212</v>
      </c>
      <c r="G41" t="s">
        <v>735</v>
      </c>
      <c r="H41" t="s">
        <v>706</v>
      </c>
      <c r="I41">
        <v>590</v>
      </c>
      <c r="J41">
        <v>65807</v>
      </c>
      <c r="K41" t="s">
        <v>76</v>
      </c>
      <c r="L41" t="s">
        <v>75</v>
      </c>
      <c r="O41">
        <v>5</v>
      </c>
      <c r="P41" t="s">
        <v>22</v>
      </c>
      <c r="Q41">
        <v>0</v>
      </c>
      <c r="R41" t="s">
        <v>975</v>
      </c>
      <c r="S41">
        <v>2.35</v>
      </c>
      <c r="T41" t="str">
        <f>IF(J41="","","FCR-"&amp;_xlfn.XLOOKUP(J41,Bud_Vs_Exp!$A$14:$A$72,Bud_Vs_Exp!$B$14:$B$72,""))</f>
        <v>FCR-1.1.2.29</v>
      </c>
      <c r="U41" t="str">
        <f>_xlfn.XLOOKUP(F41,SetUp!$O$2:$O$13,SetUp!$P$2:$P$13,"")</f>
        <v>Q4</v>
      </c>
    </row>
    <row r="42" spans="1:21" x14ac:dyDescent="0.25">
      <c r="A42" t="s">
        <v>19</v>
      </c>
      <c r="B42" t="s">
        <v>27</v>
      </c>
      <c r="C42">
        <v>1572778</v>
      </c>
      <c r="D42">
        <v>8</v>
      </c>
      <c r="E42" s="2">
        <v>44561</v>
      </c>
      <c r="F42">
        <v>202212</v>
      </c>
      <c r="G42" t="s">
        <v>736</v>
      </c>
      <c r="H42" t="s">
        <v>31</v>
      </c>
      <c r="I42">
        <v>590</v>
      </c>
      <c r="J42">
        <v>65804</v>
      </c>
      <c r="K42" t="s">
        <v>76</v>
      </c>
      <c r="L42" t="s">
        <v>75</v>
      </c>
      <c r="O42">
        <v>5</v>
      </c>
      <c r="P42" t="s">
        <v>22</v>
      </c>
      <c r="Q42">
        <v>0</v>
      </c>
      <c r="R42" t="s">
        <v>976</v>
      </c>
      <c r="S42">
        <v>1.1100000000000001</v>
      </c>
      <c r="T42" t="str">
        <f>IF(J42="","","FCR-"&amp;_xlfn.XLOOKUP(J42,Bud_Vs_Exp!$A$14:$A$72,Bud_Vs_Exp!$B$14:$B$72,""))</f>
        <v>FCR-1.1.2.26</v>
      </c>
      <c r="U42" t="str">
        <f>_xlfn.XLOOKUP(F42,SetUp!$O$2:$O$13,SetUp!$P$2:$P$13,"")</f>
        <v>Q4</v>
      </c>
    </row>
    <row r="43" spans="1:21" x14ac:dyDescent="0.25">
      <c r="A43" t="s">
        <v>19</v>
      </c>
      <c r="B43" t="s">
        <v>27</v>
      </c>
      <c r="C43">
        <v>1572778</v>
      </c>
      <c r="D43">
        <v>10</v>
      </c>
      <c r="E43" s="2">
        <v>44561</v>
      </c>
      <c r="F43">
        <v>202212</v>
      </c>
      <c r="G43" t="s">
        <v>736</v>
      </c>
      <c r="H43" t="s">
        <v>31</v>
      </c>
      <c r="I43">
        <v>590</v>
      </c>
      <c r="J43">
        <v>65802</v>
      </c>
      <c r="K43" t="s">
        <v>76</v>
      </c>
      <c r="L43" t="s">
        <v>75</v>
      </c>
      <c r="O43">
        <v>5</v>
      </c>
      <c r="P43" t="s">
        <v>22</v>
      </c>
      <c r="Q43">
        <v>0</v>
      </c>
      <c r="R43" t="s">
        <v>976</v>
      </c>
      <c r="S43">
        <v>7.94</v>
      </c>
      <c r="T43" t="str">
        <f>IF(J43="","","FCR-"&amp;_xlfn.XLOOKUP(J43,Bud_Vs_Exp!$A$14:$A$72,Bud_Vs_Exp!$B$14:$B$72,""))</f>
        <v>FCR-1.1.1.33</v>
      </c>
      <c r="U43" t="str">
        <f>_xlfn.XLOOKUP(F43,SetUp!$O$2:$O$13,SetUp!$P$2:$P$13,"")</f>
        <v>Q4</v>
      </c>
    </row>
    <row r="44" spans="1:21" x14ac:dyDescent="0.25">
      <c r="A44" t="s">
        <v>19</v>
      </c>
      <c r="B44" t="s">
        <v>27</v>
      </c>
      <c r="C44">
        <v>1572778</v>
      </c>
      <c r="D44">
        <v>12</v>
      </c>
      <c r="E44" s="2">
        <v>44561</v>
      </c>
      <c r="F44">
        <v>202212</v>
      </c>
      <c r="G44" t="s">
        <v>736</v>
      </c>
      <c r="H44" t="s">
        <v>31</v>
      </c>
      <c r="I44">
        <v>590</v>
      </c>
      <c r="J44">
        <v>65805</v>
      </c>
      <c r="K44" t="s">
        <v>76</v>
      </c>
      <c r="L44" t="str">
        <f>IF(LEFT(J44,3)="658","EU")</f>
        <v>EU</v>
      </c>
      <c r="O44">
        <v>5</v>
      </c>
      <c r="P44" t="s">
        <v>22</v>
      </c>
      <c r="Q44">
        <v>0</v>
      </c>
      <c r="R44" t="s">
        <v>976</v>
      </c>
      <c r="S44">
        <v>1.89</v>
      </c>
      <c r="T44" t="str">
        <f>IF(J44="","","FCR-"&amp;_xlfn.XLOOKUP(J44,Bud_Vs_Exp!$A$14:$A$72,Bud_Vs_Exp!$B$14:$B$72,""))</f>
        <v>FCR-1.1.2.27</v>
      </c>
      <c r="U44" t="str">
        <f>_xlfn.XLOOKUP(F44,SetUp!$O$2:$O$13,SetUp!$P$2:$P$13,"")</f>
        <v>Q4</v>
      </c>
    </row>
    <row r="45" spans="1:21" x14ac:dyDescent="0.25">
      <c r="A45" t="s">
        <v>19</v>
      </c>
      <c r="B45" t="s">
        <v>27</v>
      </c>
      <c r="C45">
        <v>1572778</v>
      </c>
      <c r="D45">
        <v>15</v>
      </c>
      <c r="E45" s="2">
        <v>44561</v>
      </c>
      <c r="F45">
        <v>202212</v>
      </c>
      <c r="G45" t="s">
        <v>736</v>
      </c>
      <c r="H45" t="s">
        <v>31</v>
      </c>
      <c r="I45">
        <v>590</v>
      </c>
      <c r="J45">
        <v>65807</v>
      </c>
      <c r="K45" t="s">
        <v>76</v>
      </c>
      <c r="L45" t="s">
        <v>75</v>
      </c>
      <c r="O45">
        <v>5</v>
      </c>
      <c r="P45" t="s">
        <v>22</v>
      </c>
      <c r="Q45">
        <v>0</v>
      </c>
      <c r="R45" t="s">
        <v>977</v>
      </c>
      <c r="S45">
        <v>1.49</v>
      </c>
      <c r="T45" t="str">
        <f>IF(J45="","","FCR-"&amp;_xlfn.XLOOKUP(J45,Bud_Vs_Exp!$A$14:$A$72,Bud_Vs_Exp!$B$14:$B$72,""))</f>
        <v>FCR-1.1.2.29</v>
      </c>
      <c r="U45" t="str">
        <f>_xlfn.XLOOKUP(F45,SetUp!$O$2:$O$13,SetUp!$P$2:$P$13,"")</f>
        <v>Q4</v>
      </c>
    </row>
    <row r="46" spans="1:21" x14ac:dyDescent="0.25">
      <c r="A46" t="s">
        <v>19</v>
      </c>
      <c r="B46" t="s">
        <v>27</v>
      </c>
      <c r="C46">
        <v>1572778</v>
      </c>
      <c r="D46">
        <v>2</v>
      </c>
      <c r="E46" s="2">
        <v>44561</v>
      </c>
      <c r="F46">
        <v>202212</v>
      </c>
      <c r="G46" t="s">
        <v>736</v>
      </c>
      <c r="H46" t="s">
        <v>31</v>
      </c>
      <c r="I46">
        <v>590</v>
      </c>
      <c r="J46">
        <v>65801</v>
      </c>
      <c r="K46" t="s">
        <v>76</v>
      </c>
      <c r="L46" t="s">
        <v>75</v>
      </c>
      <c r="O46">
        <v>5</v>
      </c>
      <c r="P46" t="s">
        <v>22</v>
      </c>
      <c r="Q46">
        <v>0</v>
      </c>
      <c r="R46" t="s">
        <v>977</v>
      </c>
      <c r="S46">
        <v>4.07</v>
      </c>
      <c r="T46" t="str">
        <f>IF(J46="","","FCR-"&amp;_xlfn.XLOOKUP(J46,Bud_Vs_Exp!$A$14:$A$72,Bud_Vs_Exp!$B$14:$B$72,""))</f>
        <v>FCR-1.1.1.32</v>
      </c>
      <c r="U46" t="str">
        <f>_xlfn.XLOOKUP(F46,SetUp!$O$2:$O$13,SetUp!$P$2:$P$13,"")</f>
        <v>Q4</v>
      </c>
    </row>
    <row r="47" spans="1:21" x14ac:dyDescent="0.25">
      <c r="A47" t="s">
        <v>19</v>
      </c>
      <c r="B47" t="s">
        <v>27</v>
      </c>
      <c r="C47">
        <v>1572778</v>
      </c>
      <c r="D47">
        <v>5</v>
      </c>
      <c r="E47" s="2">
        <v>44561</v>
      </c>
      <c r="F47">
        <v>202212</v>
      </c>
      <c r="G47" t="s">
        <v>736</v>
      </c>
      <c r="H47" t="s">
        <v>31</v>
      </c>
      <c r="I47">
        <v>590</v>
      </c>
      <c r="J47">
        <v>65806</v>
      </c>
      <c r="K47" t="s">
        <v>76</v>
      </c>
      <c r="L47" t="s">
        <v>75</v>
      </c>
      <c r="O47">
        <v>5</v>
      </c>
      <c r="P47" t="s">
        <v>22</v>
      </c>
      <c r="Q47">
        <v>0</v>
      </c>
      <c r="R47" t="s">
        <v>977</v>
      </c>
      <c r="S47">
        <v>1.08</v>
      </c>
      <c r="T47" t="str">
        <f>IF(J47="","","FCR-"&amp;_xlfn.XLOOKUP(J47,Bud_Vs_Exp!$A$14:$A$72,Bud_Vs_Exp!$B$14:$B$72,""))</f>
        <v>FCR-1.1.2.28</v>
      </c>
      <c r="U47" t="str">
        <f>_xlfn.XLOOKUP(F47,SetUp!$O$2:$O$13,SetUp!$P$2:$P$13,"")</f>
        <v>Q4</v>
      </c>
    </row>
    <row r="48" spans="1:21" x14ac:dyDescent="0.25">
      <c r="A48" t="s">
        <v>19</v>
      </c>
      <c r="B48" t="s">
        <v>27</v>
      </c>
      <c r="C48">
        <v>1572780</v>
      </c>
      <c r="D48">
        <v>13</v>
      </c>
      <c r="E48" s="2">
        <v>44561</v>
      </c>
      <c r="F48">
        <v>202212</v>
      </c>
      <c r="G48" t="s">
        <v>735</v>
      </c>
      <c r="H48" t="s">
        <v>706</v>
      </c>
      <c r="I48">
        <v>590</v>
      </c>
      <c r="J48">
        <v>65804</v>
      </c>
      <c r="K48" t="s">
        <v>76</v>
      </c>
      <c r="L48" t="s">
        <v>75</v>
      </c>
      <c r="O48">
        <v>5</v>
      </c>
      <c r="P48" t="s">
        <v>22</v>
      </c>
      <c r="Q48">
        <v>0</v>
      </c>
      <c r="R48" t="s">
        <v>978</v>
      </c>
      <c r="S48">
        <v>1.73</v>
      </c>
      <c r="T48" t="str">
        <f>IF(J48="","","FCR-"&amp;_xlfn.XLOOKUP(J48,Bud_Vs_Exp!$A$14:$A$72,Bud_Vs_Exp!$B$14:$B$72,""))</f>
        <v>FCR-1.1.2.26</v>
      </c>
      <c r="U48" t="str">
        <f>_xlfn.XLOOKUP(F48,SetUp!$O$2:$O$13,SetUp!$P$2:$P$13,"")</f>
        <v>Q4</v>
      </c>
    </row>
    <row r="49" spans="1:21" x14ac:dyDescent="0.25">
      <c r="A49" t="s">
        <v>19</v>
      </c>
      <c r="B49" t="s">
        <v>27</v>
      </c>
      <c r="C49">
        <v>1572780</v>
      </c>
      <c r="D49">
        <v>5</v>
      </c>
      <c r="E49" s="2">
        <v>44561</v>
      </c>
      <c r="F49">
        <v>202212</v>
      </c>
      <c r="G49" t="s">
        <v>735</v>
      </c>
      <c r="H49" t="s">
        <v>706</v>
      </c>
      <c r="I49">
        <v>590</v>
      </c>
      <c r="J49">
        <v>65802</v>
      </c>
      <c r="K49" t="s">
        <v>76</v>
      </c>
      <c r="L49" t="s">
        <v>75</v>
      </c>
      <c r="O49">
        <v>5</v>
      </c>
      <c r="P49" t="s">
        <v>22</v>
      </c>
      <c r="Q49">
        <v>0</v>
      </c>
      <c r="R49" t="s">
        <v>979</v>
      </c>
      <c r="S49">
        <v>-1.72</v>
      </c>
      <c r="T49" t="str">
        <f>IF(J49="","","FCR-"&amp;_xlfn.XLOOKUP(J49,Bud_Vs_Exp!$A$14:$A$72,Bud_Vs_Exp!$B$14:$B$72,""))</f>
        <v>FCR-1.1.1.33</v>
      </c>
      <c r="U49" t="str">
        <f>_xlfn.XLOOKUP(F49,SetUp!$O$2:$O$13,SetUp!$P$2:$P$13,"")</f>
        <v>Q4</v>
      </c>
    </row>
    <row r="50" spans="1:21" x14ac:dyDescent="0.25">
      <c r="A50" t="s">
        <v>19</v>
      </c>
      <c r="B50" t="s">
        <v>27</v>
      </c>
      <c r="C50">
        <v>1572780</v>
      </c>
      <c r="D50">
        <v>6</v>
      </c>
      <c r="E50" s="2">
        <v>44561</v>
      </c>
      <c r="F50">
        <v>202212</v>
      </c>
      <c r="G50" t="s">
        <v>735</v>
      </c>
      <c r="H50" t="s">
        <v>706</v>
      </c>
      <c r="I50">
        <v>590</v>
      </c>
      <c r="J50">
        <v>65802</v>
      </c>
      <c r="K50" t="s">
        <v>76</v>
      </c>
      <c r="L50" t="s">
        <v>75</v>
      </c>
      <c r="O50">
        <v>5</v>
      </c>
      <c r="P50" t="s">
        <v>22</v>
      </c>
      <c r="Q50">
        <v>0</v>
      </c>
      <c r="R50" t="s">
        <v>979</v>
      </c>
      <c r="S50">
        <v>-1.75</v>
      </c>
      <c r="T50" t="str">
        <f>IF(J50="","","FCR-"&amp;_xlfn.XLOOKUP(J50,Bud_Vs_Exp!$A$14:$A$72,Bud_Vs_Exp!$B$14:$B$72,""))</f>
        <v>FCR-1.1.1.33</v>
      </c>
      <c r="U50" t="str">
        <f>_xlfn.XLOOKUP(F50,SetUp!$O$2:$O$13,SetUp!$P$2:$P$13,"")</f>
        <v>Q4</v>
      </c>
    </row>
    <row r="51" spans="1:21" x14ac:dyDescent="0.25">
      <c r="A51" t="s">
        <v>19</v>
      </c>
      <c r="B51" t="s">
        <v>27</v>
      </c>
      <c r="C51">
        <v>1572780</v>
      </c>
      <c r="D51">
        <v>7</v>
      </c>
      <c r="E51" s="2">
        <v>44561</v>
      </c>
      <c r="F51">
        <v>202212</v>
      </c>
      <c r="G51" t="s">
        <v>735</v>
      </c>
      <c r="H51" t="s">
        <v>706</v>
      </c>
      <c r="I51">
        <v>590</v>
      </c>
      <c r="J51">
        <v>65802</v>
      </c>
      <c r="K51" t="s">
        <v>76</v>
      </c>
      <c r="L51" t="s">
        <v>75</v>
      </c>
      <c r="O51">
        <v>5</v>
      </c>
      <c r="P51" t="s">
        <v>22</v>
      </c>
      <c r="Q51">
        <v>0</v>
      </c>
      <c r="R51" t="s">
        <v>979</v>
      </c>
      <c r="S51">
        <v>-1.72</v>
      </c>
      <c r="T51" t="str">
        <f>IF(J51="","","FCR-"&amp;_xlfn.XLOOKUP(J51,Bud_Vs_Exp!$A$14:$A$72,Bud_Vs_Exp!$B$14:$B$72,""))</f>
        <v>FCR-1.1.1.33</v>
      </c>
      <c r="U51" t="str">
        <f>_xlfn.XLOOKUP(F51,SetUp!$O$2:$O$13,SetUp!$P$2:$P$13,"")</f>
        <v>Q4</v>
      </c>
    </row>
    <row r="52" spans="1:21" x14ac:dyDescent="0.25">
      <c r="A52" t="s">
        <v>19</v>
      </c>
      <c r="B52" t="s">
        <v>27</v>
      </c>
      <c r="C52">
        <v>1572780</v>
      </c>
      <c r="D52">
        <v>8</v>
      </c>
      <c r="E52" s="2">
        <v>44561</v>
      </c>
      <c r="F52">
        <v>202212</v>
      </c>
      <c r="G52" t="s">
        <v>735</v>
      </c>
      <c r="H52" t="s">
        <v>706</v>
      </c>
      <c r="I52">
        <v>590</v>
      </c>
      <c r="J52">
        <v>65802</v>
      </c>
      <c r="K52" t="s">
        <v>76</v>
      </c>
      <c r="L52" t="s">
        <v>75</v>
      </c>
      <c r="O52">
        <v>5</v>
      </c>
      <c r="P52" t="s">
        <v>22</v>
      </c>
      <c r="Q52">
        <v>0</v>
      </c>
      <c r="R52" t="s">
        <v>978</v>
      </c>
      <c r="S52">
        <v>-1.73</v>
      </c>
      <c r="T52" t="str">
        <f>IF(J52="","","FCR-"&amp;_xlfn.XLOOKUP(J52,Bud_Vs_Exp!$A$14:$A$72,Bud_Vs_Exp!$B$14:$B$72,""))</f>
        <v>FCR-1.1.1.33</v>
      </c>
      <c r="U52" t="str">
        <f>_xlfn.XLOOKUP(F52,SetUp!$O$2:$O$13,SetUp!$P$2:$P$13,"")</f>
        <v>Q4</v>
      </c>
    </row>
    <row r="53" spans="1:21" x14ac:dyDescent="0.25">
      <c r="A53" t="s">
        <v>19</v>
      </c>
      <c r="B53" t="s">
        <v>27</v>
      </c>
      <c r="C53">
        <v>1572780</v>
      </c>
      <c r="D53">
        <v>9</v>
      </c>
      <c r="E53" s="2">
        <v>44561</v>
      </c>
      <c r="F53">
        <v>202212</v>
      </c>
      <c r="G53" t="s">
        <v>735</v>
      </c>
      <c r="H53" t="s">
        <v>706</v>
      </c>
      <c r="I53">
        <v>590</v>
      </c>
      <c r="J53">
        <v>65804</v>
      </c>
      <c r="K53" t="s">
        <v>76</v>
      </c>
      <c r="L53" t="s">
        <v>75</v>
      </c>
      <c r="O53">
        <v>5</v>
      </c>
      <c r="P53" t="s">
        <v>22</v>
      </c>
      <c r="Q53">
        <v>0</v>
      </c>
      <c r="R53" t="s">
        <v>979</v>
      </c>
      <c r="S53">
        <v>1.72</v>
      </c>
      <c r="T53" t="str">
        <f>IF(J53="","","FCR-"&amp;_xlfn.XLOOKUP(J53,Bud_Vs_Exp!$A$14:$A$72,Bud_Vs_Exp!$B$14:$B$72,""))</f>
        <v>FCR-1.1.2.26</v>
      </c>
      <c r="U53" t="str">
        <f>_xlfn.XLOOKUP(F53,SetUp!$O$2:$O$13,SetUp!$P$2:$P$13,"")</f>
        <v>Q4</v>
      </c>
    </row>
    <row r="54" spans="1:21" x14ac:dyDescent="0.25">
      <c r="A54" t="s">
        <v>19</v>
      </c>
      <c r="B54" t="s">
        <v>27</v>
      </c>
      <c r="C54">
        <v>1572780</v>
      </c>
      <c r="D54">
        <v>10</v>
      </c>
      <c r="E54" s="2">
        <v>44561</v>
      </c>
      <c r="F54">
        <v>202212</v>
      </c>
      <c r="G54" t="s">
        <v>735</v>
      </c>
      <c r="H54" t="s">
        <v>706</v>
      </c>
      <c r="I54">
        <v>590</v>
      </c>
      <c r="J54">
        <v>65804</v>
      </c>
      <c r="K54" t="s">
        <v>76</v>
      </c>
      <c r="L54" t="s">
        <v>75</v>
      </c>
      <c r="O54">
        <v>5</v>
      </c>
      <c r="P54" t="s">
        <v>22</v>
      </c>
      <c r="Q54">
        <v>0</v>
      </c>
      <c r="R54" t="s">
        <v>979</v>
      </c>
      <c r="S54">
        <v>1.72</v>
      </c>
      <c r="T54" t="str">
        <f>IF(J54="","","FCR-"&amp;_xlfn.XLOOKUP(J54,Bud_Vs_Exp!$A$14:$A$72,Bud_Vs_Exp!$B$14:$B$72,""))</f>
        <v>FCR-1.1.2.26</v>
      </c>
      <c r="U54" t="str">
        <f>_xlfn.XLOOKUP(F54,SetUp!$O$2:$O$13,SetUp!$P$2:$P$13,"")</f>
        <v>Q4</v>
      </c>
    </row>
    <row r="55" spans="1:21" x14ac:dyDescent="0.25">
      <c r="A55" t="s">
        <v>19</v>
      </c>
      <c r="B55" t="s">
        <v>27</v>
      </c>
      <c r="C55">
        <v>1572780</v>
      </c>
      <c r="D55">
        <v>11</v>
      </c>
      <c r="E55" s="2">
        <v>44561</v>
      </c>
      <c r="F55">
        <v>202212</v>
      </c>
      <c r="G55" t="s">
        <v>735</v>
      </c>
      <c r="H55" t="s">
        <v>706</v>
      </c>
      <c r="I55">
        <v>590</v>
      </c>
      <c r="J55">
        <v>65804</v>
      </c>
      <c r="K55" t="s">
        <v>76</v>
      </c>
      <c r="L55" t="s">
        <v>75</v>
      </c>
      <c r="O55">
        <v>5</v>
      </c>
      <c r="P55" t="s">
        <v>22</v>
      </c>
      <c r="Q55">
        <v>0</v>
      </c>
      <c r="R55" t="s">
        <v>979</v>
      </c>
      <c r="S55">
        <v>1.75</v>
      </c>
      <c r="T55" t="str">
        <f>IF(J55="","","FCR-"&amp;_xlfn.XLOOKUP(J55,Bud_Vs_Exp!$A$14:$A$72,Bud_Vs_Exp!$B$14:$B$72,""))</f>
        <v>FCR-1.1.2.26</v>
      </c>
      <c r="U55" t="str">
        <f>_xlfn.XLOOKUP(F55,SetUp!$O$2:$O$13,SetUp!$P$2:$P$13,"")</f>
        <v>Q4</v>
      </c>
    </row>
    <row r="56" spans="1:21" x14ac:dyDescent="0.25">
      <c r="A56" t="s">
        <v>19</v>
      </c>
      <c r="B56" t="s">
        <v>27</v>
      </c>
      <c r="C56">
        <v>1572780</v>
      </c>
      <c r="D56">
        <v>12</v>
      </c>
      <c r="E56" s="2">
        <v>44561</v>
      </c>
      <c r="F56">
        <v>202212</v>
      </c>
      <c r="G56" t="s">
        <v>735</v>
      </c>
      <c r="H56" t="s">
        <v>706</v>
      </c>
      <c r="I56">
        <v>590</v>
      </c>
      <c r="J56">
        <v>65804</v>
      </c>
      <c r="K56" t="s">
        <v>76</v>
      </c>
      <c r="L56" t="s">
        <v>75</v>
      </c>
      <c r="O56">
        <v>5</v>
      </c>
      <c r="P56" t="s">
        <v>22</v>
      </c>
      <c r="Q56">
        <v>0</v>
      </c>
      <c r="R56" t="s">
        <v>979</v>
      </c>
      <c r="S56">
        <v>1.72</v>
      </c>
      <c r="T56" t="str">
        <f>IF(J56="","","FCR-"&amp;_xlfn.XLOOKUP(J56,Bud_Vs_Exp!$A$14:$A$72,Bud_Vs_Exp!$B$14:$B$72,""))</f>
        <v>FCR-1.1.2.26</v>
      </c>
      <c r="U56" t="str">
        <f>_xlfn.XLOOKUP(F56,SetUp!$O$2:$O$13,SetUp!$P$2:$P$13,"")</f>
        <v>Q4</v>
      </c>
    </row>
    <row r="57" spans="1:21" x14ac:dyDescent="0.25">
      <c r="A57" t="s">
        <v>19</v>
      </c>
      <c r="B57" t="s">
        <v>27</v>
      </c>
      <c r="C57">
        <v>1572780</v>
      </c>
      <c r="D57">
        <v>4</v>
      </c>
      <c r="E57" s="2">
        <v>44561</v>
      </c>
      <c r="F57">
        <v>202212</v>
      </c>
      <c r="G57" t="s">
        <v>735</v>
      </c>
      <c r="H57" t="s">
        <v>706</v>
      </c>
      <c r="I57">
        <v>590</v>
      </c>
      <c r="J57">
        <v>65802</v>
      </c>
      <c r="K57" t="s">
        <v>76</v>
      </c>
      <c r="L57" t="s">
        <v>75</v>
      </c>
      <c r="O57">
        <v>5</v>
      </c>
      <c r="P57" t="s">
        <v>22</v>
      </c>
      <c r="Q57">
        <v>0</v>
      </c>
      <c r="R57" t="s">
        <v>979</v>
      </c>
      <c r="S57">
        <v>-1.72</v>
      </c>
      <c r="T57" t="str">
        <f>IF(J57="","","FCR-"&amp;_xlfn.XLOOKUP(J57,Bud_Vs_Exp!$A$14:$A$72,Bud_Vs_Exp!$B$14:$B$72,""))</f>
        <v>FCR-1.1.1.33</v>
      </c>
      <c r="U57" t="str">
        <f>_xlfn.XLOOKUP(F57,SetUp!$O$2:$O$13,SetUp!$P$2:$P$13,"")</f>
        <v>Q4</v>
      </c>
    </row>
    <row r="58" spans="1:21" x14ac:dyDescent="0.25">
      <c r="A58" t="s">
        <v>19</v>
      </c>
      <c r="B58" t="s">
        <v>32</v>
      </c>
      <c r="C58">
        <v>2062511</v>
      </c>
      <c r="D58">
        <v>9</v>
      </c>
      <c r="E58" s="2">
        <v>44561</v>
      </c>
      <c r="F58">
        <v>202212</v>
      </c>
      <c r="G58" t="s">
        <v>737</v>
      </c>
      <c r="H58" t="s">
        <v>33</v>
      </c>
      <c r="I58">
        <v>590</v>
      </c>
      <c r="J58">
        <v>65808</v>
      </c>
      <c r="K58" t="s">
        <v>76</v>
      </c>
      <c r="L58" t="s">
        <v>75</v>
      </c>
      <c r="O58">
        <v>1</v>
      </c>
      <c r="P58" t="s">
        <v>80</v>
      </c>
      <c r="Q58">
        <v>0</v>
      </c>
      <c r="R58" t="s">
        <v>980</v>
      </c>
      <c r="S58">
        <v>500</v>
      </c>
      <c r="T58" t="str">
        <f>IF(J58="","","FCR-"&amp;_xlfn.XLOOKUP(J58,Bud_Vs_Exp!$A$14:$A$72,Bud_Vs_Exp!$B$14:$B$72,""))</f>
        <v xml:space="preserve">FCR-1.2.15 </v>
      </c>
      <c r="U58" t="str">
        <f>_xlfn.XLOOKUP(F58,SetUp!$O$2:$O$13,SetUp!$P$2:$P$13,"")</f>
        <v>Q4</v>
      </c>
    </row>
    <row r="59" spans="1:21" x14ac:dyDescent="0.25">
      <c r="A59" t="s">
        <v>19</v>
      </c>
      <c r="B59" t="s">
        <v>32</v>
      </c>
      <c r="C59">
        <v>2062513</v>
      </c>
      <c r="D59">
        <v>6</v>
      </c>
      <c r="E59" s="2">
        <v>44561</v>
      </c>
      <c r="F59">
        <v>202212</v>
      </c>
      <c r="G59" t="s">
        <v>738</v>
      </c>
      <c r="H59" t="s">
        <v>34</v>
      </c>
      <c r="I59">
        <v>590</v>
      </c>
      <c r="J59">
        <v>65809</v>
      </c>
      <c r="K59" t="s">
        <v>76</v>
      </c>
      <c r="L59" t="s">
        <v>75</v>
      </c>
      <c r="O59">
        <v>1</v>
      </c>
      <c r="P59" t="s">
        <v>80</v>
      </c>
      <c r="Q59">
        <v>0</v>
      </c>
      <c r="R59" t="s">
        <v>981</v>
      </c>
      <c r="S59">
        <v>500</v>
      </c>
      <c r="T59" t="str">
        <f>IF(J59="","","FCR-"&amp;_xlfn.XLOOKUP(J59,Bud_Vs_Exp!$A$14:$A$72,Bud_Vs_Exp!$B$14:$B$72,""))</f>
        <v xml:space="preserve">FCR-1.2.16 </v>
      </c>
      <c r="U59" t="str">
        <f>_xlfn.XLOOKUP(F59,SetUp!$O$2:$O$13,SetUp!$P$2:$P$13,"")</f>
        <v>Q4</v>
      </c>
    </row>
    <row r="60" spans="1:21" x14ac:dyDescent="0.25">
      <c r="A60" t="s">
        <v>19</v>
      </c>
      <c r="B60" t="s">
        <v>20</v>
      </c>
      <c r="C60">
        <v>1573400</v>
      </c>
      <c r="D60">
        <v>1</v>
      </c>
      <c r="E60" s="2">
        <v>44565</v>
      </c>
      <c r="F60">
        <v>202201</v>
      </c>
      <c r="G60" t="s">
        <v>726</v>
      </c>
      <c r="H60" t="s">
        <v>21</v>
      </c>
      <c r="I60">
        <v>590</v>
      </c>
      <c r="J60">
        <v>65822</v>
      </c>
      <c r="K60" t="s">
        <v>76</v>
      </c>
      <c r="L60" t="s">
        <v>75</v>
      </c>
      <c r="O60">
        <v>5</v>
      </c>
      <c r="P60" t="s">
        <v>22</v>
      </c>
      <c r="Q60">
        <v>0</v>
      </c>
      <c r="R60" t="s">
        <v>953</v>
      </c>
      <c r="S60">
        <v>15.4</v>
      </c>
      <c r="T60" t="str">
        <f>IF(J60="","","FCR-"&amp;_xlfn.XLOOKUP(J60,Bud_Vs_Exp!$A$14:$A$72,Bud_Vs_Exp!$B$14:$B$72,""))</f>
        <v xml:space="preserve">FCR-4.4 </v>
      </c>
      <c r="U60" t="str">
        <f>_xlfn.XLOOKUP(F60,SetUp!$O$2:$O$13,SetUp!$P$2:$P$13,"")</f>
        <v>Q1</v>
      </c>
    </row>
    <row r="61" spans="1:21" x14ac:dyDescent="0.25">
      <c r="A61" t="s">
        <v>19</v>
      </c>
      <c r="B61" t="s">
        <v>20</v>
      </c>
      <c r="C61">
        <v>1573402</v>
      </c>
      <c r="D61">
        <v>1</v>
      </c>
      <c r="E61" s="2">
        <v>44566</v>
      </c>
      <c r="F61">
        <v>202201</v>
      </c>
      <c r="G61" t="s">
        <v>739</v>
      </c>
      <c r="H61" t="s">
        <v>35</v>
      </c>
      <c r="I61">
        <v>590</v>
      </c>
      <c r="J61">
        <v>65820</v>
      </c>
      <c r="K61" t="s">
        <v>76</v>
      </c>
      <c r="L61" t="s">
        <v>75</v>
      </c>
      <c r="O61">
        <v>5</v>
      </c>
      <c r="P61" t="s">
        <v>22</v>
      </c>
      <c r="Q61">
        <v>0</v>
      </c>
      <c r="R61" t="s">
        <v>982</v>
      </c>
      <c r="S61">
        <v>474.67</v>
      </c>
      <c r="T61" t="str">
        <f>IF(J61="","","FCR-"&amp;_xlfn.XLOOKUP(J61,Bud_Vs_Exp!$A$14:$A$72,Bud_Vs_Exp!$B$14:$B$72,""))</f>
        <v xml:space="preserve">FCR-4.2 </v>
      </c>
      <c r="U61" t="str">
        <f>_xlfn.XLOOKUP(F61,SetUp!$O$2:$O$13,SetUp!$P$2:$P$13,"")</f>
        <v>Q1</v>
      </c>
    </row>
    <row r="62" spans="1:21" x14ac:dyDescent="0.25">
      <c r="A62" t="s">
        <v>19</v>
      </c>
      <c r="B62" t="s">
        <v>20</v>
      </c>
      <c r="C62">
        <v>1573409</v>
      </c>
      <c r="D62">
        <v>5</v>
      </c>
      <c r="E62" s="2">
        <v>44586</v>
      </c>
      <c r="F62">
        <v>202201</v>
      </c>
      <c r="G62" t="s">
        <v>734</v>
      </c>
      <c r="H62" t="s">
        <v>30</v>
      </c>
      <c r="I62">
        <v>590</v>
      </c>
      <c r="J62">
        <v>65827</v>
      </c>
      <c r="K62" t="s">
        <v>76</v>
      </c>
      <c r="L62" t="s">
        <v>75</v>
      </c>
      <c r="O62">
        <v>5</v>
      </c>
      <c r="P62" t="s">
        <v>22</v>
      </c>
      <c r="Q62">
        <v>0</v>
      </c>
      <c r="R62" t="s">
        <v>983</v>
      </c>
      <c r="S62">
        <v>1</v>
      </c>
      <c r="T62" t="str">
        <f>IF(J62="","","FCR-"&amp;_xlfn.XLOOKUP(J62,Bud_Vs_Exp!$A$14:$A$72,Bud_Vs_Exp!$B$14:$B$72,""))</f>
        <v xml:space="preserve">FCR-5.6 </v>
      </c>
      <c r="U62" t="str">
        <f>_xlfn.XLOOKUP(F62,SetUp!$O$2:$O$13,SetUp!$P$2:$P$13,"")</f>
        <v>Q1</v>
      </c>
    </row>
    <row r="63" spans="1:21" x14ac:dyDescent="0.25">
      <c r="A63" t="s">
        <v>19</v>
      </c>
      <c r="B63" t="s">
        <v>20</v>
      </c>
      <c r="C63">
        <v>1573411</v>
      </c>
      <c r="D63">
        <v>1</v>
      </c>
      <c r="E63" s="2">
        <v>44586</v>
      </c>
      <c r="F63">
        <v>202201</v>
      </c>
      <c r="G63" t="s">
        <v>740</v>
      </c>
      <c r="H63" t="s">
        <v>36</v>
      </c>
      <c r="I63">
        <v>590</v>
      </c>
      <c r="J63">
        <v>65822</v>
      </c>
      <c r="K63" t="s">
        <v>76</v>
      </c>
      <c r="L63" t="s">
        <v>75</v>
      </c>
      <c r="O63">
        <v>5</v>
      </c>
      <c r="P63" t="s">
        <v>22</v>
      </c>
      <c r="Q63">
        <v>0</v>
      </c>
      <c r="R63" t="s">
        <v>984</v>
      </c>
      <c r="S63">
        <v>15.14</v>
      </c>
      <c r="T63" t="str">
        <f>IF(J63="","","FCR-"&amp;_xlfn.XLOOKUP(J63,Bud_Vs_Exp!$A$14:$A$72,Bud_Vs_Exp!$B$14:$B$72,""))</f>
        <v xml:space="preserve">FCR-4.4 </v>
      </c>
      <c r="U63" t="str">
        <f>_xlfn.XLOOKUP(F63,SetUp!$O$2:$O$13,SetUp!$P$2:$P$13,"")</f>
        <v>Q1</v>
      </c>
    </row>
    <row r="64" spans="1:21" x14ac:dyDescent="0.25">
      <c r="A64" t="s">
        <v>19</v>
      </c>
      <c r="B64" t="s">
        <v>20</v>
      </c>
      <c r="C64">
        <v>1573411</v>
      </c>
      <c r="D64">
        <v>0</v>
      </c>
      <c r="E64" s="2">
        <v>44586</v>
      </c>
      <c r="F64">
        <v>202201</v>
      </c>
      <c r="G64" t="s">
        <v>741</v>
      </c>
      <c r="H64" t="s">
        <v>37</v>
      </c>
      <c r="I64">
        <v>590</v>
      </c>
      <c r="J64">
        <v>65821</v>
      </c>
      <c r="K64" t="s">
        <v>76</v>
      </c>
      <c r="L64" t="s">
        <v>75</v>
      </c>
      <c r="O64">
        <v>5</v>
      </c>
      <c r="P64" t="s">
        <v>22</v>
      </c>
      <c r="Q64">
        <v>0</v>
      </c>
      <c r="R64" t="s">
        <v>985</v>
      </c>
      <c r="S64">
        <v>35.9</v>
      </c>
      <c r="T64" t="str">
        <f>IF(J64="","","FCR-"&amp;_xlfn.XLOOKUP(J64,Bud_Vs_Exp!$A$14:$A$72,Bud_Vs_Exp!$B$14:$B$72,""))</f>
        <v xml:space="preserve">FCR-4.3 </v>
      </c>
      <c r="U64" t="str">
        <f>_xlfn.XLOOKUP(F64,SetUp!$O$2:$O$13,SetUp!$P$2:$P$13,"")</f>
        <v>Q1</v>
      </c>
    </row>
    <row r="65" spans="1:21" x14ac:dyDescent="0.25">
      <c r="A65" t="s">
        <v>19</v>
      </c>
      <c r="B65" t="s">
        <v>20</v>
      </c>
      <c r="C65">
        <v>1573412</v>
      </c>
      <c r="D65">
        <v>3</v>
      </c>
      <c r="E65" s="2">
        <v>44586</v>
      </c>
      <c r="F65">
        <v>202201</v>
      </c>
      <c r="G65" t="s">
        <v>734</v>
      </c>
      <c r="H65" t="s">
        <v>30</v>
      </c>
      <c r="I65">
        <v>590</v>
      </c>
      <c r="J65">
        <v>65827</v>
      </c>
      <c r="K65" t="s">
        <v>76</v>
      </c>
      <c r="L65" t="s">
        <v>75</v>
      </c>
      <c r="O65">
        <v>5</v>
      </c>
      <c r="P65" t="s">
        <v>22</v>
      </c>
      <c r="Q65">
        <v>0</v>
      </c>
      <c r="R65" t="s">
        <v>986</v>
      </c>
      <c r="S65">
        <v>41.4</v>
      </c>
      <c r="T65" t="str">
        <f>IF(J65="","","FCR-"&amp;_xlfn.XLOOKUP(J65,Bud_Vs_Exp!$A$14:$A$72,Bud_Vs_Exp!$B$14:$B$72,""))</f>
        <v xml:space="preserve">FCR-5.6 </v>
      </c>
      <c r="U65" t="str">
        <f>_xlfn.XLOOKUP(F65,SetUp!$O$2:$O$13,SetUp!$P$2:$P$13,"")</f>
        <v>Q1</v>
      </c>
    </row>
    <row r="66" spans="1:21" x14ac:dyDescent="0.25">
      <c r="A66" t="s">
        <v>19</v>
      </c>
      <c r="B66" t="s">
        <v>20</v>
      </c>
      <c r="C66">
        <v>1573415</v>
      </c>
      <c r="D66">
        <v>2</v>
      </c>
      <c r="E66" s="2">
        <v>44588</v>
      </c>
      <c r="F66">
        <v>202201</v>
      </c>
      <c r="G66" t="s">
        <v>742</v>
      </c>
      <c r="H66" t="s">
        <v>38</v>
      </c>
      <c r="I66">
        <v>590</v>
      </c>
      <c r="J66">
        <v>65822</v>
      </c>
      <c r="K66" t="s">
        <v>76</v>
      </c>
      <c r="L66" t="s">
        <v>75</v>
      </c>
      <c r="O66">
        <v>5</v>
      </c>
      <c r="P66" t="s">
        <v>22</v>
      </c>
      <c r="Q66">
        <v>0</v>
      </c>
      <c r="R66" t="s">
        <v>987</v>
      </c>
      <c r="S66">
        <v>20.02</v>
      </c>
      <c r="T66" t="str">
        <f>IF(J66="","","FCR-"&amp;_xlfn.XLOOKUP(J66,Bud_Vs_Exp!$A$14:$A$72,Bud_Vs_Exp!$B$14:$B$72,""))</f>
        <v xml:space="preserve">FCR-4.4 </v>
      </c>
      <c r="U66" t="str">
        <f>_xlfn.XLOOKUP(F66,SetUp!$O$2:$O$13,SetUp!$P$2:$P$13,"")</f>
        <v>Q1</v>
      </c>
    </row>
    <row r="67" spans="1:21" x14ac:dyDescent="0.25">
      <c r="A67" t="s">
        <v>19</v>
      </c>
      <c r="B67" t="s">
        <v>20</v>
      </c>
      <c r="C67">
        <v>1573415</v>
      </c>
      <c r="D67">
        <v>4</v>
      </c>
      <c r="E67" s="2">
        <v>44588</v>
      </c>
      <c r="F67">
        <v>202201</v>
      </c>
      <c r="G67" t="s">
        <v>742</v>
      </c>
      <c r="H67" t="s">
        <v>38</v>
      </c>
      <c r="I67">
        <v>590</v>
      </c>
      <c r="J67">
        <v>65822</v>
      </c>
      <c r="K67" t="s">
        <v>76</v>
      </c>
      <c r="L67" t="s">
        <v>75</v>
      </c>
      <c r="O67">
        <v>5</v>
      </c>
      <c r="P67" t="s">
        <v>22</v>
      </c>
      <c r="Q67">
        <v>0</v>
      </c>
      <c r="R67" t="s">
        <v>988</v>
      </c>
      <c r="S67">
        <v>7.84</v>
      </c>
      <c r="T67" t="str">
        <f>IF(J67="","","FCR-"&amp;_xlfn.XLOOKUP(J67,Bud_Vs_Exp!$A$14:$A$72,Bud_Vs_Exp!$B$14:$B$72,""))</f>
        <v xml:space="preserve">FCR-4.4 </v>
      </c>
      <c r="U67" t="str">
        <f>_xlfn.XLOOKUP(F67,SetUp!$O$2:$O$13,SetUp!$P$2:$P$13,"")</f>
        <v>Q1</v>
      </c>
    </row>
    <row r="68" spans="1:21" x14ac:dyDescent="0.25">
      <c r="A68" t="s">
        <v>19</v>
      </c>
      <c r="B68" t="s">
        <v>20</v>
      </c>
      <c r="C68">
        <v>1573415</v>
      </c>
      <c r="D68">
        <v>0</v>
      </c>
      <c r="E68" s="2">
        <v>44588</v>
      </c>
      <c r="F68">
        <v>202201</v>
      </c>
      <c r="G68" t="s">
        <v>742</v>
      </c>
      <c r="H68" t="s">
        <v>38</v>
      </c>
      <c r="I68">
        <v>590</v>
      </c>
      <c r="J68">
        <v>65822</v>
      </c>
      <c r="K68" t="s">
        <v>76</v>
      </c>
      <c r="L68" t="s">
        <v>75</v>
      </c>
      <c r="O68">
        <v>5</v>
      </c>
      <c r="P68" t="s">
        <v>22</v>
      </c>
      <c r="Q68">
        <v>0</v>
      </c>
      <c r="R68" t="s">
        <v>989</v>
      </c>
      <c r="S68">
        <v>9.1</v>
      </c>
      <c r="T68" t="str">
        <f>IF(J68="","","FCR-"&amp;_xlfn.XLOOKUP(J68,Bud_Vs_Exp!$A$14:$A$72,Bud_Vs_Exp!$B$14:$B$72,""))</f>
        <v xml:space="preserve">FCR-4.4 </v>
      </c>
      <c r="U68" t="str">
        <f>_xlfn.XLOOKUP(F68,SetUp!$O$2:$O$13,SetUp!$P$2:$P$13,"")</f>
        <v>Q1</v>
      </c>
    </row>
    <row r="69" spans="1:21" x14ac:dyDescent="0.25">
      <c r="A69" t="s">
        <v>19</v>
      </c>
      <c r="B69" t="s">
        <v>20</v>
      </c>
      <c r="C69">
        <v>1573420</v>
      </c>
      <c r="D69">
        <v>0</v>
      </c>
      <c r="E69" s="2">
        <v>44579</v>
      </c>
      <c r="F69">
        <v>202201</v>
      </c>
      <c r="G69" t="s">
        <v>743</v>
      </c>
      <c r="H69" t="s">
        <v>39</v>
      </c>
      <c r="I69">
        <v>590</v>
      </c>
      <c r="J69">
        <v>65830</v>
      </c>
      <c r="K69" t="s">
        <v>76</v>
      </c>
      <c r="L69" t="s">
        <v>75</v>
      </c>
      <c r="O69">
        <v>5</v>
      </c>
      <c r="P69" t="s">
        <v>22</v>
      </c>
      <c r="Q69">
        <v>0</v>
      </c>
      <c r="R69" t="s">
        <v>990</v>
      </c>
      <c r="S69">
        <v>5004.05</v>
      </c>
      <c r="T69" t="str">
        <f>IF(J69="","","FCR-"&amp;_xlfn.XLOOKUP(J69,Bud_Vs_Exp!$A$14:$A$72,Bud_Vs_Exp!$B$14:$B$72,""))</f>
        <v xml:space="preserve">FCR-6.3 </v>
      </c>
      <c r="U69" t="str">
        <f>_xlfn.XLOOKUP(F69,SetUp!$O$2:$O$13,SetUp!$P$2:$P$13,"")</f>
        <v>Q1</v>
      </c>
    </row>
    <row r="70" spans="1:21" x14ac:dyDescent="0.25">
      <c r="A70" t="s">
        <v>19</v>
      </c>
      <c r="B70" t="s">
        <v>27</v>
      </c>
      <c r="C70">
        <v>1573422</v>
      </c>
      <c r="D70">
        <v>0</v>
      </c>
      <c r="E70" s="2">
        <v>44592</v>
      </c>
      <c r="F70">
        <v>202201</v>
      </c>
      <c r="G70" t="s">
        <v>734</v>
      </c>
      <c r="H70" t="s">
        <v>30</v>
      </c>
      <c r="I70">
        <v>590</v>
      </c>
      <c r="J70">
        <v>65827</v>
      </c>
      <c r="K70" t="s">
        <v>76</v>
      </c>
      <c r="L70" t="s">
        <v>75</v>
      </c>
      <c r="O70">
        <v>5</v>
      </c>
      <c r="P70" t="s">
        <v>22</v>
      </c>
      <c r="Q70">
        <v>0</v>
      </c>
      <c r="R70" t="s">
        <v>991</v>
      </c>
      <c r="S70">
        <v>1.5</v>
      </c>
      <c r="T70" t="str">
        <f>IF(J70="","","FCR-"&amp;_xlfn.XLOOKUP(J70,Bud_Vs_Exp!$A$14:$A$72,Bud_Vs_Exp!$B$14:$B$72,""))</f>
        <v xml:space="preserve">FCR-5.6 </v>
      </c>
      <c r="U70" t="str">
        <f>_xlfn.XLOOKUP(F70,SetUp!$O$2:$O$13,SetUp!$P$2:$P$13,"")</f>
        <v>Q1</v>
      </c>
    </row>
    <row r="71" spans="1:21" x14ac:dyDescent="0.25">
      <c r="A71" t="s">
        <v>19</v>
      </c>
      <c r="B71" t="s">
        <v>27</v>
      </c>
      <c r="C71">
        <v>1573423</v>
      </c>
      <c r="D71">
        <v>7</v>
      </c>
      <c r="E71" s="2">
        <v>44592</v>
      </c>
      <c r="F71">
        <v>202201</v>
      </c>
      <c r="G71" t="s">
        <v>730</v>
      </c>
      <c r="H71" t="s">
        <v>26</v>
      </c>
      <c r="I71">
        <v>590</v>
      </c>
      <c r="J71">
        <v>65802</v>
      </c>
      <c r="K71" t="s">
        <v>76</v>
      </c>
      <c r="L71" t="s">
        <v>75</v>
      </c>
      <c r="O71">
        <v>5</v>
      </c>
      <c r="P71" t="s">
        <v>22</v>
      </c>
      <c r="Q71">
        <v>0</v>
      </c>
      <c r="R71" t="s">
        <v>992</v>
      </c>
      <c r="S71">
        <v>40.14</v>
      </c>
      <c r="T71" t="str">
        <f>IF(J71="","","FCR-"&amp;_xlfn.XLOOKUP(J71,Bud_Vs_Exp!$A$14:$A$72,Bud_Vs_Exp!$B$14:$B$72,""))</f>
        <v>FCR-1.1.1.33</v>
      </c>
      <c r="U71" t="str">
        <f>_xlfn.XLOOKUP(F71,SetUp!$O$2:$O$13,SetUp!$P$2:$P$13,"")</f>
        <v>Q1</v>
      </c>
    </row>
    <row r="72" spans="1:21" x14ac:dyDescent="0.25">
      <c r="A72" t="s">
        <v>19</v>
      </c>
      <c r="B72" t="s">
        <v>27</v>
      </c>
      <c r="C72">
        <v>1573423</v>
      </c>
      <c r="D72">
        <v>12</v>
      </c>
      <c r="E72" s="2">
        <v>44592</v>
      </c>
      <c r="F72">
        <v>202201</v>
      </c>
      <c r="G72" t="s">
        <v>730</v>
      </c>
      <c r="H72" t="s">
        <v>26</v>
      </c>
      <c r="I72">
        <v>590</v>
      </c>
      <c r="J72">
        <v>65807</v>
      </c>
      <c r="K72" t="s">
        <v>76</v>
      </c>
      <c r="L72" t="s">
        <v>75</v>
      </c>
      <c r="O72">
        <v>5</v>
      </c>
      <c r="P72" t="s">
        <v>22</v>
      </c>
      <c r="Q72">
        <v>0</v>
      </c>
      <c r="R72" t="s">
        <v>974</v>
      </c>
      <c r="S72">
        <v>0.76</v>
      </c>
      <c r="T72" t="str">
        <f>IF(J72="","","FCR-"&amp;_xlfn.XLOOKUP(J72,Bud_Vs_Exp!$A$14:$A$72,Bud_Vs_Exp!$B$14:$B$72,""))</f>
        <v>FCR-1.1.2.29</v>
      </c>
      <c r="U72" t="str">
        <f>_xlfn.XLOOKUP(F72,SetUp!$O$2:$O$13,SetUp!$P$2:$P$13,"")</f>
        <v>Q1</v>
      </c>
    </row>
    <row r="73" spans="1:21" x14ac:dyDescent="0.25">
      <c r="A73" t="s">
        <v>19</v>
      </c>
      <c r="B73" t="s">
        <v>27</v>
      </c>
      <c r="C73">
        <v>1573423</v>
      </c>
      <c r="D73">
        <v>9</v>
      </c>
      <c r="E73" s="2">
        <v>44592</v>
      </c>
      <c r="F73">
        <v>202201</v>
      </c>
      <c r="G73" t="s">
        <v>730</v>
      </c>
      <c r="H73" t="s">
        <v>26</v>
      </c>
      <c r="I73">
        <v>590</v>
      </c>
      <c r="J73">
        <v>65805</v>
      </c>
      <c r="K73" t="s">
        <v>76</v>
      </c>
      <c r="L73" t="str">
        <f>IF(LEFT(J73,3)="658","EU")</f>
        <v>EU</v>
      </c>
      <c r="O73">
        <v>5</v>
      </c>
      <c r="P73" t="s">
        <v>22</v>
      </c>
      <c r="Q73">
        <v>0</v>
      </c>
      <c r="R73" t="s">
        <v>993</v>
      </c>
      <c r="S73">
        <v>7.37</v>
      </c>
      <c r="T73" t="str">
        <f>IF(J73="","","FCR-"&amp;_xlfn.XLOOKUP(J73,Bud_Vs_Exp!$A$14:$A$72,Bud_Vs_Exp!$B$14:$B$72,""))</f>
        <v>FCR-1.1.2.27</v>
      </c>
      <c r="U73" t="str">
        <f>_xlfn.XLOOKUP(F73,SetUp!$O$2:$O$13,SetUp!$P$2:$P$13,"")</f>
        <v>Q1</v>
      </c>
    </row>
    <row r="74" spans="1:21" x14ac:dyDescent="0.25">
      <c r="A74" t="s">
        <v>19</v>
      </c>
      <c r="B74" t="s">
        <v>27</v>
      </c>
      <c r="C74">
        <v>1573423</v>
      </c>
      <c r="D74">
        <v>5</v>
      </c>
      <c r="E74" s="2">
        <v>44592</v>
      </c>
      <c r="F74">
        <v>202201</v>
      </c>
      <c r="G74" t="s">
        <v>730</v>
      </c>
      <c r="H74" t="s">
        <v>26</v>
      </c>
      <c r="I74">
        <v>590</v>
      </c>
      <c r="J74">
        <v>65804</v>
      </c>
      <c r="K74" t="s">
        <v>76</v>
      </c>
      <c r="L74" t="s">
        <v>75</v>
      </c>
      <c r="O74">
        <v>5</v>
      </c>
      <c r="P74" t="s">
        <v>22</v>
      </c>
      <c r="Q74">
        <v>0</v>
      </c>
      <c r="R74" t="s">
        <v>994</v>
      </c>
      <c r="S74">
        <v>5.23</v>
      </c>
      <c r="T74" t="str">
        <f>IF(J74="","","FCR-"&amp;_xlfn.XLOOKUP(J74,Bud_Vs_Exp!$A$14:$A$72,Bud_Vs_Exp!$B$14:$B$72,""))</f>
        <v>FCR-1.1.2.26</v>
      </c>
      <c r="U74" t="str">
        <f>_xlfn.XLOOKUP(F74,SetUp!$O$2:$O$13,SetUp!$P$2:$P$13,"")</f>
        <v>Q1</v>
      </c>
    </row>
    <row r="75" spans="1:21" x14ac:dyDescent="0.25">
      <c r="A75" t="s">
        <v>19</v>
      </c>
      <c r="B75" t="s">
        <v>27</v>
      </c>
      <c r="C75">
        <v>1573423</v>
      </c>
      <c r="D75">
        <v>2</v>
      </c>
      <c r="E75" s="2">
        <v>44592</v>
      </c>
      <c r="F75">
        <v>202201</v>
      </c>
      <c r="G75" t="s">
        <v>730</v>
      </c>
      <c r="H75" t="s">
        <v>26</v>
      </c>
      <c r="I75">
        <v>590</v>
      </c>
      <c r="J75">
        <v>65806</v>
      </c>
      <c r="K75" t="s">
        <v>76</v>
      </c>
      <c r="L75" t="s">
        <v>75</v>
      </c>
      <c r="O75">
        <v>5</v>
      </c>
      <c r="P75" t="s">
        <v>22</v>
      </c>
      <c r="Q75">
        <v>0</v>
      </c>
      <c r="R75" t="s">
        <v>970</v>
      </c>
      <c r="S75">
        <v>2.67</v>
      </c>
      <c r="T75" t="str">
        <f>IF(J75="","","FCR-"&amp;_xlfn.XLOOKUP(J75,Bud_Vs_Exp!$A$14:$A$72,Bud_Vs_Exp!$B$14:$B$72,""))</f>
        <v>FCR-1.1.2.28</v>
      </c>
      <c r="U75" t="str">
        <f>_xlfn.XLOOKUP(F75,SetUp!$O$2:$O$13,SetUp!$P$2:$P$13,"")</f>
        <v>Q1</v>
      </c>
    </row>
    <row r="76" spans="1:21" x14ac:dyDescent="0.25">
      <c r="A76" t="s">
        <v>19</v>
      </c>
      <c r="B76" t="s">
        <v>27</v>
      </c>
      <c r="C76">
        <v>1573424</v>
      </c>
      <c r="D76">
        <v>12</v>
      </c>
      <c r="E76" s="2">
        <v>44592</v>
      </c>
      <c r="F76">
        <v>202201</v>
      </c>
      <c r="G76" t="s">
        <v>735</v>
      </c>
      <c r="H76" t="s">
        <v>706</v>
      </c>
      <c r="I76">
        <v>590</v>
      </c>
      <c r="J76">
        <v>65807</v>
      </c>
      <c r="K76" t="s">
        <v>76</v>
      </c>
      <c r="L76" t="s">
        <v>75</v>
      </c>
      <c r="O76">
        <v>5</v>
      </c>
      <c r="P76" t="s">
        <v>22</v>
      </c>
      <c r="Q76">
        <v>0</v>
      </c>
      <c r="R76" t="s">
        <v>975</v>
      </c>
      <c r="S76">
        <v>3.77</v>
      </c>
      <c r="T76" t="str">
        <f>IF(J76="","","FCR-"&amp;_xlfn.XLOOKUP(J76,Bud_Vs_Exp!$A$14:$A$72,Bud_Vs_Exp!$B$14:$B$72,""))</f>
        <v>FCR-1.1.2.29</v>
      </c>
      <c r="U76" t="str">
        <f>_xlfn.XLOOKUP(F76,SetUp!$O$2:$O$13,SetUp!$P$2:$P$13,"")</f>
        <v>Q1</v>
      </c>
    </row>
    <row r="77" spans="1:21" x14ac:dyDescent="0.25">
      <c r="A77" t="s">
        <v>19</v>
      </c>
      <c r="B77" t="s">
        <v>27</v>
      </c>
      <c r="C77">
        <v>1573424</v>
      </c>
      <c r="D77">
        <v>5</v>
      </c>
      <c r="E77" s="2">
        <v>44592</v>
      </c>
      <c r="F77">
        <v>202201</v>
      </c>
      <c r="G77" t="s">
        <v>735</v>
      </c>
      <c r="H77" t="s">
        <v>706</v>
      </c>
      <c r="I77">
        <v>590</v>
      </c>
      <c r="J77">
        <v>65804</v>
      </c>
      <c r="K77" t="s">
        <v>76</v>
      </c>
      <c r="L77" t="s">
        <v>75</v>
      </c>
      <c r="O77">
        <v>5</v>
      </c>
      <c r="P77" t="s">
        <v>22</v>
      </c>
      <c r="Q77">
        <v>0</v>
      </c>
      <c r="R77" t="s">
        <v>975</v>
      </c>
      <c r="S77">
        <v>2.61</v>
      </c>
      <c r="T77" t="str">
        <f>IF(J77="","","FCR-"&amp;_xlfn.XLOOKUP(J77,Bud_Vs_Exp!$A$14:$A$72,Bud_Vs_Exp!$B$14:$B$72,""))</f>
        <v>FCR-1.1.2.26</v>
      </c>
      <c r="U77" t="str">
        <f>_xlfn.XLOOKUP(F77,SetUp!$O$2:$O$13,SetUp!$P$2:$P$13,"")</f>
        <v>Q1</v>
      </c>
    </row>
    <row r="78" spans="1:21" x14ac:dyDescent="0.25">
      <c r="A78" t="s">
        <v>19</v>
      </c>
      <c r="B78" t="s">
        <v>27</v>
      </c>
      <c r="C78">
        <v>1573424</v>
      </c>
      <c r="D78">
        <v>2</v>
      </c>
      <c r="E78" s="2">
        <v>44592</v>
      </c>
      <c r="F78">
        <v>202201</v>
      </c>
      <c r="G78" t="s">
        <v>735</v>
      </c>
      <c r="H78" t="s">
        <v>706</v>
      </c>
      <c r="I78">
        <v>590</v>
      </c>
      <c r="J78">
        <v>65806</v>
      </c>
      <c r="K78" t="s">
        <v>76</v>
      </c>
      <c r="L78" t="s">
        <v>75</v>
      </c>
      <c r="O78">
        <v>5</v>
      </c>
      <c r="P78" t="s">
        <v>22</v>
      </c>
      <c r="Q78">
        <v>0</v>
      </c>
      <c r="R78" t="s">
        <v>975</v>
      </c>
      <c r="S78">
        <v>2.67</v>
      </c>
      <c r="T78" t="str">
        <f>IF(J78="","","FCR-"&amp;_xlfn.XLOOKUP(J78,Bud_Vs_Exp!$A$14:$A$72,Bud_Vs_Exp!$B$14:$B$72,""))</f>
        <v>FCR-1.1.2.28</v>
      </c>
      <c r="U78" t="str">
        <f>_xlfn.XLOOKUP(F78,SetUp!$O$2:$O$13,SetUp!$P$2:$P$13,"")</f>
        <v>Q1</v>
      </c>
    </row>
    <row r="79" spans="1:21" x14ac:dyDescent="0.25">
      <c r="A79" t="s">
        <v>19</v>
      </c>
      <c r="B79" t="s">
        <v>27</v>
      </c>
      <c r="C79">
        <v>1573424</v>
      </c>
      <c r="D79">
        <v>7</v>
      </c>
      <c r="E79" s="2">
        <v>44592</v>
      </c>
      <c r="F79">
        <v>202201</v>
      </c>
      <c r="G79" t="s">
        <v>735</v>
      </c>
      <c r="H79" t="s">
        <v>706</v>
      </c>
      <c r="I79">
        <v>590</v>
      </c>
      <c r="J79">
        <v>65802</v>
      </c>
      <c r="K79" t="s">
        <v>76</v>
      </c>
      <c r="L79" t="s">
        <v>75</v>
      </c>
      <c r="O79">
        <v>5</v>
      </c>
      <c r="P79" t="s">
        <v>22</v>
      </c>
      <c r="Q79">
        <v>0</v>
      </c>
      <c r="R79" t="s">
        <v>975</v>
      </c>
      <c r="S79">
        <v>20.05</v>
      </c>
      <c r="T79" t="str">
        <f>IF(J79="","","FCR-"&amp;_xlfn.XLOOKUP(J79,Bud_Vs_Exp!$A$14:$A$72,Bud_Vs_Exp!$B$14:$B$72,""))</f>
        <v>FCR-1.1.1.33</v>
      </c>
      <c r="U79" t="str">
        <f>_xlfn.XLOOKUP(F79,SetUp!$O$2:$O$13,SetUp!$P$2:$P$13,"")</f>
        <v>Q1</v>
      </c>
    </row>
    <row r="80" spans="1:21" x14ac:dyDescent="0.25">
      <c r="A80" t="s">
        <v>19</v>
      </c>
      <c r="B80" t="s">
        <v>27</v>
      </c>
      <c r="C80">
        <v>1573424</v>
      </c>
      <c r="D80">
        <v>10</v>
      </c>
      <c r="E80" s="2">
        <v>44592</v>
      </c>
      <c r="F80">
        <v>202201</v>
      </c>
      <c r="G80" t="s">
        <v>735</v>
      </c>
      <c r="H80" t="s">
        <v>706</v>
      </c>
      <c r="I80">
        <v>590</v>
      </c>
      <c r="J80">
        <v>65805</v>
      </c>
      <c r="K80" t="s">
        <v>76</v>
      </c>
      <c r="L80" t="str">
        <f>IF(LEFT(J80,3)="658","EU")</f>
        <v>EU</v>
      </c>
      <c r="O80">
        <v>5</v>
      </c>
      <c r="P80" t="s">
        <v>22</v>
      </c>
      <c r="Q80">
        <v>0</v>
      </c>
      <c r="R80" t="s">
        <v>975</v>
      </c>
      <c r="S80">
        <v>2.58</v>
      </c>
      <c r="T80" t="str">
        <f>IF(J80="","","FCR-"&amp;_xlfn.XLOOKUP(J80,Bud_Vs_Exp!$A$14:$A$72,Bud_Vs_Exp!$B$14:$B$72,""))</f>
        <v>FCR-1.1.2.27</v>
      </c>
      <c r="U80" t="str">
        <f>_xlfn.XLOOKUP(F80,SetUp!$O$2:$O$13,SetUp!$P$2:$P$13,"")</f>
        <v>Q1</v>
      </c>
    </row>
    <row r="81" spans="1:21" x14ac:dyDescent="0.25">
      <c r="A81" t="s">
        <v>19</v>
      </c>
      <c r="B81" t="s">
        <v>27</v>
      </c>
      <c r="C81">
        <v>1573425</v>
      </c>
      <c r="D81">
        <v>2</v>
      </c>
      <c r="E81" s="2">
        <v>44592</v>
      </c>
      <c r="F81">
        <v>202201</v>
      </c>
      <c r="G81" t="s">
        <v>736</v>
      </c>
      <c r="H81" t="s">
        <v>31</v>
      </c>
      <c r="I81">
        <v>590</v>
      </c>
      <c r="J81">
        <v>65806</v>
      </c>
      <c r="K81" t="s">
        <v>76</v>
      </c>
      <c r="L81" t="s">
        <v>75</v>
      </c>
      <c r="O81">
        <v>5</v>
      </c>
      <c r="P81" t="s">
        <v>22</v>
      </c>
      <c r="Q81">
        <v>0</v>
      </c>
      <c r="R81" t="s">
        <v>995</v>
      </c>
      <c r="S81">
        <v>1.07</v>
      </c>
      <c r="T81" t="str">
        <f>IF(J81="","","FCR-"&amp;_xlfn.XLOOKUP(J81,Bud_Vs_Exp!$A$14:$A$72,Bud_Vs_Exp!$B$14:$B$72,""))</f>
        <v>FCR-1.1.2.28</v>
      </c>
      <c r="U81" t="str">
        <f>_xlfn.XLOOKUP(F81,SetUp!$O$2:$O$13,SetUp!$P$2:$P$13,"")</f>
        <v>Q1</v>
      </c>
    </row>
    <row r="82" spans="1:21" x14ac:dyDescent="0.25">
      <c r="A82" t="s">
        <v>19</v>
      </c>
      <c r="B82" t="s">
        <v>27</v>
      </c>
      <c r="C82">
        <v>1573425</v>
      </c>
      <c r="D82">
        <v>5</v>
      </c>
      <c r="E82" s="2">
        <v>44592</v>
      </c>
      <c r="F82">
        <v>202201</v>
      </c>
      <c r="G82" t="s">
        <v>736</v>
      </c>
      <c r="H82" t="s">
        <v>31</v>
      </c>
      <c r="I82">
        <v>590</v>
      </c>
      <c r="J82">
        <v>65804</v>
      </c>
      <c r="K82" t="s">
        <v>76</v>
      </c>
      <c r="L82" t="s">
        <v>75</v>
      </c>
      <c r="O82">
        <v>5</v>
      </c>
      <c r="P82" t="s">
        <v>22</v>
      </c>
      <c r="Q82">
        <v>0</v>
      </c>
      <c r="R82" t="s">
        <v>996</v>
      </c>
      <c r="S82">
        <v>1.04</v>
      </c>
      <c r="T82" t="str">
        <f>IF(J82="","","FCR-"&amp;_xlfn.XLOOKUP(J82,Bud_Vs_Exp!$A$14:$A$72,Bud_Vs_Exp!$B$14:$B$72,""))</f>
        <v>FCR-1.1.2.26</v>
      </c>
      <c r="U82" t="str">
        <f>_xlfn.XLOOKUP(F82,SetUp!$O$2:$O$13,SetUp!$P$2:$P$13,"")</f>
        <v>Q1</v>
      </c>
    </row>
    <row r="83" spans="1:21" x14ac:dyDescent="0.25">
      <c r="A83" t="s">
        <v>19</v>
      </c>
      <c r="B83" t="s">
        <v>27</v>
      </c>
      <c r="C83">
        <v>1573425</v>
      </c>
      <c r="D83">
        <v>7</v>
      </c>
      <c r="E83" s="2">
        <v>44592</v>
      </c>
      <c r="F83">
        <v>202201</v>
      </c>
      <c r="G83" t="s">
        <v>736</v>
      </c>
      <c r="H83" t="s">
        <v>31</v>
      </c>
      <c r="I83">
        <v>590</v>
      </c>
      <c r="J83">
        <v>65802</v>
      </c>
      <c r="K83" t="s">
        <v>76</v>
      </c>
      <c r="L83" t="s">
        <v>75</v>
      </c>
      <c r="O83">
        <v>5</v>
      </c>
      <c r="P83" t="s">
        <v>22</v>
      </c>
      <c r="Q83">
        <v>0</v>
      </c>
      <c r="R83" t="s">
        <v>996</v>
      </c>
      <c r="S83">
        <v>8.01</v>
      </c>
      <c r="T83" t="str">
        <f>IF(J83="","","FCR-"&amp;_xlfn.XLOOKUP(J83,Bud_Vs_Exp!$A$14:$A$72,Bud_Vs_Exp!$B$14:$B$72,""))</f>
        <v>FCR-1.1.1.33</v>
      </c>
      <c r="U83" t="str">
        <f>_xlfn.XLOOKUP(F83,SetUp!$O$2:$O$13,SetUp!$P$2:$P$13,"")</f>
        <v>Q1</v>
      </c>
    </row>
    <row r="84" spans="1:21" x14ac:dyDescent="0.25">
      <c r="A84" t="s">
        <v>19</v>
      </c>
      <c r="B84" t="s">
        <v>27</v>
      </c>
      <c r="C84">
        <v>1573425</v>
      </c>
      <c r="D84">
        <v>9</v>
      </c>
      <c r="E84" s="2">
        <v>44592</v>
      </c>
      <c r="F84">
        <v>202201</v>
      </c>
      <c r="G84" t="s">
        <v>736</v>
      </c>
      <c r="H84" t="s">
        <v>31</v>
      </c>
      <c r="I84">
        <v>590</v>
      </c>
      <c r="J84">
        <v>65805</v>
      </c>
      <c r="K84" t="s">
        <v>76</v>
      </c>
      <c r="L84" t="str">
        <f>IF(LEFT(J84,3)="658","EU")</f>
        <v>EU</v>
      </c>
      <c r="O84">
        <v>5</v>
      </c>
      <c r="P84" t="s">
        <v>22</v>
      </c>
      <c r="Q84">
        <v>0</v>
      </c>
      <c r="R84" t="s">
        <v>997</v>
      </c>
      <c r="S84">
        <v>4.9000000000000004</v>
      </c>
      <c r="T84" t="str">
        <f>IF(J84="","","FCR-"&amp;_xlfn.XLOOKUP(J84,Bud_Vs_Exp!$A$14:$A$72,Bud_Vs_Exp!$B$14:$B$72,""))</f>
        <v>FCR-1.1.2.27</v>
      </c>
      <c r="U84" t="str">
        <f>_xlfn.XLOOKUP(F84,SetUp!$O$2:$O$13,SetUp!$P$2:$P$13,"")</f>
        <v>Q1</v>
      </c>
    </row>
    <row r="85" spans="1:21" x14ac:dyDescent="0.25">
      <c r="A85" t="s">
        <v>19</v>
      </c>
      <c r="B85" t="s">
        <v>27</v>
      </c>
      <c r="C85">
        <v>1573425</v>
      </c>
      <c r="D85">
        <v>12</v>
      </c>
      <c r="E85" s="2">
        <v>44592</v>
      </c>
      <c r="F85">
        <v>202201</v>
      </c>
      <c r="G85" t="s">
        <v>736</v>
      </c>
      <c r="H85" t="s">
        <v>31</v>
      </c>
      <c r="I85">
        <v>590</v>
      </c>
      <c r="J85">
        <v>65807</v>
      </c>
      <c r="K85" t="s">
        <v>76</v>
      </c>
      <c r="L85" t="s">
        <v>75</v>
      </c>
      <c r="O85">
        <v>5</v>
      </c>
      <c r="P85" t="s">
        <v>22</v>
      </c>
      <c r="Q85">
        <v>0</v>
      </c>
      <c r="R85" t="s">
        <v>995</v>
      </c>
      <c r="S85">
        <v>1.51</v>
      </c>
      <c r="T85" t="str">
        <f>IF(J85="","","FCR-"&amp;_xlfn.XLOOKUP(J85,Bud_Vs_Exp!$A$14:$A$72,Bud_Vs_Exp!$B$14:$B$72,""))</f>
        <v>FCR-1.1.2.29</v>
      </c>
      <c r="U85" t="str">
        <f>_xlfn.XLOOKUP(F85,SetUp!$O$2:$O$13,SetUp!$P$2:$P$13,"")</f>
        <v>Q1</v>
      </c>
    </row>
    <row r="86" spans="1:21" x14ac:dyDescent="0.25">
      <c r="A86" t="s">
        <v>19</v>
      </c>
      <c r="B86" t="s">
        <v>27</v>
      </c>
      <c r="C86">
        <v>1573426</v>
      </c>
      <c r="D86">
        <v>2</v>
      </c>
      <c r="E86" s="2">
        <v>44592</v>
      </c>
      <c r="F86">
        <v>202201</v>
      </c>
      <c r="G86" t="s">
        <v>731</v>
      </c>
      <c r="H86" t="s">
        <v>705</v>
      </c>
      <c r="I86">
        <v>590</v>
      </c>
      <c r="J86">
        <v>65806</v>
      </c>
      <c r="K86" t="s">
        <v>76</v>
      </c>
      <c r="L86" t="s">
        <v>75</v>
      </c>
      <c r="O86">
        <v>5</v>
      </c>
      <c r="P86" t="s">
        <v>22</v>
      </c>
      <c r="Q86">
        <v>0</v>
      </c>
      <c r="R86" t="s">
        <v>998</v>
      </c>
      <c r="S86">
        <v>129.88</v>
      </c>
      <c r="T86" t="str">
        <f>IF(J86="","","FCR-"&amp;_xlfn.XLOOKUP(J86,Bud_Vs_Exp!$A$14:$A$72,Bud_Vs_Exp!$B$14:$B$72,""))</f>
        <v>FCR-1.1.2.28</v>
      </c>
      <c r="U86" t="str">
        <f>_xlfn.XLOOKUP(F86,SetUp!$O$2:$O$13,SetUp!$P$2:$P$13,"")</f>
        <v>Q1</v>
      </c>
    </row>
    <row r="87" spans="1:21" x14ac:dyDescent="0.25">
      <c r="A87" t="s">
        <v>19</v>
      </c>
      <c r="B87" t="s">
        <v>27</v>
      </c>
      <c r="C87">
        <v>1573426</v>
      </c>
      <c r="D87">
        <v>5</v>
      </c>
      <c r="E87" s="2">
        <v>44592</v>
      </c>
      <c r="F87">
        <v>202201</v>
      </c>
      <c r="G87" t="s">
        <v>731</v>
      </c>
      <c r="H87" t="s">
        <v>705</v>
      </c>
      <c r="I87">
        <v>590</v>
      </c>
      <c r="J87">
        <v>65804</v>
      </c>
      <c r="K87" t="s">
        <v>76</v>
      </c>
      <c r="L87" t="s">
        <v>75</v>
      </c>
      <c r="O87">
        <v>5</v>
      </c>
      <c r="P87" t="s">
        <v>22</v>
      </c>
      <c r="Q87">
        <v>0</v>
      </c>
      <c r="R87" t="s">
        <v>999</v>
      </c>
      <c r="S87">
        <v>282.83999999999997</v>
      </c>
      <c r="T87" t="str">
        <f>IF(J87="","","FCR-"&amp;_xlfn.XLOOKUP(J87,Bud_Vs_Exp!$A$14:$A$72,Bud_Vs_Exp!$B$14:$B$72,""))</f>
        <v>FCR-1.1.2.26</v>
      </c>
      <c r="U87" t="str">
        <f>_xlfn.XLOOKUP(F87,SetUp!$O$2:$O$13,SetUp!$P$2:$P$13,"")</f>
        <v>Q1</v>
      </c>
    </row>
    <row r="88" spans="1:21" x14ac:dyDescent="0.25">
      <c r="A88" t="s">
        <v>19</v>
      </c>
      <c r="B88" t="s">
        <v>27</v>
      </c>
      <c r="C88">
        <v>1573426</v>
      </c>
      <c r="D88">
        <v>12</v>
      </c>
      <c r="E88" s="2">
        <v>44592</v>
      </c>
      <c r="F88">
        <v>202201</v>
      </c>
      <c r="G88" t="s">
        <v>731</v>
      </c>
      <c r="H88" t="s">
        <v>705</v>
      </c>
      <c r="I88">
        <v>590</v>
      </c>
      <c r="J88">
        <v>65807</v>
      </c>
      <c r="K88" t="s">
        <v>76</v>
      </c>
      <c r="L88" t="s">
        <v>75</v>
      </c>
      <c r="O88">
        <v>5</v>
      </c>
      <c r="P88" t="s">
        <v>22</v>
      </c>
      <c r="Q88">
        <v>0</v>
      </c>
      <c r="R88" t="s">
        <v>998</v>
      </c>
      <c r="S88">
        <v>55.04</v>
      </c>
      <c r="T88" t="str">
        <f>IF(J88="","","FCR-"&amp;_xlfn.XLOOKUP(J88,Bud_Vs_Exp!$A$14:$A$72,Bud_Vs_Exp!$B$14:$B$72,""))</f>
        <v>FCR-1.1.2.29</v>
      </c>
      <c r="U88" t="str">
        <f>_xlfn.XLOOKUP(F88,SetUp!$O$2:$O$13,SetUp!$P$2:$P$13,"")</f>
        <v>Q1</v>
      </c>
    </row>
    <row r="89" spans="1:21" x14ac:dyDescent="0.25">
      <c r="A89" t="s">
        <v>19</v>
      </c>
      <c r="B89" t="s">
        <v>27</v>
      </c>
      <c r="C89">
        <v>1573426</v>
      </c>
      <c r="D89">
        <v>9</v>
      </c>
      <c r="E89" s="2">
        <v>44592</v>
      </c>
      <c r="F89">
        <v>202201</v>
      </c>
      <c r="G89" t="s">
        <v>731</v>
      </c>
      <c r="H89" t="s">
        <v>705</v>
      </c>
      <c r="I89">
        <v>590</v>
      </c>
      <c r="J89">
        <v>65805</v>
      </c>
      <c r="K89" t="s">
        <v>76</v>
      </c>
      <c r="L89" t="str">
        <f>IF(LEFT(J89,3)="658","EU")</f>
        <v>EU</v>
      </c>
      <c r="O89">
        <v>5</v>
      </c>
      <c r="P89" t="s">
        <v>22</v>
      </c>
      <c r="Q89">
        <v>0</v>
      </c>
      <c r="R89" t="s">
        <v>999</v>
      </c>
      <c r="S89">
        <v>607.37</v>
      </c>
      <c r="T89" t="str">
        <f>IF(J89="","","FCR-"&amp;_xlfn.XLOOKUP(J89,Bud_Vs_Exp!$A$14:$A$72,Bud_Vs_Exp!$B$14:$B$72,""))</f>
        <v>FCR-1.1.2.27</v>
      </c>
      <c r="U89" t="str">
        <f>_xlfn.XLOOKUP(F89,SetUp!$O$2:$O$13,SetUp!$P$2:$P$13,"")</f>
        <v>Q1</v>
      </c>
    </row>
    <row r="90" spans="1:21" x14ac:dyDescent="0.25">
      <c r="A90" t="s">
        <v>19</v>
      </c>
      <c r="B90" t="s">
        <v>27</v>
      </c>
      <c r="C90">
        <v>1573426</v>
      </c>
      <c r="D90">
        <v>7</v>
      </c>
      <c r="E90" s="2">
        <v>44592</v>
      </c>
      <c r="F90">
        <v>202201</v>
      </c>
      <c r="G90" t="s">
        <v>731</v>
      </c>
      <c r="H90" t="s">
        <v>705</v>
      </c>
      <c r="I90">
        <v>590</v>
      </c>
      <c r="J90">
        <v>65802</v>
      </c>
      <c r="K90" t="s">
        <v>76</v>
      </c>
      <c r="L90" t="s">
        <v>75</v>
      </c>
      <c r="O90">
        <v>5</v>
      </c>
      <c r="P90" t="s">
        <v>22</v>
      </c>
      <c r="Q90">
        <v>0</v>
      </c>
      <c r="R90" t="s">
        <v>999</v>
      </c>
      <c r="S90">
        <v>1525.51</v>
      </c>
      <c r="T90" t="str">
        <f>IF(J90="","","FCR-"&amp;_xlfn.XLOOKUP(J90,Bud_Vs_Exp!$A$14:$A$72,Bud_Vs_Exp!$B$14:$B$72,""))</f>
        <v>FCR-1.1.1.33</v>
      </c>
      <c r="U90" t="str">
        <f>_xlfn.XLOOKUP(F90,SetUp!$O$2:$O$13,SetUp!$P$2:$P$13,"")</f>
        <v>Q1</v>
      </c>
    </row>
    <row r="91" spans="1:21" x14ac:dyDescent="0.25">
      <c r="A91" t="s">
        <v>19</v>
      </c>
      <c r="B91" t="s">
        <v>40</v>
      </c>
      <c r="C91">
        <v>2064014</v>
      </c>
      <c r="D91">
        <v>0</v>
      </c>
      <c r="E91" s="2">
        <v>44585</v>
      </c>
      <c r="F91">
        <v>202201</v>
      </c>
      <c r="G91" t="s">
        <v>734</v>
      </c>
      <c r="H91" t="s">
        <v>30</v>
      </c>
      <c r="I91">
        <v>590</v>
      </c>
      <c r="J91">
        <v>65827</v>
      </c>
      <c r="K91" t="s">
        <v>76</v>
      </c>
      <c r="L91" t="s">
        <v>75</v>
      </c>
      <c r="O91">
        <v>1</v>
      </c>
      <c r="P91" t="s">
        <v>80</v>
      </c>
      <c r="Q91">
        <v>0</v>
      </c>
      <c r="R91" t="s">
        <v>1000</v>
      </c>
      <c r="S91">
        <v>30</v>
      </c>
      <c r="T91" t="str">
        <f>IF(J91="","","FCR-"&amp;_xlfn.XLOOKUP(J91,Bud_Vs_Exp!$A$14:$A$72,Bud_Vs_Exp!$B$14:$B$72,""))</f>
        <v xml:space="preserve">FCR-5.6 </v>
      </c>
      <c r="U91" t="str">
        <f>_xlfn.XLOOKUP(F91,SetUp!$O$2:$O$13,SetUp!$P$2:$P$13,"")</f>
        <v>Q1</v>
      </c>
    </row>
    <row r="92" spans="1:21" x14ac:dyDescent="0.25">
      <c r="A92" t="s">
        <v>19</v>
      </c>
      <c r="B92" t="s">
        <v>20</v>
      </c>
      <c r="C92">
        <v>1573430</v>
      </c>
      <c r="D92">
        <v>0</v>
      </c>
      <c r="E92" s="2">
        <v>44599</v>
      </c>
      <c r="F92">
        <v>202202</v>
      </c>
      <c r="G92" t="s">
        <v>744</v>
      </c>
      <c r="H92" t="s">
        <v>707</v>
      </c>
      <c r="I92">
        <v>590</v>
      </c>
      <c r="J92">
        <v>65803</v>
      </c>
      <c r="K92" t="s">
        <v>76</v>
      </c>
      <c r="L92" t="s">
        <v>75</v>
      </c>
      <c r="O92">
        <v>5</v>
      </c>
      <c r="P92" t="s">
        <v>22</v>
      </c>
      <c r="Q92">
        <v>0</v>
      </c>
      <c r="R92" t="s">
        <v>1001</v>
      </c>
      <c r="S92">
        <v>37.81</v>
      </c>
      <c r="T92" t="str">
        <f>IF(J92="","","FCR-"&amp;_xlfn.XLOOKUP(J92,Bud_Vs_Exp!$A$14:$A$72,Bud_Vs_Exp!$B$14:$B$72,""))</f>
        <v>FCR-1.1.1.34</v>
      </c>
      <c r="U92" t="str">
        <f>_xlfn.XLOOKUP(F92,SetUp!$O$2:$O$13,SetUp!$P$2:$P$13,"")</f>
        <v>Q1</v>
      </c>
    </row>
    <row r="93" spans="1:21" x14ac:dyDescent="0.25">
      <c r="A93" t="s">
        <v>19</v>
      </c>
      <c r="B93" t="s">
        <v>20</v>
      </c>
      <c r="C93">
        <v>1573430</v>
      </c>
      <c r="D93">
        <v>1</v>
      </c>
      <c r="E93" s="2">
        <v>44599</v>
      </c>
      <c r="F93">
        <v>202202</v>
      </c>
      <c r="G93" t="s">
        <v>745</v>
      </c>
      <c r="H93" t="s">
        <v>206</v>
      </c>
      <c r="I93">
        <v>590</v>
      </c>
      <c r="J93">
        <v>65814</v>
      </c>
      <c r="K93" t="s">
        <v>76</v>
      </c>
      <c r="L93" t="s">
        <v>75</v>
      </c>
      <c r="O93">
        <v>5</v>
      </c>
      <c r="P93" t="s">
        <v>22</v>
      </c>
      <c r="Q93">
        <v>0</v>
      </c>
      <c r="R93" t="s">
        <v>1002</v>
      </c>
      <c r="S93">
        <v>22.79</v>
      </c>
      <c r="T93" t="str">
        <f>IF(J93="","","FCR-"&amp;_xlfn.XLOOKUP(J93,Bud_Vs_Exp!$A$14:$A$72,Bud_Vs_Exp!$B$14:$B$72,""))</f>
        <v xml:space="preserve">FCR-2.4 </v>
      </c>
      <c r="U93" t="str">
        <f>_xlfn.XLOOKUP(F93,SetUp!$O$2:$O$13,SetUp!$P$2:$P$13,"")</f>
        <v>Q1</v>
      </c>
    </row>
    <row r="94" spans="1:21" x14ac:dyDescent="0.25">
      <c r="A94" t="s">
        <v>19</v>
      </c>
      <c r="B94" t="s">
        <v>20</v>
      </c>
      <c r="C94">
        <v>1573430</v>
      </c>
      <c r="D94">
        <v>3</v>
      </c>
      <c r="E94" s="2">
        <v>44599</v>
      </c>
      <c r="F94">
        <v>202202</v>
      </c>
      <c r="G94" t="s">
        <v>746</v>
      </c>
      <c r="H94" t="s">
        <v>41</v>
      </c>
      <c r="I94">
        <v>590</v>
      </c>
      <c r="J94">
        <v>65834</v>
      </c>
      <c r="K94" t="s">
        <v>76</v>
      </c>
      <c r="L94" t="s">
        <v>75</v>
      </c>
      <c r="O94">
        <v>5</v>
      </c>
      <c r="P94" t="s">
        <v>22</v>
      </c>
      <c r="Q94">
        <v>0</v>
      </c>
      <c r="R94" t="s">
        <v>1003</v>
      </c>
      <c r="S94">
        <v>87.5</v>
      </c>
      <c r="T94" t="str">
        <f>IF(J94="","","FCR-"&amp;_xlfn.XLOOKUP(J94,Bud_Vs_Exp!$A$14:$A$72,Bud_Vs_Exp!$B$14:$B$72,""))</f>
        <v xml:space="preserve">FCR-6.4.4 </v>
      </c>
      <c r="U94" t="str">
        <f>_xlfn.XLOOKUP(F94,SetUp!$O$2:$O$13,SetUp!$P$2:$P$13,"")</f>
        <v>Q1</v>
      </c>
    </row>
    <row r="95" spans="1:21" x14ac:dyDescent="0.25">
      <c r="A95" t="s">
        <v>19</v>
      </c>
      <c r="B95" t="s">
        <v>20</v>
      </c>
      <c r="C95">
        <v>1573430</v>
      </c>
      <c r="D95">
        <v>2</v>
      </c>
      <c r="E95" s="2">
        <v>44599</v>
      </c>
      <c r="F95">
        <v>202202</v>
      </c>
      <c r="G95" t="s">
        <v>746</v>
      </c>
      <c r="H95" t="s">
        <v>41</v>
      </c>
      <c r="I95">
        <v>590</v>
      </c>
      <c r="J95">
        <v>65834</v>
      </c>
      <c r="K95" t="s">
        <v>76</v>
      </c>
      <c r="L95" t="s">
        <v>75</v>
      </c>
      <c r="O95">
        <v>5</v>
      </c>
      <c r="P95" t="s">
        <v>22</v>
      </c>
      <c r="Q95">
        <v>0</v>
      </c>
      <c r="R95" t="s">
        <v>1004</v>
      </c>
      <c r="S95">
        <v>150</v>
      </c>
      <c r="T95" t="str">
        <f>IF(J95="","","FCR-"&amp;_xlfn.XLOOKUP(J95,Bud_Vs_Exp!$A$14:$A$72,Bud_Vs_Exp!$B$14:$B$72,""))</f>
        <v xml:space="preserve">FCR-6.4.4 </v>
      </c>
      <c r="U95" t="str">
        <f>_xlfn.XLOOKUP(F95,SetUp!$O$2:$O$13,SetUp!$P$2:$P$13,"")</f>
        <v>Q1</v>
      </c>
    </row>
    <row r="96" spans="1:21" x14ac:dyDescent="0.25">
      <c r="A96" t="s">
        <v>19</v>
      </c>
      <c r="B96" t="s">
        <v>20</v>
      </c>
      <c r="C96">
        <v>1573430</v>
      </c>
      <c r="D96">
        <v>4</v>
      </c>
      <c r="E96" s="2">
        <v>44599</v>
      </c>
      <c r="F96">
        <v>202202</v>
      </c>
      <c r="G96" t="s">
        <v>746</v>
      </c>
      <c r="H96" t="s">
        <v>41</v>
      </c>
      <c r="I96">
        <v>590</v>
      </c>
      <c r="J96">
        <v>65834</v>
      </c>
      <c r="K96" t="s">
        <v>76</v>
      </c>
      <c r="L96" t="s">
        <v>75</v>
      </c>
      <c r="O96">
        <v>5</v>
      </c>
      <c r="P96" t="s">
        <v>22</v>
      </c>
      <c r="Q96">
        <v>0</v>
      </c>
      <c r="R96" t="s">
        <v>1005</v>
      </c>
      <c r="S96">
        <v>245</v>
      </c>
      <c r="T96" t="str">
        <f>IF(J96="","","FCR-"&amp;_xlfn.XLOOKUP(J96,Bud_Vs_Exp!$A$14:$A$72,Bud_Vs_Exp!$B$14:$B$72,""))</f>
        <v xml:space="preserve">FCR-6.4.4 </v>
      </c>
      <c r="U96" t="str">
        <f>_xlfn.XLOOKUP(F96,SetUp!$O$2:$O$13,SetUp!$P$2:$P$13,"")</f>
        <v>Q1</v>
      </c>
    </row>
    <row r="97" spans="1:21" x14ac:dyDescent="0.25">
      <c r="A97" t="s">
        <v>19</v>
      </c>
      <c r="B97" t="s">
        <v>20</v>
      </c>
      <c r="C97">
        <v>1573430</v>
      </c>
      <c r="D97">
        <v>5</v>
      </c>
      <c r="E97" s="2">
        <v>44599</v>
      </c>
      <c r="F97">
        <v>202202</v>
      </c>
      <c r="G97" t="s">
        <v>746</v>
      </c>
      <c r="H97" t="s">
        <v>41</v>
      </c>
      <c r="I97">
        <v>590</v>
      </c>
      <c r="J97">
        <v>65834</v>
      </c>
      <c r="K97" t="s">
        <v>76</v>
      </c>
      <c r="L97" t="s">
        <v>75</v>
      </c>
      <c r="O97">
        <v>5</v>
      </c>
      <c r="P97" t="s">
        <v>22</v>
      </c>
      <c r="Q97">
        <v>0</v>
      </c>
      <c r="R97" t="s">
        <v>1006</v>
      </c>
      <c r="S97">
        <v>30.24</v>
      </c>
      <c r="T97" t="str">
        <f>IF(J97="","","FCR-"&amp;_xlfn.XLOOKUP(J97,Bud_Vs_Exp!$A$14:$A$72,Bud_Vs_Exp!$B$14:$B$72,""))</f>
        <v xml:space="preserve">FCR-6.4.4 </v>
      </c>
      <c r="U97" t="str">
        <f>_xlfn.XLOOKUP(F97,SetUp!$O$2:$O$13,SetUp!$P$2:$P$13,"")</f>
        <v>Q1</v>
      </c>
    </row>
    <row r="98" spans="1:21" x14ac:dyDescent="0.25">
      <c r="A98" t="s">
        <v>19</v>
      </c>
      <c r="B98" t="s">
        <v>20</v>
      </c>
      <c r="C98">
        <v>1573434</v>
      </c>
      <c r="D98">
        <v>0</v>
      </c>
      <c r="E98" s="2">
        <v>44600</v>
      </c>
      <c r="F98">
        <v>202202</v>
      </c>
      <c r="G98" t="s">
        <v>729</v>
      </c>
      <c r="H98" t="s">
        <v>25</v>
      </c>
      <c r="I98">
        <v>590</v>
      </c>
      <c r="J98">
        <v>65807</v>
      </c>
      <c r="K98" t="s">
        <v>76</v>
      </c>
      <c r="L98" t="s">
        <v>75</v>
      </c>
      <c r="O98">
        <v>5</v>
      </c>
      <c r="P98" t="s">
        <v>22</v>
      </c>
      <c r="Q98">
        <v>0</v>
      </c>
      <c r="R98" t="s">
        <v>1007</v>
      </c>
      <c r="S98">
        <v>31.16</v>
      </c>
      <c r="T98" t="str">
        <f>IF(J98="","","FCR-"&amp;_xlfn.XLOOKUP(J98,Bud_Vs_Exp!$A$14:$A$72,Bud_Vs_Exp!$B$14:$B$72,""))</f>
        <v>FCR-1.1.2.29</v>
      </c>
      <c r="U98" t="str">
        <f>_xlfn.XLOOKUP(F98,SetUp!$O$2:$O$13,SetUp!$P$2:$P$13,"")</f>
        <v>Q1</v>
      </c>
    </row>
    <row r="99" spans="1:21" x14ac:dyDescent="0.25">
      <c r="A99" t="s">
        <v>19</v>
      </c>
      <c r="B99" t="s">
        <v>20</v>
      </c>
      <c r="C99">
        <v>1573435</v>
      </c>
      <c r="D99">
        <v>0</v>
      </c>
      <c r="E99" s="2">
        <v>44601</v>
      </c>
      <c r="F99">
        <v>202202</v>
      </c>
      <c r="G99" t="s">
        <v>727</v>
      </c>
      <c r="H99" t="s">
        <v>23</v>
      </c>
      <c r="I99">
        <v>590</v>
      </c>
      <c r="J99">
        <v>65822</v>
      </c>
      <c r="K99" t="s">
        <v>76</v>
      </c>
      <c r="L99" t="s">
        <v>75</v>
      </c>
      <c r="O99">
        <v>5</v>
      </c>
      <c r="P99" t="s">
        <v>22</v>
      </c>
      <c r="Q99">
        <v>0</v>
      </c>
      <c r="R99" t="s">
        <v>1008</v>
      </c>
      <c r="S99">
        <v>19.25</v>
      </c>
      <c r="T99" t="str">
        <f>IF(J99="","","FCR-"&amp;_xlfn.XLOOKUP(J99,Bud_Vs_Exp!$A$14:$A$72,Bud_Vs_Exp!$B$14:$B$72,""))</f>
        <v xml:space="preserve">FCR-4.4 </v>
      </c>
      <c r="U99" t="str">
        <f>_xlfn.XLOOKUP(F99,SetUp!$O$2:$O$13,SetUp!$P$2:$P$13,"")</f>
        <v>Q1</v>
      </c>
    </row>
    <row r="100" spans="1:21" x14ac:dyDescent="0.25">
      <c r="A100" t="s">
        <v>19</v>
      </c>
      <c r="B100" t="s">
        <v>20</v>
      </c>
      <c r="C100">
        <v>1573436</v>
      </c>
      <c r="D100">
        <v>1</v>
      </c>
      <c r="E100" s="2">
        <v>44601</v>
      </c>
      <c r="F100">
        <v>202202</v>
      </c>
      <c r="G100" t="s">
        <v>726</v>
      </c>
      <c r="H100" t="s">
        <v>21</v>
      </c>
      <c r="I100">
        <v>590</v>
      </c>
      <c r="J100">
        <v>65822</v>
      </c>
      <c r="K100" t="s">
        <v>76</v>
      </c>
      <c r="L100" t="s">
        <v>75</v>
      </c>
      <c r="O100">
        <v>5</v>
      </c>
      <c r="P100" t="s">
        <v>22</v>
      </c>
      <c r="Q100">
        <v>0</v>
      </c>
      <c r="R100" t="s">
        <v>1009</v>
      </c>
      <c r="S100">
        <v>15.4</v>
      </c>
      <c r="T100" t="str">
        <f>IF(J100="","","FCR-"&amp;_xlfn.XLOOKUP(J100,Bud_Vs_Exp!$A$14:$A$72,Bud_Vs_Exp!$B$14:$B$72,""))</f>
        <v xml:space="preserve">FCR-4.4 </v>
      </c>
      <c r="U100" t="str">
        <f>_xlfn.XLOOKUP(F100,SetUp!$O$2:$O$13,SetUp!$P$2:$P$13,"")</f>
        <v>Q1</v>
      </c>
    </row>
    <row r="101" spans="1:21" x14ac:dyDescent="0.25">
      <c r="A101" t="s">
        <v>19</v>
      </c>
      <c r="B101" t="s">
        <v>20</v>
      </c>
      <c r="C101">
        <v>1573441</v>
      </c>
      <c r="D101">
        <v>5</v>
      </c>
      <c r="E101" s="2">
        <v>44617</v>
      </c>
      <c r="F101">
        <v>202202</v>
      </c>
      <c r="G101" t="s">
        <v>734</v>
      </c>
      <c r="H101" t="s">
        <v>30</v>
      </c>
      <c r="I101">
        <v>590</v>
      </c>
      <c r="J101">
        <v>65827</v>
      </c>
      <c r="K101" t="s">
        <v>76</v>
      </c>
      <c r="L101" t="s">
        <v>75</v>
      </c>
      <c r="O101">
        <v>5</v>
      </c>
      <c r="P101" t="s">
        <v>22</v>
      </c>
      <c r="Q101">
        <v>0</v>
      </c>
      <c r="R101" t="s">
        <v>1010</v>
      </c>
      <c r="S101">
        <v>1</v>
      </c>
      <c r="T101" t="str">
        <f>IF(J101="","","FCR-"&amp;_xlfn.XLOOKUP(J101,Bud_Vs_Exp!$A$14:$A$72,Bud_Vs_Exp!$B$14:$B$72,""))</f>
        <v xml:space="preserve">FCR-5.6 </v>
      </c>
      <c r="U101" t="str">
        <f>_xlfn.XLOOKUP(F101,SetUp!$O$2:$O$13,SetUp!$P$2:$P$13,"")</f>
        <v>Q1</v>
      </c>
    </row>
    <row r="102" spans="1:21" x14ac:dyDescent="0.25">
      <c r="A102" t="s">
        <v>19</v>
      </c>
      <c r="B102" t="s">
        <v>20</v>
      </c>
      <c r="C102">
        <v>1573442</v>
      </c>
      <c r="D102">
        <v>1</v>
      </c>
      <c r="E102" s="2">
        <v>44620</v>
      </c>
      <c r="F102">
        <v>202202</v>
      </c>
      <c r="G102" t="s">
        <v>744</v>
      </c>
      <c r="H102" t="s">
        <v>707</v>
      </c>
      <c r="I102">
        <v>590</v>
      </c>
      <c r="J102">
        <v>65803</v>
      </c>
      <c r="K102" t="s">
        <v>76</v>
      </c>
      <c r="L102" t="str">
        <f>IF(LEFT(J102,3)="658","EU")</f>
        <v>EU</v>
      </c>
      <c r="O102">
        <v>5</v>
      </c>
      <c r="P102" t="s">
        <v>22</v>
      </c>
      <c r="Q102">
        <v>0</v>
      </c>
      <c r="R102" t="s">
        <v>1011</v>
      </c>
      <c r="S102">
        <v>108.06</v>
      </c>
      <c r="T102" t="str">
        <f>IF(J102="","","FCR-"&amp;_xlfn.XLOOKUP(J102,Bud_Vs_Exp!$A$14:$A$72,Bud_Vs_Exp!$B$14:$B$72,""))</f>
        <v>FCR-1.1.1.34</v>
      </c>
      <c r="U102" t="str">
        <f>_xlfn.XLOOKUP(F102,SetUp!$O$2:$O$13,SetUp!$P$2:$P$13,"")</f>
        <v>Q1</v>
      </c>
    </row>
    <row r="103" spans="1:21" x14ac:dyDescent="0.25">
      <c r="A103" t="s">
        <v>19</v>
      </c>
      <c r="B103" t="s">
        <v>20</v>
      </c>
      <c r="C103">
        <v>1573442</v>
      </c>
      <c r="D103">
        <v>0</v>
      </c>
      <c r="E103" s="2">
        <v>44620</v>
      </c>
      <c r="F103">
        <v>202202</v>
      </c>
      <c r="G103" t="s">
        <v>744</v>
      </c>
      <c r="H103" t="s">
        <v>707</v>
      </c>
      <c r="I103">
        <v>590</v>
      </c>
      <c r="J103">
        <v>65803</v>
      </c>
      <c r="K103" t="s">
        <v>76</v>
      </c>
      <c r="L103" t="s">
        <v>75</v>
      </c>
      <c r="O103">
        <v>5</v>
      </c>
      <c r="P103" t="s">
        <v>22</v>
      </c>
      <c r="Q103">
        <v>0</v>
      </c>
      <c r="R103" t="s">
        <v>1011</v>
      </c>
      <c r="S103">
        <v>108.06</v>
      </c>
      <c r="T103" t="str">
        <f>IF(J103="","","FCR-"&amp;_xlfn.XLOOKUP(J103,Bud_Vs_Exp!$A$14:$A$72,Bud_Vs_Exp!$B$14:$B$72,""))</f>
        <v>FCR-1.1.1.34</v>
      </c>
      <c r="U103" t="str">
        <f>_xlfn.XLOOKUP(F103,SetUp!$O$2:$O$13,SetUp!$P$2:$P$13,"")</f>
        <v>Q1</v>
      </c>
    </row>
    <row r="104" spans="1:21" x14ac:dyDescent="0.25">
      <c r="A104" t="s">
        <v>19</v>
      </c>
      <c r="B104" t="s">
        <v>20</v>
      </c>
      <c r="C104">
        <v>1573443</v>
      </c>
      <c r="D104">
        <v>1</v>
      </c>
      <c r="E104" s="2">
        <v>44620</v>
      </c>
      <c r="F104">
        <v>202202</v>
      </c>
      <c r="G104" t="s">
        <v>747</v>
      </c>
      <c r="H104" t="s">
        <v>207</v>
      </c>
      <c r="I104">
        <v>590</v>
      </c>
      <c r="J104">
        <v>65803</v>
      </c>
      <c r="K104" t="s">
        <v>76</v>
      </c>
      <c r="L104" t="s">
        <v>75</v>
      </c>
      <c r="O104">
        <v>5</v>
      </c>
      <c r="P104" t="s">
        <v>22</v>
      </c>
      <c r="Q104">
        <v>0</v>
      </c>
      <c r="R104" t="s">
        <v>1012</v>
      </c>
      <c r="S104">
        <v>60</v>
      </c>
      <c r="T104" t="str">
        <f>IF(J104="","","FCR-"&amp;_xlfn.XLOOKUP(J104,Bud_Vs_Exp!$A$14:$A$72,Bud_Vs_Exp!$B$14:$B$72,""))</f>
        <v>FCR-1.1.1.34</v>
      </c>
      <c r="U104" t="str">
        <f>_xlfn.XLOOKUP(F104,SetUp!$O$2:$O$13,SetUp!$P$2:$P$13,"")</f>
        <v>Q1</v>
      </c>
    </row>
    <row r="105" spans="1:21" x14ac:dyDescent="0.25">
      <c r="A105" t="s">
        <v>19</v>
      </c>
      <c r="B105" t="s">
        <v>20</v>
      </c>
      <c r="C105">
        <v>1573443</v>
      </c>
      <c r="D105">
        <v>9</v>
      </c>
      <c r="E105" s="2">
        <v>44620</v>
      </c>
      <c r="F105">
        <v>202202</v>
      </c>
      <c r="G105" t="s">
        <v>746</v>
      </c>
      <c r="H105" t="s">
        <v>41</v>
      </c>
      <c r="I105">
        <v>590</v>
      </c>
      <c r="J105">
        <v>65832</v>
      </c>
      <c r="K105" t="s">
        <v>76</v>
      </c>
      <c r="L105" t="s">
        <v>75</v>
      </c>
      <c r="O105">
        <v>5</v>
      </c>
      <c r="P105" t="s">
        <v>22</v>
      </c>
      <c r="Q105">
        <v>0</v>
      </c>
      <c r="R105" t="s">
        <v>1013</v>
      </c>
      <c r="S105">
        <v>13.24</v>
      </c>
      <c r="T105" t="str">
        <f>IF(J105="","","FCR-"&amp;_xlfn.XLOOKUP(J105,Bud_Vs_Exp!$A$14:$A$72,Bud_Vs_Exp!$B$14:$B$72,""))</f>
        <v xml:space="preserve">FCR-6.4.2 </v>
      </c>
      <c r="U105" t="str">
        <f>_xlfn.XLOOKUP(F105,SetUp!$O$2:$O$13,SetUp!$P$2:$P$13,"")</f>
        <v>Q1</v>
      </c>
    </row>
    <row r="106" spans="1:21" x14ac:dyDescent="0.25">
      <c r="A106" t="s">
        <v>19</v>
      </c>
      <c r="B106" t="s">
        <v>20</v>
      </c>
      <c r="C106">
        <v>1573443</v>
      </c>
      <c r="D106">
        <v>8</v>
      </c>
      <c r="E106" s="2">
        <v>44620</v>
      </c>
      <c r="F106">
        <v>202202</v>
      </c>
      <c r="G106" t="s">
        <v>746</v>
      </c>
      <c r="H106" t="s">
        <v>41</v>
      </c>
      <c r="I106">
        <v>590</v>
      </c>
      <c r="J106">
        <v>65832</v>
      </c>
      <c r="K106" t="s">
        <v>76</v>
      </c>
      <c r="L106" t="s">
        <v>75</v>
      </c>
      <c r="O106">
        <v>5</v>
      </c>
      <c r="P106" t="s">
        <v>22</v>
      </c>
      <c r="Q106">
        <v>0</v>
      </c>
      <c r="R106" t="s">
        <v>1014</v>
      </c>
      <c r="S106">
        <v>375.15</v>
      </c>
      <c r="T106" t="str">
        <f>IF(J106="","","FCR-"&amp;_xlfn.XLOOKUP(J106,Bud_Vs_Exp!$A$14:$A$72,Bud_Vs_Exp!$B$14:$B$72,""))</f>
        <v xml:space="preserve">FCR-6.4.2 </v>
      </c>
      <c r="U106" t="str">
        <f>_xlfn.XLOOKUP(F106,SetUp!$O$2:$O$13,SetUp!$P$2:$P$13,"")</f>
        <v>Q1</v>
      </c>
    </row>
    <row r="107" spans="1:21" x14ac:dyDescent="0.25">
      <c r="A107" t="s">
        <v>19</v>
      </c>
      <c r="B107" t="s">
        <v>20</v>
      </c>
      <c r="C107">
        <v>1573443</v>
      </c>
      <c r="D107">
        <v>7</v>
      </c>
      <c r="E107" s="2">
        <v>44620</v>
      </c>
      <c r="F107">
        <v>202202</v>
      </c>
      <c r="G107" t="s">
        <v>746</v>
      </c>
      <c r="H107" t="s">
        <v>41</v>
      </c>
      <c r="I107">
        <v>590</v>
      </c>
      <c r="J107">
        <v>65832</v>
      </c>
      <c r="K107" t="s">
        <v>76</v>
      </c>
      <c r="L107" t="s">
        <v>75</v>
      </c>
      <c r="O107">
        <v>5</v>
      </c>
      <c r="P107" t="s">
        <v>22</v>
      </c>
      <c r="Q107">
        <v>0</v>
      </c>
      <c r="R107" t="s">
        <v>1015</v>
      </c>
      <c r="S107">
        <v>88</v>
      </c>
      <c r="T107" t="str">
        <f>IF(J107="","","FCR-"&amp;_xlfn.XLOOKUP(J107,Bud_Vs_Exp!$A$14:$A$72,Bud_Vs_Exp!$B$14:$B$72,""))</f>
        <v xml:space="preserve">FCR-6.4.2 </v>
      </c>
      <c r="U107" t="str">
        <f>_xlfn.XLOOKUP(F107,SetUp!$O$2:$O$13,SetUp!$P$2:$P$13,"")</f>
        <v>Q1</v>
      </c>
    </row>
    <row r="108" spans="1:21" x14ac:dyDescent="0.25">
      <c r="A108" t="s">
        <v>19</v>
      </c>
      <c r="B108" t="s">
        <v>20</v>
      </c>
      <c r="C108">
        <v>1573443</v>
      </c>
      <c r="D108">
        <v>6</v>
      </c>
      <c r="E108" s="2">
        <v>44620</v>
      </c>
      <c r="F108">
        <v>202202</v>
      </c>
      <c r="G108" t="s">
        <v>746</v>
      </c>
      <c r="H108" t="s">
        <v>41</v>
      </c>
      <c r="I108">
        <v>590</v>
      </c>
      <c r="J108">
        <v>65832</v>
      </c>
      <c r="K108" t="s">
        <v>76</v>
      </c>
      <c r="L108" t="s">
        <v>75</v>
      </c>
      <c r="O108">
        <v>5</v>
      </c>
      <c r="P108" t="s">
        <v>22</v>
      </c>
      <c r="Q108">
        <v>0</v>
      </c>
      <c r="R108" t="s">
        <v>1016</v>
      </c>
      <c r="S108">
        <v>170</v>
      </c>
      <c r="T108" t="str">
        <f>IF(J108="","","FCR-"&amp;_xlfn.XLOOKUP(J108,Bud_Vs_Exp!$A$14:$A$72,Bud_Vs_Exp!$B$14:$B$72,""))</f>
        <v xml:space="preserve">FCR-6.4.2 </v>
      </c>
      <c r="U108" t="str">
        <f>_xlfn.XLOOKUP(F108,SetUp!$O$2:$O$13,SetUp!$P$2:$P$13,"")</f>
        <v>Q1</v>
      </c>
    </row>
    <row r="109" spans="1:21" x14ac:dyDescent="0.25">
      <c r="A109" t="s">
        <v>19</v>
      </c>
      <c r="B109" t="s">
        <v>20</v>
      </c>
      <c r="C109">
        <v>1573443</v>
      </c>
      <c r="D109">
        <v>5</v>
      </c>
      <c r="E109" s="2">
        <v>44620</v>
      </c>
      <c r="F109">
        <v>202202</v>
      </c>
      <c r="G109" t="s">
        <v>746</v>
      </c>
      <c r="H109" t="s">
        <v>41</v>
      </c>
      <c r="I109">
        <v>590</v>
      </c>
      <c r="J109">
        <v>65832</v>
      </c>
      <c r="K109" t="s">
        <v>76</v>
      </c>
      <c r="L109" t="s">
        <v>75</v>
      </c>
      <c r="O109">
        <v>5</v>
      </c>
      <c r="P109" t="s">
        <v>22</v>
      </c>
      <c r="Q109">
        <v>0</v>
      </c>
      <c r="R109" t="s">
        <v>1017</v>
      </c>
      <c r="S109">
        <v>174</v>
      </c>
      <c r="T109" t="str">
        <f>IF(J109="","","FCR-"&amp;_xlfn.XLOOKUP(J109,Bud_Vs_Exp!$A$14:$A$72,Bud_Vs_Exp!$B$14:$B$72,""))</f>
        <v xml:space="preserve">FCR-6.4.2 </v>
      </c>
      <c r="U109" t="str">
        <f>_xlfn.XLOOKUP(F109,SetUp!$O$2:$O$13,SetUp!$P$2:$P$13,"")</f>
        <v>Q1</v>
      </c>
    </row>
    <row r="110" spans="1:21" x14ac:dyDescent="0.25">
      <c r="A110" t="s">
        <v>19</v>
      </c>
      <c r="B110" t="s">
        <v>20</v>
      </c>
      <c r="C110">
        <v>1573443</v>
      </c>
      <c r="D110">
        <v>4</v>
      </c>
      <c r="E110" s="2">
        <v>44620</v>
      </c>
      <c r="F110">
        <v>202202</v>
      </c>
      <c r="G110" t="s">
        <v>744</v>
      </c>
      <c r="H110" t="s">
        <v>707</v>
      </c>
      <c r="I110">
        <v>590</v>
      </c>
      <c r="J110">
        <v>65803</v>
      </c>
      <c r="K110" t="s">
        <v>76</v>
      </c>
      <c r="L110" t="s">
        <v>75</v>
      </c>
      <c r="O110">
        <v>5</v>
      </c>
      <c r="P110" t="s">
        <v>22</v>
      </c>
      <c r="Q110">
        <v>0</v>
      </c>
      <c r="R110" t="s">
        <v>1018</v>
      </c>
      <c r="S110">
        <v>54.03</v>
      </c>
      <c r="T110" t="str">
        <f>IF(J110="","","FCR-"&amp;_xlfn.XLOOKUP(J110,Bud_Vs_Exp!$A$14:$A$72,Bud_Vs_Exp!$B$14:$B$72,""))</f>
        <v>FCR-1.1.1.34</v>
      </c>
      <c r="U110" t="str">
        <f>_xlfn.XLOOKUP(F110,SetUp!$O$2:$O$13,SetUp!$P$2:$P$13,"")</f>
        <v>Q1</v>
      </c>
    </row>
    <row r="111" spans="1:21" x14ac:dyDescent="0.25">
      <c r="A111" t="s">
        <v>19</v>
      </c>
      <c r="B111" t="s">
        <v>20</v>
      </c>
      <c r="C111">
        <v>1573443</v>
      </c>
      <c r="D111">
        <v>2</v>
      </c>
      <c r="E111" s="2">
        <v>44620</v>
      </c>
      <c r="F111">
        <v>202202</v>
      </c>
      <c r="G111" t="s">
        <v>744</v>
      </c>
      <c r="H111" t="s">
        <v>707</v>
      </c>
      <c r="I111">
        <v>590</v>
      </c>
      <c r="J111">
        <v>65803</v>
      </c>
      <c r="K111" t="s">
        <v>76</v>
      </c>
      <c r="L111" t="str">
        <f>IF(LEFT(J111,3)="658","EU")</f>
        <v>EU</v>
      </c>
      <c r="O111">
        <v>5</v>
      </c>
      <c r="P111" t="s">
        <v>22</v>
      </c>
      <c r="Q111">
        <v>0</v>
      </c>
      <c r="R111" t="s">
        <v>1019</v>
      </c>
      <c r="S111">
        <v>153</v>
      </c>
      <c r="T111" t="str">
        <f>IF(J111="","","FCR-"&amp;_xlfn.XLOOKUP(J111,Bud_Vs_Exp!$A$14:$A$72,Bud_Vs_Exp!$B$14:$B$72,""))</f>
        <v>FCR-1.1.1.34</v>
      </c>
      <c r="U111" t="str">
        <f>_xlfn.XLOOKUP(F111,SetUp!$O$2:$O$13,SetUp!$P$2:$P$13,"")</f>
        <v>Q1</v>
      </c>
    </row>
    <row r="112" spans="1:21" x14ac:dyDescent="0.25">
      <c r="A112" t="s">
        <v>19</v>
      </c>
      <c r="B112" t="s">
        <v>20</v>
      </c>
      <c r="C112">
        <v>1573444</v>
      </c>
      <c r="D112">
        <v>1</v>
      </c>
      <c r="E112" s="2">
        <v>44620</v>
      </c>
      <c r="F112">
        <v>202202</v>
      </c>
      <c r="G112" t="s">
        <v>745</v>
      </c>
      <c r="H112" t="s">
        <v>206</v>
      </c>
      <c r="I112">
        <v>590</v>
      </c>
      <c r="J112">
        <v>65814</v>
      </c>
      <c r="K112" t="s">
        <v>76</v>
      </c>
      <c r="L112" t="s">
        <v>75</v>
      </c>
      <c r="O112">
        <v>5</v>
      </c>
      <c r="P112" t="s">
        <v>22</v>
      </c>
      <c r="Q112">
        <v>0</v>
      </c>
      <c r="R112" t="s">
        <v>1020</v>
      </c>
      <c r="S112">
        <v>300</v>
      </c>
      <c r="T112" t="str">
        <f>IF(J112="","","FCR-"&amp;_xlfn.XLOOKUP(J112,Bud_Vs_Exp!$A$14:$A$72,Bud_Vs_Exp!$B$14:$B$72,""))</f>
        <v xml:space="preserve">FCR-2.4 </v>
      </c>
      <c r="U112" t="str">
        <f>_xlfn.XLOOKUP(F112,SetUp!$O$2:$O$13,SetUp!$P$2:$P$13,"")</f>
        <v>Q1</v>
      </c>
    </row>
    <row r="113" spans="1:21" x14ac:dyDescent="0.25">
      <c r="A113" t="s">
        <v>19</v>
      </c>
      <c r="B113" t="s">
        <v>20</v>
      </c>
      <c r="C113">
        <v>1573446</v>
      </c>
      <c r="D113">
        <v>0</v>
      </c>
      <c r="E113" s="2">
        <v>44620</v>
      </c>
      <c r="F113">
        <v>202202</v>
      </c>
      <c r="G113" t="s">
        <v>734</v>
      </c>
      <c r="H113" t="s">
        <v>30</v>
      </c>
      <c r="I113">
        <v>590</v>
      </c>
      <c r="J113">
        <v>65827</v>
      </c>
      <c r="K113" t="s">
        <v>76</v>
      </c>
      <c r="L113" t="s">
        <v>75</v>
      </c>
      <c r="O113">
        <v>5</v>
      </c>
      <c r="P113" t="s">
        <v>22</v>
      </c>
      <c r="Q113">
        <v>0</v>
      </c>
      <c r="R113" t="s">
        <v>1021</v>
      </c>
      <c r="S113">
        <v>1.5</v>
      </c>
      <c r="T113" t="str">
        <f>IF(J113="","","FCR-"&amp;_xlfn.XLOOKUP(J113,Bud_Vs_Exp!$A$14:$A$72,Bud_Vs_Exp!$B$14:$B$72,""))</f>
        <v xml:space="preserve">FCR-5.6 </v>
      </c>
      <c r="U113" t="str">
        <f>_xlfn.XLOOKUP(F113,SetUp!$O$2:$O$13,SetUp!$P$2:$P$13,"")</f>
        <v>Q1</v>
      </c>
    </row>
    <row r="114" spans="1:21" x14ac:dyDescent="0.25">
      <c r="A114" t="s">
        <v>19</v>
      </c>
      <c r="B114" t="s">
        <v>27</v>
      </c>
      <c r="C114">
        <v>1573448</v>
      </c>
      <c r="D114">
        <v>8</v>
      </c>
      <c r="E114" s="2">
        <v>44620</v>
      </c>
      <c r="F114">
        <v>202202</v>
      </c>
      <c r="G114" t="s">
        <v>731</v>
      </c>
      <c r="H114" t="s">
        <v>705</v>
      </c>
      <c r="I114">
        <v>590</v>
      </c>
      <c r="J114">
        <v>65805</v>
      </c>
      <c r="K114" t="s">
        <v>76</v>
      </c>
      <c r="L114" t="str">
        <f>IF(LEFT(J114,3)="658","EU")</f>
        <v>EU</v>
      </c>
      <c r="O114">
        <v>5</v>
      </c>
      <c r="P114" t="s">
        <v>22</v>
      </c>
      <c r="Q114">
        <v>0</v>
      </c>
      <c r="R114" t="s">
        <v>999</v>
      </c>
      <c r="S114">
        <v>154.5</v>
      </c>
      <c r="T114" t="str">
        <f>IF(J114="","","FCR-"&amp;_xlfn.XLOOKUP(J114,Bud_Vs_Exp!$A$14:$A$72,Bud_Vs_Exp!$B$14:$B$72,""))</f>
        <v>FCR-1.1.2.27</v>
      </c>
      <c r="U114" t="str">
        <f>_xlfn.XLOOKUP(F114,SetUp!$O$2:$O$13,SetUp!$P$2:$P$13,"")</f>
        <v>Q1</v>
      </c>
    </row>
    <row r="115" spans="1:21" x14ac:dyDescent="0.25">
      <c r="A115" t="s">
        <v>19</v>
      </c>
      <c r="B115" t="s">
        <v>27</v>
      </c>
      <c r="C115">
        <v>1573448</v>
      </c>
      <c r="D115">
        <v>6</v>
      </c>
      <c r="E115" s="2">
        <v>44620</v>
      </c>
      <c r="F115">
        <v>202202</v>
      </c>
      <c r="G115" t="s">
        <v>731</v>
      </c>
      <c r="H115" t="s">
        <v>705</v>
      </c>
      <c r="I115">
        <v>590</v>
      </c>
      <c r="J115">
        <v>65802</v>
      </c>
      <c r="K115" t="s">
        <v>76</v>
      </c>
      <c r="L115" t="s">
        <v>75</v>
      </c>
      <c r="O115">
        <v>5</v>
      </c>
      <c r="P115" t="s">
        <v>22</v>
      </c>
      <c r="Q115">
        <v>0</v>
      </c>
      <c r="R115" t="s">
        <v>999</v>
      </c>
      <c r="S115">
        <v>1325.82</v>
      </c>
      <c r="T115" t="str">
        <f>IF(J115="","","FCR-"&amp;_xlfn.XLOOKUP(J115,Bud_Vs_Exp!$A$14:$A$72,Bud_Vs_Exp!$B$14:$B$72,""))</f>
        <v>FCR-1.1.1.33</v>
      </c>
      <c r="U115" t="str">
        <f>_xlfn.XLOOKUP(F115,SetUp!$O$2:$O$13,SetUp!$P$2:$P$13,"")</f>
        <v>Q1</v>
      </c>
    </row>
    <row r="116" spans="1:21" x14ac:dyDescent="0.25">
      <c r="A116" t="s">
        <v>19</v>
      </c>
      <c r="B116" t="s">
        <v>27</v>
      </c>
      <c r="C116">
        <v>1573448</v>
      </c>
      <c r="D116">
        <v>4</v>
      </c>
      <c r="E116" s="2">
        <v>44620</v>
      </c>
      <c r="F116">
        <v>202202</v>
      </c>
      <c r="G116" t="s">
        <v>731</v>
      </c>
      <c r="H116" t="s">
        <v>705</v>
      </c>
      <c r="I116">
        <v>590</v>
      </c>
      <c r="J116">
        <v>65804</v>
      </c>
      <c r="K116" t="s">
        <v>76</v>
      </c>
      <c r="L116" t="s">
        <v>75</v>
      </c>
      <c r="O116">
        <v>5</v>
      </c>
      <c r="P116" t="s">
        <v>22</v>
      </c>
      <c r="Q116">
        <v>0</v>
      </c>
      <c r="R116" t="s">
        <v>999</v>
      </c>
      <c r="S116">
        <v>355.85</v>
      </c>
      <c r="T116" t="str">
        <f>IF(J116="","","FCR-"&amp;_xlfn.XLOOKUP(J116,Bud_Vs_Exp!$A$14:$A$72,Bud_Vs_Exp!$B$14:$B$72,""))</f>
        <v>FCR-1.1.2.26</v>
      </c>
      <c r="U116" t="str">
        <f>_xlfn.XLOOKUP(F116,SetUp!$O$2:$O$13,SetUp!$P$2:$P$13,"")</f>
        <v>Q1</v>
      </c>
    </row>
    <row r="117" spans="1:21" x14ac:dyDescent="0.25">
      <c r="A117" t="s">
        <v>19</v>
      </c>
      <c r="B117" t="s">
        <v>27</v>
      </c>
      <c r="C117">
        <v>1573448</v>
      </c>
      <c r="D117">
        <v>11</v>
      </c>
      <c r="E117" s="2">
        <v>44620</v>
      </c>
      <c r="F117">
        <v>202202</v>
      </c>
      <c r="G117" t="s">
        <v>731</v>
      </c>
      <c r="H117" t="s">
        <v>705</v>
      </c>
      <c r="I117">
        <v>590</v>
      </c>
      <c r="J117">
        <v>65807</v>
      </c>
      <c r="K117" t="s">
        <v>76</v>
      </c>
      <c r="L117" t="s">
        <v>75</v>
      </c>
      <c r="O117">
        <v>5</v>
      </c>
      <c r="P117" t="s">
        <v>22</v>
      </c>
      <c r="Q117">
        <v>0</v>
      </c>
      <c r="R117" t="s">
        <v>1022</v>
      </c>
      <c r="S117">
        <v>50.3</v>
      </c>
      <c r="T117" t="str">
        <f>IF(J117="","","FCR-"&amp;_xlfn.XLOOKUP(J117,Bud_Vs_Exp!$A$14:$A$72,Bud_Vs_Exp!$B$14:$B$72,""))</f>
        <v>FCR-1.1.2.29</v>
      </c>
      <c r="U117" t="str">
        <f>_xlfn.XLOOKUP(F117,SetUp!$O$2:$O$13,SetUp!$P$2:$P$13,"")</f>
        <v>Q1</v>
      </c>
    </row>
    <row r="118" spans="1:21" x14ac:dyDescent="0.25">
      <c r="A118" t="s">
        <v>19</v>
      </c>
      <c r="B118" t="s">
        <v>27</v>
      </c>
      <c r="C118">
        <v>1573448</v>
      </c>
      <c r="D118">
        <v>1</v>
      </c>
      <c r="E118" s="2">
        <v>44620</v>
      </c>
      <c r="F118">
        <v>202202</v>
      </c>
      <c r="G118" t="s">
        <v>731</v>
      </c>
      <c r="H118" t="s">
        <v>705</v>
      </c>
      <c r="I118">
        <v>590</v>
      </c>
      <c r="J118">
        <v>65806</v>
      </c>
      <c r="K118" t="s">
        <v>76</v>
      </c>
      <c r="L118" t="s">
        <v>75</v>
      </c>
      <c r="O118">
        <v>5</v>
      </c>
      <c r="P118" t="s">
        <v>22</v>
      </c>
      <c r="Q118">
        <v>0</v>
      </c>
      <c r="R118" t="s">
        <v>1022</v>
      </c>
      <c r="S118">
        <v>136.08000000000001</v>
      </c>
      <c r="T118" t="str">
        <f>IF(J118="","","FCR-"&amp;_xlfn.XLOOKUP(J118,Bud_Vs_Exp!$A$14:$A$72,Bud_Vs_Exp!$B$14:$B$72,""))</f>
        <v>FCR-1.1.2.28</v>
      </c>
      <c r="U118" t="str">
        <f>_xlfn.XLOOKUP(F118,SetUp!$O$2:$O$13,SetUp!$P$2:$P$13,"")</f>
        <v>Q1</v>
      </c>
    </row>
    <row r="119" spans="1:21" x14ac:dyDescent="0.25">
      <c r="A119" t="s">
        <v>19</v>
      </c>
      <c r="B119" t="s">
        <v>27</v>
      </c>
      <c r="C119">
        <v>1573449</v>
      </c>
      <c r="D119">
        <v>8</v>
      </c>
      <c r="E119" s="2">
        <v>44620</v>
      </c>
      <c r="F119">
        <v>202202</v>
      </c>
      <c r="G119" t="s">
        <v>730</v>
      </c>
      <c r="H119" t="s">
        <v>26</v>
      </c>
      <c r="I119">
        <v>590</v>
      </c>
      <c r="J119">
        <v>65805</v>
      </c>
      <c r="K119" t="s">
        <v>76</v>
      </c>
      <c r="L119" t="str">
        <f>IF(LEFT(J119,3)="658","EU")</f>
        <v>EU</v>
      </c>
      <c r="O119">
        <v>5</v>
      </c>
      <c r="P119" t="s">
        <v>22</v>
      </c>
      <c r="Q119">
        <v>0</v>
      </c>
      <c r="R119" t="s">
        <v>1023</v>
      </c>
      <c r="S119">
        <v>1.88</v>
      </c>
      <c r="T119" t="str">
        <f>IF(J119="","","FCR-"&amp;_xlfn.XLOOKUP(J119,Bud_Vs_Exp!$A$14:$A$72,Bud_Vs_Exp!$B$14:$B$72,""))</f>
        <v>FCR-1.1.2.27</v>
      </c>
      <c r="U119" t="str">
        <f>_xlfn.XLOOKUP(F119,SetUp!$O$2:$O$13,SetUp!$P$2:$P$13,"")</f>
        <v>Q1</v>
      </c>
    </row>
    <row r="120" spans="1:21" x14ac:dyDescent="0.25">
      <c r="A120" t="s">
        <v>19</v>
      </c>
      <c r="B120" t="s">
        <v>27</v>
      </c>
      <c r="C120">
        <v>1573449</v>
      </c>
      <c r="D120">
        <v>1</v>
      </c>
      <c r="E120" s="2">
        <v>44620</v>
      </c>
      <c r="F120">
        <v>202202</v>
      </c>
      <c r="G120" t="s">
        <v>730</v>
      </c>
      <c r="H120" t="s">
        <v>26</v>
      </c>
      <c r="I120">
        <v>590</v>
      </c>
      <c r="J120">
        <v>65806</v>
      </c>
      <c r="K120" t="s">
        <v>76</v>
      </c>
      <c r="L120" t="s">
        <v>75</v>
      </c>
      <c r="O120">
        <v>5</v>
      </c>
      <c r="P120" t="s">
        <v>22</v>
      </c>
      <c r="Q120">
        <v>0</v>
      </c>
      <c r="R120" t="s">
        <v>970</v>
      </c>
      <c r="S120">
        <v>2.8</v>
      </c>
      <c r="T120" t="str">
        <f>IF(J120="","","FCR-"&amp;_xlfn.XLOOKUP(J120,Bud_Vs_Exp!$A$14:$A$72,Bud_Vs_Exp!$B$14:$B$72,""))</f>
        <v>FCR-1.1.2.28</v>
      </c>
      <c r="U120" t="str">
        <f>_xlfn.XLOOKUP(F120,SetUp!$O$2:$O$13,SetUp!$P$2:$P$13,"")</f>
        <v>Q1</v>
      </c>
    </row>
    <row r="121" spans="1:21" x14ac:dyDescent="0.25">
      <c r="A121" t="s">
        <v>19</v>
      </c>
      <c r="B121" t="s">
        <v>27</v>
      </c>
      <c r="C121">
        <v>1573449</v>
      </c>
      <c r="D121">
        <v>4</v>
      </c>
      <c r="E121" s="2">
        <v>44620</v>
      </c>
      <c r="F121">
        <v>202202</v>
      </c>
      <c r="G121" t="s">
        <v>730</v>
      </c>
      <c r="H121" t="s">
        <v>26</v>
      </c>
      <c r="I121">
        <v>590</v>
      </c>
      <c r="J121">
        <v>65804</v>
      </c>
      <c r="K121" t="s">
        <v>76</v>
      </c>
      <c r="L121" t="s">
        <v>75</v>
      </c>
      <c r="O121">
        <v>5</v>
      </c>
      <c r="P121" t="s">
        <v>22</v>
      </c>
      <c r="Q121">
        <v>0</v>
      </c>
      <c r="R121" t="s">
        <v>1024</v>
      </c>
      <c r="S121">
        <v>6.58</v>
      </c>
      <c r="T121" t="str">
        <f>IF(J121="","","FCR-"&amp;_xlfn.XLOOKUP(J121,Bud_Vs_Exp!$A$14:$A$72,Bud_Vs_Exp!$B$14:$B$72,""))</f>
        <v>FCR-1.1.2.26</v>
      </c>
      <c r="U121" t="str">
        <f>_xlfn.XLOOKUP(F121,SetUp!$O$2:$O$13,SetUp!$P$2:$P$13,"")</f>
        <v>Q1</v>
      </c>
    </row>
    <row r="122" spans="1:21" x14ac:dyDescent="0.25">
      <c r="A122" t="s">
        <v>19</v>
      </c>
      <c r="B122" t="s">
        <v>27</v>
      </c>
      <c r="C122">
        <v>1573449</v>
      </c>
      <c r="D122">
        <v>11</v>
      </c>
      <c r="E122" s="2">
        <v>44620</v>
      </c>
      <c r="F122">
        <v>202202</v>
      </c>
      <c r="G122" t="s">
        <v>730</v>
      </c>
      <c r="H122" t="s">
        <v>26</v>
      </c>
      <c r="I122">
        <v>590</v>
      </c>
      <c r="J122">
        <v>65807</v>
      </c>
      <c r="K122" t="s">
        <v>76</v>
      </c>
      <c r="L122" t="s">
        <v>75</v>
      </c>
      <c r="O122">
        <v>5</v>
      </c>
      <c r="P122" t="s">
        <v>22</v>
      </c>
      <c r="Q122">
        <v>0</v>
      </c>
      <c r="R122" t="s">
        <v>974</v>
      </c>
      <c r="S122">
        <v>0.69</v>
      </c>
      <c r="T122" t="str">
        <f>IF(J122="","","FCR-"&amp;_xlfn.XLOOKUP(J122,Bud_Vs_Exp!$A$14:$A$72,Bud_Vs_Exp!$B$14:$B$72,""))</f>
        <v>FCR-1.1.2.29</v>
      </c>
      <c r="U122" t="str">
        <f>_xlfn.XLOOKUP(F122,SetUp!$O$2:$O$13,SetUp!$P$2:$P$13,"")</f>
        <v>Q1</v>
      </c>
    </row>
    <row r="123" spans="1:21" x14ac:dyDescent="0.25">
      <c r="A123" t="s">
        <v>19</v>
      </c>
      <c r="B123" t="s">
        <v>27</v>
      </c>
      <c r="C123">
        <v>1573449</v>
      </c>
      <c r="D123">
        <v>6</v>
      </c>
      <c r="E123" s="2">
        <v>44620</v>
      </c>
      <c r="F123">
        <v>202202</v>
      </c>
      <c r="G123" t="s">
        <v>730</v>
      </c>
      <c r="H123" t="s">
        <v>26</v>
      </c>
      <c r="I123">
        <v>590</v>
      </c>
      <c r="J123">
        <v>65802</v>
      </c>
      <c r="K123" t="s">
        <v>76</v>
      </c>
      <c r="L123" t="s">
        <v>75</v>
      </c>
      <c r="O123">
        <v>5</v>
      </c>
      <c r="P123" t="s">
        <v>22</v>
      </c>
      <c r="Q123">
        <v>0</v>
      </c>
      <c r="R123" t="s">
        <v>1025</v>
      </c>
      <c r="S123">
        <v>34.89</v>
      </c>
      <c r="T123" t="str">
        <f>IF(J123="","","FCR-"&amp;_xlfn.XLOOKUP(J123,Bud_Vs_Exp!$A$14:$A$72,Bud_Vs_Exp!$B$14:$B$72,""))</f>
        <v>FCR-1.1.1.33</v>
      </c>
      <c r="U123" t="str">
        <f>_xlfn.XLOOKUP(F123,SetUp!$O$2:$O$13,SetUp!$P$2:$P$13,"")</f>
        <v>Q1</v>
      </c>
    </row>
    <row r="124" spans="1:21" x14ac:dyDescent="0.25">
      <c r="A124" t="s">
        <v>19</v>
      </c>
      <c r="B124" t="s">
        <v>27</v>
      </c>
      <c r="C124">
        <v>1573450</v>
      </c>
      <c r="D124">
        <v>4</v>
      </c>
      <c r="E124" s="2">
        <v>44620</v>
      </c>
      <c r="F124">
        <v>202202</v>
      </c>
      <c r="G124" t="s">
        <v>735</v>
      </c>
      <c r="H124" t="s">
        <v>706</v>
      </c>
      <c r="I124">
        <v>590</v>
      </c>
      <c r="J124">
        <v>65804</v>
      </c>
      <c r="K124" t="s">
        <v>76</v>
      </c>
      <c r="L124" t="s">
        <v>75</v>
      </c>
      <c r="O124">
        <v>5</v>
      </c>
      <c r="P124" t="s">
        <v>22</v>
      </c>
      <c r="Q124">
        <v>0</v>
      </c>
      <c r="R124" t="s">
        <v>975</v>
      </c>
      <c r="S124">
        <v>1.37</v>
      </c>
      <c r="T124" t="str">
        <f>IF(J124="","","FCR-"&amp;_xlfn.XLOOKUP(J124,Bud_Vs_Exp!$A$14:$A$72,Bud_Vs_Exp!$B$14:$B$72,""))</f>
        <v>FCR-1.1.2.26</v>
      </c>
      <c r="U124" t="str">
        <f>_xlfn.XLOOKUP(F124,SetUp!$O$2:$O$13,SetUp!$P$2:$P$13,"")</f>
        <v>Q1</v>
      </c>
    </row>
    <row r="125" spans="1:21" x14ac:dyDescent="0.25">
      <c r="A125" t="s">
        <v>19</v>
      </c>
      <c r="B125" t="s">
        <v>27</v>
      </c>
      <c r="C125">
        <v>1573450</v>
      </c>
      <c r="D125">
        <v>6</v>
      </c>
      <c r="E125" s="2">
        <v>44620</v>
      </c>
      <c r="F125">
        <v>202202</v>
      </c>
      <c r="G125" t="s">
        <v>735</v>
      </c>
      <c r="H125" t="s">
        <v>706</v>
      </c>
      <c r="I125">
        <v>590</v>
      </c>
      <c r="J125">
        <v>65802</v>
      </c>
      <c r="K125" t="s">
        <v>76</v>
      </c>
      <c r="L125" t="s">
        <v>75</v>
      </c>
      <c r="O125">
        <v>5</v>
      </c>
      <c r="P125" t="s">
        <v>22</v>
      </c>
      <c r="Q125">
        <v>0</v>
      </c>
      <c r="R125" t="s">
        <v>975</v>
      </c>
      <c r="S125">
        <v>7.26</v>
      </c>
      <c r="T125" t="str">
        <f>IF(J125="","","FCR-"&amp;_xlfn.XLOOKUP(J125,Bud_Vs_Exp!$A$14:$A$72,Bud_Vs_Exp!$B$14:$B$72,""))</f>
        <v>FCR-1.1.1.33</v>
      </c>
      <c r="U125" t="str">
        <f>_xlfn.XLOOKUP(F125,SetUp!$O$2:$O$13,SetUp!$P$2:$P$13,"")</f>
        <v>Q1</v>
      </c>
    </row>
    <row r="126" spans="1:21" x14ac:dyDescent="0.25">
      <c r="A126" t="s">
        <v>19</v>
      </c>
      <c r="B126" t="s">
        <v>27</v>
      </c>
      <c r="C126">
        <v>1573450</v>
      </c>
      <c r="D126">
        <v>9</v>
      </c>
      <c r="E126" s="2">
        <v>44620</v>
      </c>
      <c r="F126">
        <v>202202</v>
      </c>
      <c r="G126" t="s">
        <v>735</v>
      </c>
      <c r="H126" t="s">
        <v>706</v>
      </c>
      <c r="I126">
        <v>590</v>
      </c>
      <c r="J126">
        <v>65805</v>
      </c>
      <c r="K126" t="s">
        <v>76</v>
      </c>
      <c r="L126" t="str">
        <f>IF(LEFT(J126,3)="658","EU")</f>
        <v>EU</v>
      </c>
      <c r="O126">
        <v>5</v>
      </c>
      <c r="P126" t="s">
        <v>22</v>
      </c>
      <c r="Q126">
        <v>0</v>
      </c>
      <c r="R126" t="s">
        <v>975</v>
      </c>
      <c r="S126">
        <v>3.76</v>
      </c>
      <c r="T126" t="str">
        <f>IF(J126="","","FCR-"&amp;_xlfn.XLOOKUP(J126,Bud_Vs_Exp!$A$14:$A$72,Bud_Vs_Exp!$B$14:$B$72,""))</f>
        <v>FCR-1.1.2.27</v>
      </c>
      <c r="U126" t="str">
        <f>_xlfn.XLOOKUP(F126,SetUp!$O$2:$O$13,SetUp!$P$2:$P$13,"")</f>
        <v>Q1</v>
      </c>
    </row>
    <row r="127" spans="1:21" x14ac:dyDescent="0.25">
      <c r="A127" t="s">
        <v>19</v>
      </c>
      <c r="B127" t="s">
        <v>27</v>
      </c>
      <c r="C127">
        <v>1573450</v>
      </c>
      <c r="D127">
        <v>11</v>
      </c>
      <c r="E127" s="2">
        <v>44620</v>
      </c>
      <c r="F127">
        <v>202202</v>
      </c>
      <c r="G127" t="s">
        <v>735</v>
      </c>
      <c r="H127" t="s">
        <v>706</v>
      </c>
      <c r="I127">
        <v>590</v>
      </c>
      <c r="J127">
        <v>65807</v>
      </c>
      <c r="K127" t="s">
        <v>76</v>
      </c>
      <c r="L127" t="s">
        <v>75</v>
      </c>
      <c r="O127">
        <v>5</v>
      </c>
      <c r="P127" t="s">
        <v>22</v>
      </c>
      <c r="Q127">
        <v>0</v>
      </c>
      <c r="R127" t="s">
        <v>975</v>
      </c>
      <c r="S127">
        <v>1.44</v>
      </c>
      <c r="T127" t="str">
        <f>IF(J127="","","FCR-"&amp;_xlfn.XLOOKUP(J127,Bud_Vs_Exp!$A$14:$A$72,Bud_Vs_Exp!$B$14:$B$72,""))</f>
        <v>FCR-1.1.2.29</v>
      </c>
      <c r="U127" t="str">
        <f>_xlfn.XLOOKUP(F127,SetUp!$O$2:$O$13,SetUp!$P$2:$P$13,"")</f>
        <v>Q1</v>
      </c>
    </row>
    <row r="128" spans="1:21" x14ac:dyDescent="0.25">
      <c r="A128" t="s">
        <v>19</v>
      </c>
      <c r="B128" t="s">
        <v>27</v>
      </c>
      <c r="C128">
        <v>1573450</v>
      </c>
      <c r="D128">
        <v>1</v>
      </c>
      <c r="E128" s="2">
        <v>44620</v>
      </c>
      <c r="F128">
        <v>202202</v>
      </c>
      <c r="G128" t="s">
        <v>735</v>
      </c>
      <c r="H128" t="s">
        <v>706</v>
      </c>
      <c r="I128">
        <v>590</v>
      </c>
      <c r="J128">
        <v>65806</v>
      </c>
      <c r="K128" t="s">
        <v>76</v>
      </c>
      <c r="L128" t="s">
        <v>75</v>
      </c>
      <c r="O128">
        <v>5</v>
      </c>
      <c r="P128" t="s">
        <v>22</v>
      </c>
      <c r="Q128">
        <v>0</v>
      </c>
      <c r="R128" t="s">
        <v>975</v>
      </c>
      <c r="S128">
        <v>1.17</v>
      </c>
      <c r="T128" t="str">
        <f>IF(J128="","","FCR-"&amp;_xlfn.XLOOKUP(J128,Bud_Vs_Exp!$A$14:$A$72,Bud_Vs_Exp!$B$14:$B$72,""))</f>
        <v>FCR-1.1.2.28</v>
      </c>
      <c r="U128" t="str">
        <f>_xlfn.XLOOKUP(F128,SetUp!$O$2:$O$13,SetUp!$P$2:$P$13,"")</f>
        <v>Q1</v>
      </c>
    </row>
    <row r="129" spans="1:21" x14ac:dyDescent="0.25">
      <c r="A129" t="s">
        <v>19</v>
      </c>
      <c r="B129" t="s">
        <v>27</v>
      </c>
      <c r="C129">
        <v>1573451</v>
      </c>
      <c r="D129">
        <v>7</v>
      </c>
      <c r="E129" s="2">
        <v>44620</v>
      </c>
      <c r="F129">
        <v>202202</v>
      </c>
      <c r="G129" t="s">
        <v>736</v>
      </c>
      <c r="H129" t="s">
        <v>31</v>
      </c>
      <c r="I129">
        <v>590</v>
      </c>
      <c r="J129">
        <v>65802</v>
      </c>
      <c r="K129" t="s">
        <v>76</v>
      </c>
      <c r="L129" t="s">
        <v>75</v>
      </c>
      <c r="O129">
        <v>5</v>
      </c>
      <c r="P129" t="s">
        <v>22</v>
      </c>
      <c r="Q129">
        <v>0</v>
      </c>
      <c r="R129" t="s">
        <v>996</v>
      </c>
      <c r="S129">
        <v>7</v>
      </c>
      <c r="T129" t="str">
        <f>IF(J129="","","FCR-"&amp;_xlfn.XLOOKUP(J129,Bud_Vs_Exp!$A$14:$A$72,Bud_Vs_Exp!$B$14:$B$72,""))</f>
        <v>FCR-1.1.1.33</v>
      </c>
      <c r="U129" t="str">
        <f>_xlfn.XLOOKUP(F129,SetUp!$O$2:$O$13,SetUp!$P$2:$P$13,"")</f>
        <v>Q1</v>
      </c>
    </row>
    <row r="130" spans="1:21" x14ac:dyDescent="0.25">
      <c r="A130" t="s">
        <v>19</v>
      </c>
      <c r="B130" t="s">
        <v>27</v>
      </c>
      <c r="C130">
        <v>1573451</v>
      </c>
      <c r="D130">
        <v>9</v>
      </c>
      <c r="E130" s="2">
        <v>44620</v>
      </c>
      <c r="F130">
        <v>202202</v>
      </c>
      <c r="G130" t="s">
        <v>736</v>
      </c>
      <c r="H130" t="s">
        <v>31</v>
      </c>
      <c r="I130">
        <v>590</v>
      </c>
      <c r="J130">
        <v>65805</v>
      </c>
      <c r="K130" t="s">
        <v>76</v>
      </c>
      <c r="L130" t="str">
        <f>IF(LEFT(J130,3)="658","EU")</f>
        <v>EU</v>
      </c>
      <c r="O130">
        <v>5</v>
      </c>
      <c r="P130" t="s">
        <v>22</v>
      </c>
      <c r="Q130">
        <v>0</v>
      </c>
      <c r="R130" t="s">
        <v>996</v>
      </c>
      <c r="S130">
        <v>1.25</v>
      </c>
      <c r="T130" t="str">
        <f>IF(J130="","","FCR-"&amp;_xlfn.XLOOKUP(J130,Bud_Vs_Exp!$A$14:$A$72,Bud_Vs_Exp!$B$14:$B$72,""))</f>
        <v>FCR-1.1.2.27</v>
      </c>
      <c r="U130" t="str">
        <f>_xlfn.XLOOKUP(F130,SetUp!$O$2:$O$13,SetUp!$P$2:$P$13,"")</f>
        <v>Q1</v>
      </c>
    </row>
    <row r="131" spans="1:21" x14ac:dyDescent="0.25">
      <c r="A131" t="s">
        <v>19</v>
      </c>
      <c r="B131" t="s">
        <v>27</v>
      </c>
      <c r="C131">
        <v>1573451</v>
      </c>
      <c r="D131">
        <v>12</v>
      </c>
      <c r="E131" s="2">
        <v>44620</v>
      </c>
      <c r="F131">
        <v>202202</v>
      </c>
      <c r="G131" t="s">
        <v>736</v>
      </c>
      <c r="H131" t="s">
        <v>31</v>
      </c>
      <c r="I131">
        <v>590</v>
      </c>
      <c r="J131">
        <v>65807</v>
      </c>
      <c r="K131" t="s">
        <v>76</v>
      </c>
      <c r="L131" t="s">
        <v>75</v>
      </c>
      <c r="O131">
        <v>5</v>
      </c>
      <c r="P131" t="s">
        <v>22</v>
      </c>
      <c r="Q131">
        <v>0</v>
      </c>
      <c r="R131" t="s">
        <v>995</v>
      </c>
      <c r="S131">
        <v>1.39</v>
      </c>
      <c r="T131" t="str">
        <f>IF(J131="","","FCR-"&amp;_xlfn.XLOOKUP(J131,Bud_Vs_Exp!$A$14:$A$72,Bud_Vs_Exp!$B$14:$B$72,""))</f>
        <v>FCR-1.1.2.29</v>
      </c>
      <c r="U131" t="str">
        <f>_xlfn.XLOOKUP(F131,SetUp!$O$2:$O$13,SetUp!$P$2:$P$13,"")</f>
        <v>Q1</v>
      </c>
    </row>
    <row r="132" spans="1:21" x14ac:dyDescent="0.25">
      <c r="A132" t="s">
        <v>19</v>
      </c>
      <c r="B132" t="s">
        <v>27</v>
      </c>
      <c r="C132">
        <v>1573451</v>
      </c>
      <c r="D132">
        <v>2</v>
      </c>
      <c r="E132" s="2">
        <v>44620</v>
      </c>
      <c r="F132">
        <v>202202</v>
      </c>
      <c r="G132" t="s">
        <v>736</v>
      </c>
      <c r="H132" t="s">
        <v>31</v>
      </c>
      <c r="I132">
        <v>590</v>
      </c>
      <c r="J132">
        <v>65806</v>
      </c>
      <c r="K132" t="s">
        <v>76</v>
      </c>
      <c r="L132" t="s">
        <v>75</v>
      </c>
      <c r="O132">
        <v>5</v>
      </c>
      <c r="P132" t="s">
        <v>22</v>
      </c>
      <c r="Q132">
        <v>0</v>
      </c>
      <c r="R132" t="s">
        <v>995</v>
      </c>
      <c r="S132">
        <v>1.1200000000000001</v>
      </c>
      <c r="T132" t="str">
        <f>IF(J132="","","FCR-"&amp;_xlfn.XLOOKUP(J132,Bud_Vs_Exp!$A$14:$A$72,Bud_Vs_Exp!$B$14:$B$72,""))</f>
        <v>FCR-1.1.2.28</v>
      </c>
      <c r="U132" t="str">
        <f>_xlfn.XLOOKUP(F132,SetUp!$O$2:$O$13,SetUp!$P$2:$P$13,"")</f>
        <v>Q1</v>
      </c>
    </row>
    <row r="133" spans="1:21" x14ac:dyDescent="0.25">
      <c r="A133" t="s">
        <v>19</v>
      </c>
      <c r="B133" t="s">
        <v>27</v>
      </c>
      <c r="C133">
        <v>1573451</v>
      </c>
      <c r="D133">
        <v>5</v>
      </c>
      <c r="E133" s="2">
        <v>44620</v>
      </c>
      <c r="F133">
        <v>202202</v>
      </c>
      <c r="G133" t="s">
        <v>736</v>
      </c>
      <c r="H133" t="s">
        <v>31</v>
      </c>
      <c r="I133">
        <v>590</v>
      </c>
      <c r="J133">
        <v>65804</v>
      </c>
      <c r="K133" t="s">
        <v>76</v>
      </c>
      <c r="L133" t="s">
        <v>75</v>
      </c>
      <c r="O133">
        <v>5</v>
      </c>
      <c r="P133" t="s">
        <v>22</v>
      </c>
      <c r="Q133">
        <v>0</v>
      </c>
      <c r="R133" t="s">
        <v>996</v>
      </c>
      <c r="S133">
        <v>1.32</v>
      </c>
      <c r="T133" t="str">
        <f>IF(J133="","","FCR-"&amp;_xlfn.XLOOKUP(J133,Bud_Vs_Exp!$A$14:$A$72,Bud_Vs_Exp!$B$14:$B$72,""))</f>
        <v>FCR-1.1.2.26</v>
      </c>
      <c r="U133" t="str">
        <f>_xlfn.XLOOKUP(F133,SetUp!$O$2:$O$13,SetUp!$P$2:$P$13,"")</f>
        <v>Q1</v>
      </c>
    </row>
    <row r="134" spans="1:21" x14ac:dyDescent="0.25">
      <c r="A134" t="s">
        <v>19</v>
      </c>
      <c r="B134" t="s">
        <v>32</v>
      </c>
      <c r="C134">
        <v>2064051</v>
      </c>
      <c r="D134">
        <v>20</v>
      </c>
      <c r="E134" s="2">
        <v>44620</v>
      </c>
      <c r="F134">
        <v>202202</v>
      </c>
      <c r="G134" t="s">
        <v>737</v>
      </c>
      <c r="H134" t="s">
        <v>33</v>
      </c>
      <c r="I134">
        <v>590</v>
      </c>
      <c r="J134">
        <v>65808</v>
      </c>
      <c r="K134" t="s">
        <v>76</v>
      </c>
      <c r="L134" t="s">
        <v>75</v>
      </c>
      <c r="O134">
        <v>1</v>
      </c>
      <c r="P134" t="s">
        <v>80</v>
      </c>
      <c r="Q134">
        <v>0</v>
      </c>
      <c r="R134" t="s">
        <v>980</v>
      </c>
      <c r="S134">
        <v>500</v>
      </c>
      <c r="T134" t="str">
        <f>IF(J134="","","FCR-"&amp;_xlfn.XLOOKUP(J134,Bud_Vs_Exp!$A$14:$A$72,Bud_Vs_Exp!$B$14:$B$72,""))</f>
        <v xml:space="preserve">FCR-1.2.15 </v>
      </c>
      <c r="U134" t="str">
        <f>_xlfn.XLOOKUP(F134,SetUp!$O$2:$O$13,SetUp!$P$2:$P$13,"")</f>
        <v>Q1</v>
      </c>
    </row>
    <row r="135" spans="1:21" x14ac:dyDescent="0.25">
      <c r="A135" t="s">
        <v>19</v>
      </c>
      <c r="B135" t="s">
        <v>32</v>
      </c>
      <c r="C135">
        <v>2064051</v>
      </c>
      <c r="D135">
        <v>17</v>
      </c>
      <c r="E135" s="2">
        <v>44620</v>
      </c>
      <c r="F135">
        <v>202202</v>
      </c>
      <c r="G135" t="s">
        <v>737</v>
      </c>
      <c r="H135" t="s">
        <v>33</v>
      </c>
      <c r="I135">
        <v>590</v>
      </c>
      <c r="J135">
        <v>65808</v>
      </c>
      <c r="K135" t="s">
        <v>76</v>
      </c>
      <c r="L135" t="s">
        <v>75</v>
      </c>
      <c r="O135">
        <v>1</v>
      </c>
      <c r="P135" t="s">
        <v>80</v>
      </c>
      <c r="Q135">
        <v>0</v>
      </c>
      <c r="R135" t="s">
        <v>980</v>
      </c>
      <c r="S135">
        <v>500</v>
      </c>
      <c r="T135" t="str">
        <f>IF(J135="","","FCR-"&amp;_xlfn.XLOOKUP(J135,Bud_Vs_Exp!$A$14:$A$72,Bud_Vs_Exp!$B$14:$B$72,""))</f>
        <v xml:space="preserve">FCR-1.2.15 </v>
      </c>
      <c r="U135" t="str">
        <f>_xlfn.XLOOKUP(F135,SetUp!$O$2:$O$13,SetUp!$P$2:$P$13,"")</f>
        <v>Q1</v>
      </c>
    </row>
    <row r="136" spans="1:21" x14ac:dyDescent="0.25">
      <c r="A136" t="s">
        <v>19</v>
      </c>
      <c r="B136" t="s">
        <v>32</v>
      </c>
      <c r="C136">
        <v>2064059</v>
      </c>
      <c r="D136">
        <v>6</v>
      </c>
      <c r="E136" s="2">
        <v>44620</v>
      </c>
      <c r="F136">
        <v>202202</v>
      </c>
      <c r="G136" t="s">
        <v>738</v>
      </c>
      <c r="H136" t="s">
        <v>34</v>
      </c>
      <c r="I136">
        <v>590</v>
      </c>
      <c r="J136">
        <v>65809</v>
      </c>
      <c r="K136" t="s">
        <v>76</v>
      </c>
      <c r="L136" t="s">
        <v>75</v>
      </c>
      <c r="O136">
        <v>1</v>
      </c>
      <c r="P136" t="s">
        <v>80</v>
      </c>
      <c r="Q136">
        <v>0</v>
      </c>
      <c r="R136" t="s">
        <v>1026</v>
      </c>
      <c r="S136">
        <v>500</v>
      </c>
      <c r="T136" t="str">
        <f>IF(J136="","","FCR-"&amp;_xlfn.XLOOKUP(J136,Bud_Vs_Exp!$A$14:$A$72,Bud_Vs_Exp!$B$14:$B$72,""))</f>
        <v xml:space="preserve">FCR-1.2.16 </v>
      </c>
      <c r="U136" t="str">
        <f>_xlfn.XLOOKUP(F136,SetUp!$O$2:$O$13,SetUp!$P$2:$P$13,"")</f>
        <v>Q1</v>
      </c>
    </row>
    <row r="137" spans="1:21" x14ac:dyDescent="0.25">
      <c r="A137" t="s">
        <v>19</v>
      </c>
      <c r="B137" t="s">
        <v>20</v>
      </c>
      <c r="C137">
        <v>1573457</v>
      </c>
      <c r="D137">
        <v>0</v>
      </c>
      <c r="E137" s="2">
        <v>44627</v>
      </c>
      <c r="F137">
        <v>202203</v>
      </c>
      <c r="G137" t="s">
        <v>743</v>
      </c>
      <c r="H137" t="s">
        <v>39</v>
      </c>
      <c r="I137">
        <v>590</v>
      </c>
      <c r="J137">
        <v>65830</v>
      </c>
      <c r="K137" t="s">
        <v>76</v>
      </c>
      <c r="L137" t="s">
        <v>75</v>
      </c>
      <c r="O137">
        <v>5</v>
      </c>
      <c r="P137" t="s">
        <v>22</v>
      </c>
      <c r="Q137">
        <v>0</v>
      </c>
      <c r="R137" t="s">
        <v>1027</v>
      </c>
      <c r="S137">
        <v>2904.53</v>
      </c>
      <c r="T137" t="str">
        <f>IF(J137="","","FCR-"&amp;_xlfn.XLOOKUP(J137,Bud_Vs_Exp!$A$14:$A$72,Bud_Vs_Exp!$B$14:$B$72,""))</f>
        <v xml:space="preserve">FCR-6.3 </v>
      </c>
      <c r="U137" t="str">
        <f>_xlfn.XLOOKUP(F137,SetUp!$O$2:$O$13,SetUp!$P$2:$P$13,"")</f>
        <v>Q1</v>
      </c>
    </row>
    <row r="138" spans="1:21" x14ac:dyDescent="0.25">
      <c r="A138" t="s">
        <v>19</v>
      </c>
      <c r="B138" t="s">
        <v>20</v>
      </c>
      <c r="C138">
        <v>1573458</v>
      </c>
      <c r="D138">
        <v>0</v>
      </c>
      <c r="E138" s="2">
        <v>44627</v>
      </c>
      <c r="F138">
        <v>202203</v>
      </c>
      <c r="G138" t="s">
        <v>743</v>
      </c>
      <c r="H138" t="s">
        <v>39</v>
      </c>
      <c r="I138">
        <v>590</v>
      </c>
      <c r="J138">
        <v>65830</v>
      </c>
      <c r="K138" t="s">
        <v>76</v>
      </c>
      <c r="L138" t="s">
        <v>75</v>
      </c>
      <c r="O138">
        <v>5</v>
      </c>
      <c r="P138" t="s">
        <v>22</v>
      </c>
      <c r="Q138">
        <v>0</v>
      </c>
      <c r="R138" t="s">
        <v>1028</v>
      </c>
      <c r="S138">
        <v>3898.39</v>
      </c>
      <c r="T138" t="str">
        <f>IF(J138="","","FCR-"&amp;_xlfn.XLOOKUP(J138,Bud_Vs_Exp!$A$14:$A$72,Bud_Vs_Exp!$B$14:$B$72,""))</f>
        <v xml:space="preserve">FCR-6.3 </v>
      </c>
      <c r="U138" t="str">
        <f>_xlfn.XLOOKUP(F138,SetUp!$O$2:$O$13,SetUp!$P$2:$P$13,"")</f>
        <v>Q1</v>
      </c>
    </row>
    <row r="139" spans="1:21" x14ac:dyDescent="0.25">
      <c r="A139" t="s">
        <v>19</v>
      </c>
      <c r="B139" t="s">
        <v>20</v>
      </c>
      <c r="C139">
        <v>1573459</v>
      </c>
      <c r="D139">
        <v>0</v>
      </c>
      <c r="E139" s="2">
        <v>44627</v>
      </c>
      <c r="F139">
        <v>202203</v>
      </c>
      <c r="G139" t="s">
        <v>743</v>
      </c>
      <c r="H139" t="s">
        <v>39</v>
      </c>
      <c r="I139">
        <v>590</v>
      </c>
      <c r="J139">
        <v>65830</v>
      </c>
      <c r="K139" t="s">
        <v>76</v>
      </c>
      <c r="L139" t="s">
        <v>75</v>
      </c>
      <c r="O139">
        <v>5</v>
      </c>
      <c r="P139" t="s">
        <v>22</v>
      </c>
      <c r="Q139">
        <v>0</v>
      </c>
      <c r="R139" t="s">
        <v>1029</v>
      </c>
      <c r="S139">
        <v>4360.28</v>
      </c>
      <c r="T139" t="str">
        <f>IF(J139="","","FCR-"&amp;_xlfn.XLOOKUP(J139,Bud_Vs_Exp!$A$14:$A$72,Bud_Vs_Exp!$B$14:$B$72,""))</f>
        <v xml:space="preserve">FCR-6.3 </v>
      </c>
      <c r="U139" t="str">
        <f>_xlfn.XLOOKUP(F139,SetUp!$O$2:$O$13,SetUp!$P$2:$P$13,"")</f>
        <v>Q1</v>
      </c>
    </row>
    <row r="140" spans="1:21" x14ac:dyDescent="0.25">
      <c r="A140" t="s">
        <v>19</v>
      </c>
      <c r="B140" t="s">
        <v>20</v>
      </c>
      <c r="C140">
        <v>1573460</v>
      </c>
      <c r="D140">
        <v>0</v>
      </c>
      <c r="E140" s="2">
        <v>44627</v>
      </c>
      <c r="F140">
        <v>202203</v>
      </c>
      <c r="G140" t="s">
        <v>743</v>
      </c>
      <c r="H140" t="s">
        <v>39</v>
      </c>
      <c r="I140">
        <v>590</v>
      </c>
      <c r="J140">
        <v>65830</v>
      </c>
      <c r="K140" t="s">
        <v>76</v>
      </c>
      <c r="L140" t="s">
        <v>75</v>
      </c>
      <c r="O140">
        <v>5</v>
      </c>
      <c r="P140" t="s">
        <v>22</v>
      </c>
      <c r="Q140">
        <v>0</v>
      </c>
      <c r="R140" t="s">
        <v>1030</v>
      </c>
      <c r="S140">
        <v>2314.11</v>
      </c>
      <c r="T140" t="str">
        <f>IF(J140="","","FCR-"&amp;_xlfn.XLOOKUP(J140,Bud_Vs_Exp!$A$14:$A$72,Bud_Vs_Exp!$B$14:$B$72,""))</f>
        <v xml:space="preserve">FCR-6.3 </v>
      </c>
      <c r="U140" t="str">
        <f>_xlfn.XLOOKUP(F140,SetUp!$O$2:$O$13,SetUp!$P$2:$P$13,"")</f>
        <v>Q1</v>
      </c>
    </row>
    <row r="141" spans="1:21" x14ac:dyDescent="0.25">
      <c r="A141" t="s">
        <v>19</v>
      </c>
      <c r="B141" t="s">
        <v>20</v>
      </c>
      <c r="C141">
        <v>1573461</v>
      </c>
      <c r="D141">
        <v>3</v>
      </c>
      <c r="E141" s="2">
        <v>44627</v>
      </c>
      <c r="F141">
        <v>202203</v>
      </c>
      <c r="G141" t="s">
        <v>729</v>
      </c>
      <c r="H141" t="s">
        <v>25</v>
      </c>
      <c r="I141">
        <v>590</v>
      </c>
      <c r="J141">
        <v>65806</v>
      </c>
      <c r="K141" t="s">
        <v>76</v>
      </c>
      <c r="L141" t="s">
        <v>75</v>
      </c>
      <c r="O141">
        <v>5</v>
      </c>
      <c r="P141" t="s">
        <v>22</v>
      </c>
      <c r="Q141">
        <v>0</v>
      </c>
      <c r="R141" t="s">
        <v>1031</v>
      </c>
      <c r="S141">
        <v>11.97</v>
      </c>
      <c r="T141" t="str">
        <f>IF(J141="","","FCR-"&amp;_xlfn.XLOOKUP(J141,Bud_Vs_Exp!$A$14:$A$72,Bud_Vs_Exp!$B$14:$B$72,""))</f>
        <v>FCR-1.1.2.28</v>
      </c>
      <c r="U141" t="str">
        <f>_xlfn.XLOOKUP(F141,SetUp!$O$2:$O$13,SetUp!$P$2:$P$13,"")</f>
        <v>Q1</v>
      </c>
    </row>
    <row r="142" spans="1:21" x14ac:dyDescent="0.25">
      <c r="A142" t="s">
        <v>19</v>
      </c>
      <c r="B142" t="s">
        <v>20</v>
      </c>
      <c r="C142">
        <v>1573461</v>
      </c>
      <c r="D142">
        <v>6</v>
      </c>
      <c r="E142" s="2">
        <v>44627</v>
      </c>
      <c r="F142">
        <v>202203</v>
      </c>
      <c r="G142" t="s">
        <v>730</v>
      </c>
      <c r="H142" t="s">
        <v>26</v>
      </c>
      <c r="I142">
        <v>590</v>
      </c>
      <c r="J142">
        <v>65806</v>
      </c>
      <c r="K142" t="s">
        <v>76</v>
      </c>
      <c r="L142" t="s">
        <v>75</v>
      </c>
      <c r="O142">
        <v>5</v>
      </c>
      <c r="P142" t="s">
        <v>22</v>
      </c>
      <c r="Q142">
        <v>0</v>
      </c>
      <c r="R142" t="s">
        <v>1032</v>
      </c>
      <c r="S142">
        <v>3.7</v>
      </c>
      <c r="T142" t="str">
        <f>IF(J142="","","FCR-"&amp;_xlfn.XLOOKUP(J142,Bud_Vs_Exp!$A$14:$A$72,Bud_Vs_Exp!$B$14:$B$72,""))</f>
        <v>FCR-1.1.2.28</v>
      </c>
      <c r="U142" t="str">
        <f>_xlfn.XLOOKUP(F142,SetUp!$O$2:$O$13,SetUp!$P$2:$P$13,"")</f>
        <v>Q1</v>
      </c>
    </row>
    <row r="143" spans="1:21" x14ac:dyDescent="0.25">
      <c r="A143" t="s">
        <v>19</v>
      </c>
      <c r="B143" t="s">
        <v>20</v>
      </c>
      <c r="C143">
        <v>1573461</v>
      </c>
      <c r="D143">
        <v>1</v>
      </c>
      <c r="E143" s="2">
        <v>44627</v>
      </c>
      <c r="F143">
        <v>202203</v>
      </c>
      <c r="G143" t="s">
        <v>731</v>
      </c>
      <c r="H143" t="s">
        <v>705</v>
      </c>
      <c r="I143">
        <v>590</v>
      </c>
      <c r="J143">
        <v>65806</v>
      </c>
      <c r="K143" t="s">
        <v>76</v>
      </c>
      <c r="L143" t="s">
        <v>75</v>
      </c>
      <c r="O143">
        <v>5</v>
      </c>
      <c r="P143" t="s">
        <v>22</v>
      </c>
      <c r="Q143">
        <v>0</v>
      </c>
      <c r="R143" t="s">
        <v>1033</v>
      </c>
      <c r="S143">
        <v>35.619999999999997</v>
      </c>
      <c r="T143" t="str">
        <f>IF(J143="","","FCR-"&amp;_xlfn.XLOOKUP(J143,Bud_Vs_Exp!$A$14:$A$72,Bud_Vs_Exp!$B$14:$B$72,""))</f>
        <v>FCR-1.1.2.28</v>
      </c>
      <c r="U143" t="str">
        <f>_xlfn.XLOOKUP(F143,SetUp!$O$2:$O$13,SetUp!$P$2:$P$13,"")</f>
        <v>Q1</v>
      </c>
    </row>
    <row r="144" spans="1:21" x14ac:dyDescent="0.25">
      <c r="A144" t="s">
        <v>19</v>
      </c>
      <c r="B144" t="s">
        <v>20</v>
      </c>
      <c r="C144">
        <v>1573462</v>
      </c>
      <c r="D144">
        <v>0</v>
      </c>
      <c r="E144" s="2">
        <v>44629</v>
      </c>
      <c r="F144">
        <v>202203</v>
      </c>
      <c r="G144" t="s">
        <v>727</v>
      </c>
      <c r="H144" t="s">
        <v>23</v>
      </c>
      <c r="I144">
        <v>590</v>
      </c>
      <c r="J144">
        <v>65822</v>
      </c>
      <c r="K144" t="s">
        <v>76</v>
      </c>
      <c r="L144" t="s">
        <v>75</v>
      </c>
      <c r="O144">
        <v>5</v>
      </c>
      <c r="P144" t="s">
        <v>22</v>
      </c>
      <c r="Q144">
        <v>0</v>
      </c>
      <c r="R144" t="s">
        <v>1034</v>
      </c>
      <c r="S144">
        <v>13.1</v>
      </c>
      <c r="T144" t="str">
        <f>IF(J144="","","FCR-"&amp;_xlfn.XLOOKUP(J144,Bud_Vs_Exp!$A$14:$A$72,Bud_Vs_Exp!$B$14:$B$72,""))</f>
        <v xml:space="preserve">FCR-4.4 </v>
      </c>
      <c r="U144" t="str">
        <f>_xlfn.XLOOKUP(F144,SetUp!$O$2:$O$13,SetUp!$P$2:$P$13,"")</f>
        <v>Q1</v>
      </c>
    </row>
    <row r="145" spans="1:21" x14ac:dyDescent="0.25">
      <c r="A145" t="s">
        <v>19</v>
      </c>
      <c r="B145" t="s">
        <v>20</v>
      </c>
      <c r="C145">
        <v>1573463</v>
      </c>
      <c r="D145">
        <v>1</v>
      </c>
      <c r="E145" s="2">
        <v>44629</v>
      </c>
      <c r="F145">
        <v>202203</v>
      </c>
      <c r="G145" t="s">
        <v>726</v>
      </c>
      <c r="H145" t="s">
        <v>21</v>
      </c>
      <c r="I145">
        <v>590</v>
      </c>
      <c r="J145">
        <v>65822</v>
      </c>
      <c r="K145" t="s">
        <v>76</v>
      </c>
      <c r="L145" t="s">
        <v>75</v>
      </c>
      <c r="O145">
        <v>5</v>
      </c>
      <c r="P145" t="s">
        <v>22</v>
      </c>
      <c r="Q145">
        <v>0</v>
      </c>
      <c r="R145" t="s">
        <v>1035</v>
      </c>
      <c r="S145">
        <v>15.4</v>
      </c>
      <c r="T145" t="str">
        <f>IF(J145="","","FCR-"&amp;_xlfn.XLOOKUP(J145,Bud_Vs_Exp!$A$14:$A$72,Bud_Vs_Exp!$B$14:$B$72,""))</f>
        <v xml:space="preserve">FCR-4.4 </v>
      </c>
      <c r="U145" t="str">
        <f>_xlfn.XLOOKUP(F145,SetUp!$O$2:$O$13,SetUp!$P$2:$P$13,"")</f>
        <v>Q1</v>
      </c>
    </row>
    <row r="146" spans="1:21" x14ac:dyDescent="0.25">
      <c r="A146" t="s">
        <v>19</v>
      </c>
      <c r="B146" t="s">
        <v>20</v>
      </c>
      <c r="C146">
        <v>1573472</v>
      </c>
      <c r="D146">
        <v>5</v>
      </c>
      <c r="E146" s="2">
        <v>44645</v>
      </c>
      <c r="F146">
        <v>202203</v>
      </c>
      <c r="G146" t="s">
        <v>734</v>
      </c>
      <c r="H146" t="s">
        <v>30</v>
      </c>
      <c r="I146">
        <v>590</v>
      </c>
      <c r="J146">
        <v>65827</v>
      </c>
      <c r="K146" t="s">
        <v>76</v>
      </c>
      <c r="L146" t="s">
        <v>75</v>
      </c>
      <c r="O146">
        <v>5</v>
      </c>
      <c r="P146" t="s">
        <v>22</v>
      </c>
      <c r="Q146">
        <v>0</v>
      </c>
      <c r="R146" t="s">
        <v>1036</v>
      </c>
      <c r="S146">
        <v>0.8</v>
      </c>
      <c r="T146" t="str">
        <f>IF(J146="","","FCR-"&amp;_xlfn.XLOOKUP(J146,Bud_Vs_Exp!$A$14:$A$72,Bud_Vs_Exp!$B$14:$B$72,""))</f>
        <v xml:space="preserve">FCR-5.6 </v>
      </c>
      <c r="U146" t="str">
        <f>_xlfn.XLOOKUP(F146,SetUp!$O$2:$O$13,SetUp!$P$2:$P$13,"")</f>
        <v>Q1</v>
      </c>
    </row>
    <row r="147" spans="1:21" x14ac:dyDescent="0.25">
      <c r="A147" t="s">
        <v>19</v>
      </c>
      <c r="B147" t="s">
        <v>20</v>
      </c>
      <c r="C147">
        <v>1573473</v>
      </c>
      <c r="D147">
        <v>0</v>
      </c>
      <c r="E147" s="2">
        <v>44645</v>
      </c>
      <c r="F147">
        <v>202203</v>
      </c>
      <c r="G147" t="s">
        <v>746</v>
      </c>
      <c r="H147" t="s">
        <v>41</v>
      </c>
      <c r="I147">
        <v>590</v>
      </c>
      <c r="J147">
        <v>65834</v>
      </c>
      <c r="K147" t="s">
        <v>76</v>
      </c>
      <c r="L147" t="s">
        <v>75</v>
      </c>
      <c r="O147">
        <v>5</v>
      </c>
      <c r="P147" t="s">
        <v>22</v>
      </c>
      <c r="Q147">
        <v>0</v>
      </c>
      <c r="R147" t="s">
        <v>1037</v>
      </c>
      <c r="S147">
        <v>1056</v>
      </c>
      <c r="T147" t="str">
        <f>IF(J147="","","FCR-"&amp;_xlfn.XLOOKUP(J147,Bud_Vs_Exp!$A$14:$A$72,Bud_Vs_Exp!$B$14:$B$72,""))</f>
        <v xml:space="preserve">FCR-6.4.4 </v>
      </c>
      <c r="U147" t="str">
        <f>_xlfn.XLOOKUP(F147,SetUp!$O$2:$O$13,SetUp!$P$2:$P$13,"")</f>
        <v>Q1</v>
      </c>
    </row>
    <row r="148" spans="1:21" x14ac:dyDescent="0.25">
      <c r="A148" t="s">
        <v>19</v>
      </c>
      <c r="B148" t="s">
        <v>20</v>
      </c>
      <c r="C148">
        <v>1573474</v>
      </c>
      <c r="D148">
        <v>1</v>
      </c>
      <c r="E148" s="2">
        <v>44645</v>
      </c>
      <c r="F148">
        <v>202203</v>
      </c>
      <c r="G148" t="s">
        <v>746</v>
      </c>
      <c r="H148" t="s">
        <v>41</v>
      </c>
      <c r="I148">
        <v>590</v>
      </c>
      <c r="J148">
        <v>65834</v>
      </c>
      <c r="K148" t="s">
        <v>76</v>
      </c>
      <c r="L148" t="s">
        <v>75</v>
      </c>
      <c r="O148">
        <v>5</v>
      </c>
      <c r="P148" t="s">
        <v>22</v>
      </c>
      <c r="Q148">
        <v>0</v>
      </c>
      <c r="R148" t="s">
        <v>1038</v>
      </c>
      <c r="S148">
        <v>214.5</v>
      </c>
      <c r="T148" t="str">
        <f>IF(J148="","","FCR-"&amp;_xlfn.XLOOKUP(J148,Bud_Vs_Exp!$A$14:$A$72,Bud_Vs_Exp!$B$14:$B$72,""))</f>
        <v xml:space="preserve">FCR-6.4.4 </v>
      </c>
      <c r="U148" t="str">
        <f>_xlfn.XLOOKUP(F148,SetUp!$O$2:$O$13,SetUp!$P$2:$P$13,"")</f>
        <v>Q1</v>
      </c>
    </row>
    <row r="149" spans="1:21" x14ac:dyDescent="0.25">
      <c r="A149" t="s">
        <v>19</v>
      </c>
      <c r="B149" t="s">
        <v>20</v>
      </c>
      <c r="C149">
        <v>1573474</v>
      </c>
      <c r="D149">
        <v>2</v>
      </c>
      <c r="E149" s="2">
        <v>44645</v>
      </c>
      <c r="F149">
        <v>202203</v>
      </c>
      <c r="G149" t="s">
        <v>746</v>
      </c>
      <c r="H149" t="s">
        <v>41</v>
      </c>
      <c r="I149">
        <v>590</v>
      </c>
      <c r="J149">
        <v>65834</v>
      </c>
      <c r="K149" t="s">
        <v>76</v>
      </c>
      <c r="L149" t="s">
        <v>75</v>
      </c>
      <c r="O149">
        <v>5</v>
      </c>
      <c r="P149" t="s">
        <v>22</v>
      </c>
      <c r="Q149">
        <v>0</v>
      </c>
      <c r="R149" t="s">
        <v>1039</v>
      </c>
      <c r="S149">
        <v>623.70000000000005</v>
      </c>
      <c r="T149" t="str">
        <f>IF(J149="","","FCR-"&amp;_xlfn.XLOOKUP(J149,Bud_Vs_Exp!$A$14:$A$72,Bud_Vs_Exp!$B$14:$B$72,""))</f>
        <v xml:space="preserve">FCR-6.4.4 </v>
      </c>
      <c r="U149" t="str">
        <f>_xlfn.XLOOKUP(F149,SetUp!$O$2:$O$13,SetUp!$P$2:$P$13,"")</f>
        <v>Q1</v>
      </c>
    </row>
    <row r="150" spans="1:21" x14ac:dyDescent="0.25">
      <c r="A150" t="s">
        <v>19</v>
      </c>
      <c r="B150" t="s">
        <v>20</v>
      </c>
      <c r="C150">
        <v>1573474</v>
      </c>
      <c r="D150">
        <v>0</v>
      </c>
      <c r="E150" s="2">
        <v>44645</v>
      </c>
      <c r="F150">
        <v>202203</v>
      </c>
      <c r="G150" t="s">
        <v>746</v>
      </c>
      <c r="H150" t="s">
        <v>41</v>
      </c>
      <c r="I150">
        <v>590</v>
      </c>
      <c r="J150">
        <v>65834</v>
      </c>
      <c r="K150" t="s">
        <v>76</v>
      </c>
      <c r="L150" t="s">
        <v>75</v>
      </c>
      <c r="O150">
        <v>5</v>
      </c>
      <c r="P150" t="s">
        <v>22</v>
      </c>
      <c r="Q150">
        <v>0</v>
      </c>
      <c r="R150" t="s">
        <v>1040</v>
      </c>
      <c r="S150">
        <v>275</v>
      </c>
      <c r="T150" t="str">
        <f>IF(J150="","","FCR-"&amp;_xlfn.XLOOKUP(J150,Bud_Vs_Exp!$A$14:$A$72,Bud_Vs_Exp!$B$14:$B$72,""))</f>
        <v xml:space="preserve">FCR-6.4.4 </v>
      </c>
      <c r="U150" t="str">
        <f>_xlfn.XLOOKUP(F150,SetUp!$O$2:$O$13,SetUp!$P$2:$P$13,"")</f>
        <v>Q1</v>
      </c>
    </row>
    <row r="151" spans="1:21" x14ac:dyDescent="0.25">
      <c r="A151" t="s">
        <v>19</v>
      </c>
      <c r="B151" t="s">
        <v>20</v>
      </c>
      <c r="C151">
        <v>1573474</v>
      </c>
      <c r="D151">
        <v>3</v>
      </c>
      <c r="E151" s="2">
        <v>44645</v>
      </c>
      <c r="F151">
        <v>202203</v>
      </c>
      <c r="G151" t="s">
        <v>746</v>
      </c>
      <c r="H151" t="s">
        <v>41</v>
      </c>
      <c r="I151">
        <v>590</v>
      </c>
      <c r="J151">
        <v>65834</v>
      </c>
      <c r="K151" t="s">
        <v>76</v>
      </c>
      <c r="L151" t="s">
        <v>75</v>
      </c>
      <c r="O151">
        <v>5</v>
      </c>
      <c r="P151" t="s">
        <v>22</v>
      </c>
      <c r="Q151">
        <v>0</v>
      </c>
      <c r="R151" t="s">
        <v>1041</v>
      </c>
      <c r="S151">
        <v>26.4</v>
      </c>
      <c r="T151" t="str">
        <f>IF(J151="","","FCR-"&amp;_xlfn.XLOOKUP(J151,Bud_Vs_Exp!$A$14:$A$72,Bud_Vs_Exp!$B$14:$B$72,""))</f>
        <v xml:space="preserve">FCR-6.4.4 </v>
      </c>
      <c r="U151" t="str">
        <f>_xlfn.XLOOKUP(F151,SetUp!$O$2:$O$13,SetUp!$P$2:$P$13,"")</f>
        <v>Q1</v>
      </c>
    </row>
    <row r="152" spans="1:21" x14ac:dyDescent="0.25">
      <c r="A152" t="s">
        <v>19</v>
      </c>
      <c r="B152" t="s">
        <v>20</v>
      </c>
      <c r="C152">
        <v>1573477</v>
      </c>
      <c r="D152">
        <v>2</v>
      </c>
      <c r="E152" s="2">
        <v>44649</v>
      </c>
      <c r="F152">
        <v>202203</v>
      </c>
      <c r="G152" t="s">
        <v>749</v>
      </c>
      <c r="H152" t="s">
        <v>42</v>
      </c>
      <c r="I152">
        <v>590</v>
      </c>
      <c r="J152">
        <v>65814</v>
      </c>
      <c r="K152" t="s">
        <v>76</v>
      </c>
      <c r="L152" t="s">
        <v>75</v>
      </c>
      <c r="O152">
        <v>5</v>
      </c>
      <c r="P152" t="s">
        <v>22</v>
      </c>
      <c r="Q152">
        <v>0</v>
      </c>
      <c r="R152" t="s">
        <v>1042</v>
      </c>
      <c r="S152">
        <v>440</v>
      </c>
      <c r="T152" t="str">
        <f>IF(J152="","","FCR-"&amp;_xlfn.XLOOKUP(J152,Bud_Vs_Exp!$A$14:$A$72,Bud_Vs_Exp!$B$14:$B$72,""))</f>
        <v xml:space="preserve">FCR-2.4 </v>
      </c>
      <c r="U152" t="str">
        <f>_xlfn.XLOOKUP(F152,SetUp!$O$2:$O$13,SetUp!$P$2:$P$13,"")</f>
        <v>Q1</v>
      </c>
    </row>
    <row r="153" spans="1:21" x14ac:dyDescent="0.25">
      <c r="A153" t="s">
        <v>19</v>
      </c>
      <c r="B153" t="s">
        <v>27</v>
      </c>
      <c r="C153">
        <v>1573479</v>
      </c>
      <c r="D153">
        <v>0</v>
      </c>
      <c r="E153" s="2">
        <v>44650</v>
      </c>
      <c r="F153">
        <v>202203</v>
      </c>
      <c r="G153" t="s">
        <v>731</v>
      </c>
      <c r="H153" t="s">
        <v>705</v>
      </c>
      <c r="I153">
        <v>590</v>
      </c>
      <c r="J153">
        <v>65805</v>
      </c>
      <c r="K153" t="s">
        <v>76</v>
      </c>
      <c r="L153" t="str">
        <f>IF(LEFT(J153,3)="658","EU")</f>
        <v>EU</v>
      </c>
      <c r="O153">
        <v>5</v>
      </c>
      <c r="P153" t="s">
        <v>22</v>
      </c>
      <c r="Q153">
        <v>0</v>
      </c>
      <c r="R153" t="s">
        <v>1043</v>
      </c>
      <c r="S153">
        <v>-607.37</v>
      </c>
      <c r="T153" t="str">
        <f>IF(J153="","","FCR-"&amp;_xlfn.XLOOKUP(J153,Bud_Vs_Exp!$A$14:$A$72,Bud_Vs_Exp!$B$14:$B$72,""))</f>
        <v>FCR-1.1.2.27</v>
      </c>
      <c r="U153" t="str">
        <f>_xlfn.XLOOKUP(F153,SetUp!$O$2:$O$13,SetUp!$P$2:$P$13,"")</f>
        <v>Q1</v>
      </c>
    </row>
    <row r="154" spans="1:21" x14ac:dyDescent="0.25">
      <c r="A154" t="s">
        <v>19</v>
      </c>
      <c r="B154" t="s">
        <v>27</v>
      </c>
      <c r="C154">
        <v>1573479</v>
      </c>
      <c r="D154">
        <v>3</v>
      </c>
      <c r="E154" s="2">
        <v>44650</v>
      </c>
      <c r="F154">
        <v>202203</v>
      </c>
      <c r="G154" t="s">
        <v>731</v>
      </c>
      <c r="H154" t="s">
        <v>705</v>
      </c>
      <c r="I154">
        <v>590</v>
      </c>
      <c r="J154">
        <v>65805</v>
      </c>
      <c r="K154" t="s">
        <v>76</v>
      </c>
      <c r="L154" t="s">
        <v>75</v>
      </c>
      <c r="O154">
        <v>5</v>
      </c>
      <c r="P154" t="s">
        <v>22</v>
      </c>
      <c r="Q154">
        <v>0</v>
      </c>
      <c r="R154" t="s">
        <v>1044</v>
      </c>
      <c r="S154">
        <v>127.56</v>
      </c>
      <c r="T154" t="str">
        <f>IF(J154="","","FCR-"&amp;_xlfn.XLOOKUP(J154,Bud_Vs_Exp!$A$14:$A$72,Bud_Vs_Exp!$B$14:$B$72,""))</f>
        <v>FCR-1.1.2.27</v>
      </c>
      <c r="U154" t="str">
        <f>_xlfn.XLOOKUP(F154,SetUp!$O$2:$O$13,SetUp!$P$2:$P$13,"")</f>
        <v>Q1</v>
      </c>
    </row>
    <row r="155" spans="1:21" x14ac:dyDescent="0.25">
      <c r="A155" t="s">
        <v>19</v>
      </c>
      <c r="B155" t="s">
        <v>27</v>
      </c>
      <c r="C155">
        <v>1573482</v>
      </c>
      <c r="D155">
        <v>1</v>
      </c>
      <c r="E155" s="2">
        <v>44648</v>
      </c>
      <c r="F155">
        <v>202203</v>
      </c>
      <c r="G155" t="s">
        <v>746</v>
      </c>
      <c r="H155" t="s">
        <v>41</v>
      </c>
      <c r="I155">
        <v>590</v>
      </c>
      <c r="J155">
        <v>65803</v>
      </c>
      <c r="K155" t="s">
        <v>76</v>
      </c>
      <c r="L155" t="s">
        <v>75</v>
      </c>
      <c r="O155">
        <v>5</v>
      </c>
      <c r="P155" t="s">
        <v>22</v>
      </c>
      <c r="Q155">
        <v>0</v>
      </c>
      <c r="R155" t="s">
        <v>1045</v>
      </c>
      <c r="S155">
        <v>43.5</v>
      </c>
      <c r="T155" t="str">
        <f>IF(J155="","","FCR-"&amp;_xlfn.XLOOKUP(J155,Bud_Vs_Exp!$A$14:$A$72,Bud_Vs_Exp!$B$14:$B$72,""))</f>
        <v>FCR-1.1.1.34</v>
      </c>
      <c r="U155" t="str">
        <f>_xlfn.XLOOKUP(F155,SetUp!$O$2:$O$13,SetUp!$P$2:$P$13,"")</f>
        <v>Q1</v>
      </c>
    </row>
    <row r="156" spans="1:21" x14ac:dyDescent="0.25">
      <c r="A156" t="s">
        <v>19</v>
      </c>
      <c r="B156" t="s">
        <v>27</v>
      </c>
      <c r="C156">
        <v>1573482</v>
      </c>
      <c r="D156">
        <v>0</v>
      </c>
      <c r="E156" s="2">
        <v>44648</v>
      </c>
      <c r="F156">
        <v>202203</v>
      </c>
      <c r="G156" t="s">
        <v>744</v>
      </c>
      <c r="H156" t="s">
        <v>707</v>
      </c>
      <c r="I156">
        <v>590</v>
      </c>
      <c r="J156">
        <v>65803</v>
      </c>
      <c r="K156" t="s">
        <v>76</v>
      </c>
      <c r="L156" t="s">
        <v>75</v>
      </c>
      <c r="O156">
        <v>5</v>
      </c>
      <c r="P156" t="s">
        <v>22</v>
      </c>
      <c r="Q156">
        <v>0</v>
      </c>
      <c r="R156" t="s">
        <v>1046</v>
      </c>
      <c r="S156">
        <v>67.11</v>
      </c>
      <c r="T156" t="str">
        <f>IF(J156="","","FCR-"&amp;_xlfn.XLOOKUP(J156,Bud_Vs_Exp!$A$14:$A$72,Bud_Vs_Exp!$B$14:$B$72,""))</f>
        <v>FCR-1.1.1.34</v>
      </c>
      <c r="U156" t="str">
        <f>_xlfn.XLOOKUP(F156,SetUp!$O$2:$O$13,SetUp!$P$2:$P$13,"")</f>
        <v>Q1</v>
      </c>
    </row>
    <row r="157" spans="1:21" x14ac:dyDescent="0.25">
      <c r="A157" t="s">
        <v>19</v>
      </c>
      <c r="B157" t="s">
        <v>27</v>
      </c>
      <c r="C157">
        <v>1573482</v>
      </c>
      <c r="D157">
        <v>4</v>
      </c>
      <c r="E157" s="2">
        <v>44648</v>
      </c>
      <c r="F157">
        <v>202203</v>
      </c>
      <c r="G157" t="s">
        <v>746</v>
      </c>
      <c r="H157" t="s">
        <v>41</v>
      </c>
      <c r="I157">
        <v>590</v>
      </c>
      <c r="J157">
        <v>65834</v>
      </c>
      <c r="K157" t="s">
        <v>76</v>
      </c>
      <c r="L157" t="s">
        <v>75</v>
      </c>
      <c r="O157">
        <v>5</v>
      </c>
      <c r="P157" t="s">
        <v>22</v>
      </c>
      <c r="Q157">
        <v>0</v>
      </c>
      <c r="R157" t="s">
        <v>1047</v>
      </c>
      <c r="S157">
        <v>354</v>
      </c>
      <c r="T157" t="str">
        <f>IF(J157="","","FCR-"&amp;_xlfn.XLOOKUP(J157,Bud_Vs_Exp!$A$14:$A$72,Bud_Vs_Exp!$B$14:$B$72,""))</f>
        <v xml:space="preserve">FCR-6.4.4 </v>
      </c>
      <c r="U157" t="str">
        <f>_xlfn.XLOOKUP(F157,SetUp!$O$2:$O$13,SetUp!$P$2:$P$13,"")</f>
        <v>Q1</v>
      </c>
    </row>
    <row r="158" spans="1:21" x14ac:dyDescent="0.25">
      <c r="A158" t="s">
        <v>19</v>
      </c>
      <c r="B158" t="s">
        <v>27</v>
      </c>
      <c r="C158">
        <v>1573482</v>
      </c>
      <c r="D158">
        <v>5</v>
      </c>
      <c r="E158" s="2">
        <v>44648</v>
      </c>
      <c r="F158">
        <v>202203</v>
      </c>
      <c r="G158" t="s">
        <v>746</v>
      </c>
      <c r="H158" t="s">
        <v>41</v>
      </c>
      <c r="I158">
        <v>590</v>
      </c>
      <c r="J158">
        <v>65834</v>
      </c>
      <c r="K158" t="s">
        <v>76</v>
      </c>
      <c r="L158" t="s">
        <v>75</v>
      </c>
      <c r="O158">
        <v>5</v>
      </c>
      <c r="P158" t="s">
        <v>22</v>
      </c>
      <c r="Q158">
        <v>0</v>
      </c>
      <c r="R158" t="s">
        <v>1048</v>
      </c>
      <c r="S158">
        <v>366.3</v>
      </c>
      <c r="T158" t="str">
        <f>IF(J158="","","FCR-"&amp;_xlfn.XLOOKUP(J158,Bud_Vs_Exp!$A$14:$A$72,Bud_Vs_Exp!$B$14:$B$72,""))</f>
        <v xml:space="preserve">FCR-6.4.4 </v>
      </c>
      <c r="U158" t="str">
        <f>_xlfn.XLOOKUP(F158,SetUp!$O$2:$O$13,SetUp!$P$2:$P$13,"")</f>
        <v>Q1</v>
      </c>
    </row>
    <row r="159" spans="1:21" x14ac:dyDescent="0.25">
      <c r="A159" t="s">
        <v>19</v>
      </c>
      <c r="B159" t="s">
        <v>27</v>
      </c>
      <c r="C159">
        <v>1573482</v>
      </c>
      <c r="D159">
        <v>6</v>
      </c>
      <c r="E159" s="2">
        <v>44648</v>
      </c>
      <c r="F159">
        <v>202203</v>
      </c>
      <c r="G159" t="s">
        <v>746</v>
      </c>
      <c r="H159" t="s">
        <v>41</v>
      </c>
      <c r="I159">
        <v>590</v>
      </c>
      <c r="J159">
        <v>65834</v>
      </c>
      <c r="K159" t="s">
        <v>76</v>
      </c>
      <c r="L159" t="s">
        <v>75</v>
      </c>
      <c r="O159">
        <v>5</v>
      </c>
      <c r="P159" t="s">
        <v>22</v>
      </c>
      <c r="Q159">
        <v>0</v>
      </c>
      <c r="R159" t="s">
        <v>1049</v>
      </c>
      <c r="S159">
        <v>387.52</v>
      </c>
      <c r="T159" t="str">
        <f>IF(J159="","","FCR-"&amp;_xlfn.XLOOKUP(J159,Bud_Vs_Exp!$A$14:$A$72,Bud_Vs_Exp!$B$14:$B$72,""))</f>
        <v xml:space="preserve">FCR-6.4.4 </v>
      </c>
      <c r="U159" t="str">
        <f>_xlfn.XLOOKUP(F159,SetUp!$O$2:$O$13,SetUp!$P$2:$P$13,"")</f>
        <v>Q1</v>
      </c>
    </row>
    <row r="160" spans="1:21" x14ac:dyDescent="0.25">
      <c r="A160" t="s">
        <v>19</v>
      </c>
      <c r="B160" t="s">
        <v>27</v>
      </c>
      <c r="C160">
        <v>1573482</v>
      </c>
      <c r="D160">
        <v>3</v>
      </c>
      <c r="E160" s="2">
        <v>44648</v>
      </c>
      <c r="F160">
        <v>202203</v>
      </c>
      <c r="G160" t="s">
        <v>746</v>
      </c>
      <c r="H160" t="s">
        <v>41</v>
      </c>
      <c r="I160">
        <v>590</v>
      </c>
      <c r="J160">
        <v>65834</v>
      </c>
      <c r="K160" t="s">
        <v>76</v>
      </c>
      <c r="L160" t="s">
        <v>75</v>
      </c>
      <c r="O160">
        <v>5</v>
      </c>
      <c r="P160" t="s">
        <v>22</v>
      </c>
      <c r="Q160">
        <v>0</v>
      </c>
      <c r="R160" t="s">
        <v>1047</v>
      </c>
      <c r="S160">
        <v>761</v>
      </c>
      <c r="T160" t="str">
        <f>IF(J160="","","FCR-"&amp;_xlfn.XLOOKUP(J160,Bud_Vs_Exp!$A$14:$A$72,Bud_Vs_Exp!$B$14:$B$72,""))</f>
        <v xml:space="preserve">FCR-6.4.4 </v>
      </c>
      <c r="U160" t="str">
        <f>_xlfn.XLOOKUP(F160,SetUp!$O$2:$O$13,SetUp!$P$2:$P$13,"")</f>
        <v>Q1</v>
      </c>
    </row>
    <row r="161" spans="1:21" x14ac:dyDescent="0.25">
      <c r="A161" t="s">
        <v>19</v>
      </c>
      <c r="B161" t="s">
        <v>27</v>
      </c>
      <c r="C161">
        <v>1573482</v>
      </c>
      <c r="D161">
        <v>2</v>
      </c>
      <c r="E161" s="2">
        <v>44648</v>
      </c>
      <c r="F161">
        <v>202203</v>
      </c>
      <c r="G161" t="s">
        <v>746</v>
      </c>
      <c r="H161" t="s">
        <v>41</v>
      </c>
      <c r="I161">
        <v>590</v>
      </c>
      <c r="J161">
        <v>65834</v>
      </c>
      <c r="K161" t="s">
        <v>76</v>
      </c>
      <c r="L161" t="s">
        <v>75</v>
      </c>
      <c r="O161">
        <v>5</v>
      </c>
      <c r="P161" t="s">
        <v>22</v>
      </c>
      <c r="Q161">
        <v>0</v>
      </c>
      <c r="R161" t="s">
        <v>1047</v>
      </c>
      <c r="S161">
        <v>1076</v>
      </c>
      <c r="T161" t="str">
        <f>IF(J161="","","FCR-"&amp;_xlfn.XLOOKUP(J161,Bud_Vs_Exp!$A$14:$A$72,Bud_Vs_Exp!$B$14:$B$72,""))</f>
        <v xml:space="preserve">FCR-6.4.4 </v>
      </c>
      <c r="U161" t="str">
        <f>_xlfn.XLOOKUP(F161,SetUp!$O$2:$O$13,SetUp!$P$2:$P$13,"")</f>
        <v>Q1</v>
      </c>
    </row>
    <row r="162" spans="1:21" x14ac:dyDescent="0.25">
      <c r="A162" t="s">
        <v>19</v>
      </c>
      <c r="B162" t="s">
        <v>27</v>
      </c>
      <c r="C162">
        <v>1573483</v>
      </c>
      <c r="D162">
        <v>0</v>
      </c>
      <c r="E162" s="2">
        <v>44651</v>
      </c>
      <c r="F162">
        <v>202203</v>
      </c>
      <c r="G162" t="s">
        <v>734</v>
      </c>
      <c r="H162" t="s">
        <v>30</v>
      </c>
      <c r="I162">
        <v>590</v>
      </c>
      <c r="J162">
        <v>65827</v>
      </c>
      <c r="K162" t="s">
        <v>76</v>
      </c>
      <c r="L162" t="s">
        <v>75</v>
      </c>
      <c r="O162">
        <v>5</v>
      </c>
      <c r="P162" t="s">
        <v>22</v>
      </c>
      <c r="Q162">
        <v>0</v>
      </c>
      <c r="R162" t="s">
        <v>991</v>
      </c>
      <c r="S162">
        <v>1.5</v>
      </c>
      <c r="T162" t="str">
        <f>IF(J162="","","FCR-"&amp;_xlfn.XLOOKUP(J162,Bud_Vs_Exp!$A$14:$A$72,Bud_Vs_Exp!$B$14:$B$72,""))</f>
        <v xml:space="preserve">FCR-5.6 </v>
      </c>
      <c r="U162" t="str">
        <f>_xlfn.XLOOKUP(F162,SetUp!$O$2:$O$13,SetUp!$P$2:$P$13,"")</f>
        <v>Q1</v>
      </c>
    </row>
    <row r="163" spans="1:21" x14ac:dyDescent="0.25">
      <c r="A163" t="s">
        <v>19</v>
      </c>
      <c r="B163" t="s">
        <v>27</v>
      </c>
      <c r="C163">
        <v>1573484</v>
      </c>
      <c r="D163">
        <v>14</v>
      </c>
      <c r="E163" s="2">
        <v>44651</v>
      </c>
      <c r="F163">
        <v>202203</v>
      </c>
      <c r="G163" t="s">
        <v>734</v>
      </c>
      <c r="H163" t="s">
        <v>30</v>
      </c>
      <c r="I163">
        <v>590</v>
      </c>
      <c r="J163">
        <v>65827</v>
      </c>
      <c r="K163" t="s">
        <v>76</v>
      </c>
      <c r="L163" t="s">
        <v>75</v>
      </c>
      <c r="O163">
        <v>5</v>
      </c>
      <c r="P163" t="s">
        <v>22</v>
      </c>
      <c r="Q163">
        <v>0</v>
      </c>
      <c r="R163" t="s">
        <v>1050</v>
      </c>
      <c r="S163">
        <v>3.53</v>
      </c>
      <c r="T163" t="str">
        <f>IF(J163="","","FCR-"&amp;_xlfn.XLOOKUP(J163,Bud_Vs_Exp!$A$14:$A$72,Bud_Vs_Exp!$B$14:$B$72,""))</f>
        <v xml:space="preserve">FCR-5.6 </v>
      </c>
      <c r="U163" t="str">
        <f>_xlfn.XLOOKUP(F163,SetUp!$O$2:$O$13,SetUp!$P$2:$P$13,"")</f>
        <v>Q1</v>
      </c>
    </row>
    <row r="164" spans="1:21" x14ac:dyDescent="0.25">
      <c r="A164" t="s">
        <v>19</v>
      </c>
      <c r="B164" t="s">
        <v>27</v>
      </c>
      <c r="C164">
        <v>1573484</v>
      </c>
      <c r="D164">
        <v>13</v>
      </c>
      <c r="E164" s="2">
        <v>44651</v>
      </c>
      <c r="F164">
        <v>202203</v>
      </c>
      <c r="G164" t="s">
        <v>734</v>
      </c>
      <c r="H164" t="s">
        <v>30</v>
      </c>
      <c r="I164">
        <v>590</v>
      </c>
      <c r="J164">
        <v>65827</v>
      </c>
      <c r="K164" t="s">
        <v>76</v>
      </c>
      <c r="L164" t="s">
        <v>75</v>
      </c>
      <c r="O164">
        <v>5</v>
      </c>
      <c r="P164" t="s">
        <v>22</v>
      </c>
      <c r="Q164">
        <v>0</v>
      </c>
      <c r="R164" t="s">
        <v>1051</v>
      </c>
      <c r="S164">
        <v>3.57</v>
      </c>
      <c r="T164" t="str">
        <f>IF(J164="","","FCR-"&amp;_xlfn.XLOOKUP(J164,Bud_Vs_Exp!$A$14:$A$72,Bud_Vs_Exp!$B$14:$B$72,""))</f>
        <v xml:space="preserve">FCR-5.6 </v>
      </c>
      <c r="U164" t="str">
        <f>_xlfn.XLOOKUP(F164,SetUp!$O$2:$O$13,SetUp!$P$2:$P$13,"")</f>
        <v>Q1</v>
      </c>
    </row>
    <row r="165" spans="1:21" x14ac:dyDescent="0.25">
      <c r="A165" t="s">
        <v>19</v>
      </c>
      <c r="B165" t="s">
        <v>27</v>
      </c>
      <c r="C165">
        <v>1573484</v>
      </c>
      <c r="D165">
        <v>11</v>
      </c>
      <c r="E165" s="2">
        <v>44651</v>
      </c>
      <c r="F165">
        <v>202203</v>
      </c>
      <c r="G165" t="s">
        <v>734</v>
      </c>
      <c r="H165" t="s">
        <v>30</v>
      </c>
      <c r="I165">
        <v>590</v>
      </c>
      <c r="J165">
        <v>65827</v>
      </c>
      <c r="K165" t="s">
        <v>76</v>
      </c>
      <c r="L165" t="s">
        <v>75</v>
      </c>
      <c r="O165">
        <v>5</v>
      </c>
      <c r="P165" t="s">
        <v>22</v>
      </c>
      <c r="Q165">
        <v>0</v>
      </c>
      <c r="R165" t="s">
        <v>1052</v>
      </c>
      <c r="S165">
        <v>3</v>
      </c>
      <c r="T165" t="str">
        <f>IF(J165="","","FCR-"&amp;_xlfn.XLOOKUP(J165,Bud_Vs_Exp!$A$14:$A$72,Bud_Vs_Exp!$B$14:$B$72,""))</f>
        <v xml:space="preserve">FCR-5.6 </v>
      </c>
      <c r="U165" t="str">
        <f>_xlfn.XLOOKUP(F165,SetUp!$O$2:$O$13,SetUp!$P$2:$P$13,"")</f>
        <v>Q1</v>
      </c>
    </row>
    <row r="166" spans="1:21" x14ac:dyDescent="0.25">
      <c r="A166" t="s">
        <v>19</v>
      </c>
      <c r="B166" t="s">
        <v>27</v>
      </c>
      <c r="C166">
        <v>1573484</v>
      </c>
      <c r="D166">
        <v>0</v>
      </c>
      <c r="E166" s="2">
        <v>44651</v>
      </c>
      <c r="F166">
        <v>202203</v>
      </c>
      <c r="G166" t="s">
        <v>734</v>
      </c>
      <c r="H166" t="s">
        <v>30</v>
      </c>
      <c r="I166">
        <v>590</v>
      </c>
      <c r="J166">
        <v>65827</v>
      </c>
      <c r="K166" t="s">
        <v>76</v>
      </c>
      <c r="L166" t="s">
        <v>75</v>
      </c>
      <c r="O166">
        <v>5</v>
      </c>
      <c r="P166" t="s">
        <v>22</v>
      </c>
      <c r="Q166">
        <v>0</v>
      </c>
      <c r="R166" t="s">
        <v>1053</v>
      </c>
      <c r="S166">
        <v>1.5</v>
      </c>
      <c r="T166" t="str">
        <f>IF(J166="","","FCR-"&amp;_xlfn.XLOOKUP(J166,Bud_Vs_Exp!$A$14:$A$72,Bud_Vs_Exp!$B$14:$B$72,""))</f>
        <v xml:space="preserve">FCR-5.6 </v>
      </c>
      <c r="U166" t="str">
        <f>_xlfn.XLOOKUP(F166,SetUp!$O$2:$O$13,SetUp!$P$2:$P$13,"")</f>
        <v>Q1</v>
      </c>
    </row>
    <row r="167" spans="1:21" x14ac:dyDescent="0.25">
      <c r="A167" t="s">
        <v>19</v>
      </c>
      <c r="B167" t="s">
        <v>44</v>
      </c>
      <c r="C167">
        <v>1573485</v>
      </c>
      <c r="D167">
        <v>0</v>
      </c>
      <c r="E167" s="2">
        <v>44651</v>
      </c>
      <c r="F167">
        <v>202203</v>
      </c>
      <c r="G167" t="s">
        <v>734</v>
      </c>
      <c r="H167" t="s">
        <v>30</v>
      </c>
      <c r="I167">
        <v>590</v>
      </c>
      <c r="J167">
        <v>65827</v>
      </c>
      <c r="K167" t="s">
        <v>76</v>
      </c>
      <c r="L167" t="s">
        <v>75</v>
      </c>
      <c r="O167">
        <v>5</v>
      </c>
      <c r="P167" t="s">
        <v>22</v>
      </c>
      <c r="Q167">
        <v>0</v>
      </c>
      <c r="R167" t="s">
        <v>1054</v>
      </c>
      <c r="S167">
        <v>-1.5</v>
      </c>
      <c r="T167" t="str">
        <f>IF(J167="","","FCR-"&amp;_xlfn.XLOOKUP(J167,Bud_Vs_Exp!$A$14:$A$72,Bud_Vs_Exp!$B$14:$B$72,""))</f>
        <v xml:space="preserve">FCR-5.6 </v>
      </c>
      <c r="U167" t="str">
        <f>_xlfn.XLOOKUP(F167,SetUp!$O$2:$O$13,SetUp!$P$2:$P$13,"")</f>
        <v>Q1</v>
      </c>
    </row>
    <row r="168" spans="1:21" x14ac:dyDescent="0.25">
      <c r="A168" t="s">
        <v>19</v>
      </c>
      <c r="B168" t="s">
        <v>27</v>
      </c>
      <c r="C168">
        <v>1573487</v>
      </c>
      <c r="D168">
        <v>1</v>
      </c>
      <c r="E168" s="2">
        <v>44651</v>
      </c>
      <c r="F168">
        <v>202203</v>
      </c>
      <c r="G168" t="s">
        <v>731</v>
      </c>
      <c r="H168" t="s">
        <v>705</v>
      </c>
      <c r="I168">
        <v>590</v>
      </c>
      <c r="J168">
        <v>65804</v>
      </c>
      <c r="K168" t="s">
        <v>76</v>
      </c>
      <c r="L168" t="s">
        <v>75</v>
      </c>
      <c r="O168">
        <v>5</v>
      </c>
      <c r="P168" t="s">
        <v>22</v>
      </c>
      <c r="Q168">
        <v>0</v>
      </c>
      <c r="R168" t="s">
        <v>999</v>
      </c>
      <c r="S168">
        <v>842.12</v>
      </c>
      <c r="T168" t="str">
        <f>IF(J168="","","FCR-"&amp;_xlfn.XLOOKUP(J168,Bud_Vs_Exp!$A$14:$A$72,Bud_Vs_Exp!$B$14:$B$72,""))</f>
        <v>FCR-1.1.2.26</v>
      </c>
      <c r="U168" t="str">
        <f>_xlfn.XLOOKUP(F168,SetUp!$O$2:$O$13,SetUp!$P$2:$P$13,"")</f>
        <v>Q1</v>
      </c>
    </row>
    <row r="169" spans="1:21" x14ac:dyDescent="0.25">
      <c r="A169" t="s">
        <v>19</v>
      </c>
      <c r="B169" t="s">
        <v>27</v>
      </c>
      <c r="C169">
        <v>1573487</v>
      </c>
      <c r="D169">
        <v>5</v>
      </c>
      <c r="E169" s="2">
        <v>44651</v>
      </c>
      <c r="F169">
        <v>202203</v>
      </c>
      <c r="G169" t="s">
        <v>731</v>
      </c>
      <c r="H169" t="s">
        <v>705</v>
      </c>
      <c r="I169">
        <v>590</v>
      </c>
      <c r="J169">
        <v>65805</v>
      </c>
      <c r="K169" t="s">
        <v>76</v>
      </c>
      <c r="L169" t="str">
        <f>IF(LEFT(J169,3)="658","EU")</f>
        <v>EU</v>
      </c>
      <c r="O169">
        <v>5</v>
      </c>
      <c r="P169" t="s">
        <v>22</v>
      </c>
      <c r="Q169">
        <v>0</v>
      </c>
      <c r="R169" t="s">
        <v>999</v>
      </c>
      <c r="S169">
        <v>154.83000000000001</v>
      </c>
      <c r="T169" t="str">
        <f>IF(J169="","","FCR-"&amp;_xlfn.XLOOKUP(J169,Bud_Vs_Exp!$A$14:$A$72,Bud_Vs_Exp!$B$14:$B$72,""))</f>
        <v>FCR-1.1.2.27</v>
      </c>
      <c r="U169" t="str">
        <f>_xlfn.XLOOKUP(F169,SetUp!$O$2:$O$13,SetUp!$P$2:$P$13,"")</f>
        <v>Q1</v>
      </c>
    </row>
    <row r="170" spans="1:21" x14ac:dyDescent="0.25">
      <c r="A170" t="s">
        <v>19</v>
      </c>
      <c r="B170" t="s">
        <v>27</v>
      </c>
      <c r="C170">
        <v>1573487</v>
      </c>
      <c r="D170">
        <v>3</v>
      </c>
      <c r="E170" s="2">
        <v>44651</v>
      </c>
      <c r="F170">
        <v>202203</v>
      </c>
      <c r="G170" t="s">
        <v>731</v>
      </c>
      <c r="H170" t="s">
        <v>705</v>
      </c>
      <c r="I170">
        <v>590</v>
      </c>
      <c r="J170">
        <v>65802</v>
      </c>
      <c r="K170" t="s">
        <v>76</v>
      </c>
      <c r="L170" t="s">
        <v>75</v>
      </c>
      <c r="O170">
        <v>5</v>
      </c>
      <c r="P170" t="s">
        <v>22</v>
      </c>
      <c r="Q170">
        <v>0</v>
      </c>
      <c r="R170" t="s">
        <v>999</v>
      </c>
      <c r="S170">
        <v>1433.39</v>
      </c>
      <c r="T170" t="str">
        <f>IF(J170="","","FCR-"&amp;_xlfn.XLOOKUP(J170,Bud_Vs_Exp!$A$14:$A$72,Bud_Vs_Exp!$B$14:$B$72,""))</f>
        <v>FCR-1.1.1.33</v>
      </c>
      <c r="U170" t="str">
        <f>_xlfn.XLOOKUP(F170,SetUp!$O$2:$O$13,SetUp!$P$2:$P$13,"")</f>
        <v>Q1</v>
      </c>
    </row>
    <row r="171" spans="1:21" x14ac:dyDescent="0.25">
      <c r="A171" t="s">
        <v>19</v>
      </c>
      <c r="B171" t="s">
        <v>27</v>
      </c>
      <c r="C171">
        <v>1573487</v>
      </c>
      <c r="D171">
        <v>7</v>
      </c>
      <c r="E171" s="2">
        <v>44651</v>
      </c>
      <c r="F171">
        <v>202203</v>
      </c>
      <c r="G171" t="s">
        <v>731</v>
      </c>
      <c r="H171" t="s">
        <v>705</v>
      </c>
      <c r="I171">
        <v>590</v>
      </c>
      <c r="J171">
        <v>65807</v>
      </c>
      <c r="K171" t="s">
        <v>76</v>
      </c>
      <c r="L171" t="s">
        <v>75</v>
      </c>
      <c r="O171">
        <v>5</v>
      </c>
      <c r="P171" t="s">
        <v>22</v>
      </c>
      <c r="Q171">
        <v>0</v>
      </c>
      <c r="R171" t="s">
        <v>1055</v>
      </c>
      <c r="S171">
        <v>51.61</v>
      </c>
      <c r="T171" t="str">
        <f>IF(J171="","","FCR-"&amp;_xlfn.XLOOKUP(J171,Bud_Vs_Exp!$A$14:$A$72,Bud_Vs_Exp!$B$14:$B$72,""))</f>
        <v>FCR-1.1.2.29</v>
      </c>
      <c r="U171" t="str">
        <f>_xlfn.XLOOKUP(F171,SetUp!$O$2:$O$13,SetUp!$P$2:$P$13,"")</f>
        <v>Q1</v>
      </c>
    </row>
    <row r="172" spans="1:21" x14ac:dyDescent="0.25">
      <c r="A172" t="s">
        <v>19</v>
      </c>
      <c r="B172" t="s">
        <v>27</v>
      </c>
      <c r="C172">
        <v>1573488</v>
      </c>
      <c r="D172">
        <v>1</v>
      </c>
      <c r="E172" s="2">
        <v>44651</v>
      </c>
      <c r="F172">
        <v>202203</v>
      </c>
      <c r="G172" t="s">
        <v>730</v>
      </c>
      <c r="H172" t="s">
        <v>26</v>
      </c>
      <c r="I172">
        <v>590</v>
      </c>
      <c r="J172">
        <v>65804</v>
      </c>
      <c r="K172" t="s">
        <v>76</v>
      </c>
      <c r="L172" t="s">
        <v>75</v>
      </c>
      <c r="O172">
        <v>5</v>
      </c>
      <c r="P172" t="s">
        <v>22</v>
      </c>
      <c r="Q172">
        <v>0</v>
      </c>
      <c r="R172" t="s">
        <v>1056</v>
      </c>
      <c r="S172">
        <v>14.8</v>
      </c>
      <c r="T172" t="str">
        <f>IF(J172="","","FCR-"&amp;_xlfn.XLOOKUP(J172,Bud_Vs_Exp!$A$14:$A$72,Bud_Vs_Exp!$B$14:$B$72,""))</f>
        <v>FCR-1.1.2.26</v>
      </c>
      <c r="U172" t="str">
        <f>_xlfn.XLOOKUP(F172,SetUp!$O$2:$O$13,SetUp!$P$2:$P$13,"")</f>
        <v>Q1</v>
      </c>
    </row>
    <row r="173" spans="1:21" x14ac:dyDescent="0.25">
      <c r="A173" t="s">
        <v>19</v>
      </c>
      <c r="B173" t="s">
        <v>27</v>
      </c>
      <c r="C173">
        <v>1573488</v>
      </c>
      <c r="D173">
        <v>7</v>
      </c>
      <c r="E173" s="2">
        <v>44651</v>
      </c>
      <c r="F173">
        <v>202203</v>
      </c>
      <c r="G173" t="s">
        <v>730</v>
      </c>
      <c r="H173" t="s">
        <v>26</v>
      </c>
      <c r="I173">
        <v>590</v>
      </c>
      <c r="J173">
        <v>65807</v>
      </c>
      <c r="K173" t="s">
        <v>76</v>
      </c>
      <c r="L173" t="s">
        <v>75</v>
      </c>
      <c r="O173">
        <v>5</v>
      </c>
      <c r="P173" t="s">
        <v>22</v>
      </c>
      <c r="Q173">
        <v>0</v>
      </c>
      <c r="R173" t="s">
        <v>974</v>
      </c>
      <c r="S173">
        <v>0.51</v>
      </c>
      <c r="T173" t="str">
        <f>IF(J173="","","FCR-"&amp;_xlfn.XLOOKUP(J173,Bud_Vs_Exp!$A$14:$A$72,Bud_Vs_Exp!$B$14:$B$72,""))</f>
        <v>FCR-1.1.2.29</v>
      </c>
      <c r="U173" t="str">
        <f>_xlfn.XLOOKUP(F173,SetUp!$O$2:$O$13,SetUp!$P$2:$P$13,"")</f>
        <v>Q1</v>
      </c>
    </row>
    <row r="174" spans="1:21" x14ac:dyDescent="0.25">
      <c r="A174" t="s">
        <v>19</v>
      </c>
      <c r="B174" t="s">
        <v>27</v>
      </c>
      <c r="C174">
        <v>1573488</v>
      </c>
      <c r="D174">
        <v>5</v>
      </c>
      <c r="E174" s="2">
        <v>44651</v>
      </c>
      <c r="F174">
        <v>202203</v>
      </c>
      <c r="G174" t="s">
        <v>730</v>
      </c>
      <c r="H174" t="s">
        <v>26</v>
      </c>
      <c r="I174">
        <v>590</v>
      </c>
      <c r="J174">
        <v>65805</v>
      </c>
      <c r="K174" t="s">
        <v>76</v>
      </c>
      <c r="L174" t="str">
        <f>IF(LEFT(J174,3)="658","EU")</f>
        <v>EU</v>
      </c>
      <c r="O174">
        <v>5</v>
      </c>
      <c r="P174" t="s">
        <v>22</v>
      </c>
      <c r="Q174">
        <v>0</v>
      </c>
      <c r="R174" t="s">
        <v>1057</v>
      </c>
      <c r="S174">
        <v>1.63</v>
      </c>
      <c r="T174" t="str">
        <f>IF(J174="","","FCR-"&amp;_xlfn.XLOOKUP(J174,Bud_Vs_Exp!$A$14:$A$72,Bud_Vs_Exp!$B$14:$B$72,""))</f>
        <v>FCR-1.1.2.27</v>
      </c>
      <c r="U174" t="str">
        <f>_xlfn.XLOOKUP(F174,SetUp!$O$2:$O$13,SetUp!$P$2:$P$13,"")</f>
        <v>Q1</v>
      </c>
    </row>
    <row r="175" spans="1:21" x14ac:dyDescent="0.25">
      <c r="A175" t="s">
        <v>19</v>
      </c>
      <c r="B175" t="s">
        <v>27</v>
      </c>
      <c r="C175">
        <v>1573488</v>
      </c>
      <c r="D175">
        <v>3</v>
      </c>
      <c r="E175" s="2">
        <v>44651</v>
      </c>
      <c r="F175">
        <v>202203</v>
      </c>
      <c r="G175" t="s">
        <v>730</v>
      </c>
      <c r="H175" t="s">
        <v>26</v>
      </c>
      <c r="I175">
        <v>590</v>
      </c>
      <c r="J175">
        <v>65802</v>
      </c>
      <c r="K175" t="s">
        <v>76</v>
      </c>
      <c r="L175" t="s">
        <v>75</v>
      </c>
      <c r="O175">
        <v>5</v>
      </c>
      <c r="P175" t="s">
        <v>22</v>
      </c>
      <c r="Q175">
        <v>0</v>
      </c>
      <c r="R175" t="s">
        <v>1058</v>
      </c>
      <c r="S175">
        <v>35.11</v>
      </c>
      <c r="T175" t="str">
        <f>IF(J175="","","FCR-"&amp;_xlfn.XLOOKUP(J175,Bud_Vs_Exp!$A$14:$A$72,Bud_Vs_Exp!$B$14:$B$72,""))</f>
        <v>FCR-1.1.1.33</v>
      </c>
      <c r="U175" t="str">
        <f>_xlfn.XLOOKUP(F175,SetUp!$O$2:$O$13,SetUp!$P$2:$P$13,"")</f>
        <v>Q1</v>
      </c>
    </row>
    <row r="176" spans="1:21" x14ac:dyDescent="0.25">
      <c r="A176" t="s">
        <v>19</v>
      </c>
      <c r="B176" t="s">
        <v>27</v>
      </c>
      <c r="C176">
        <v>1573489</v>
      </c>
      <c r="D176">
        <v>9</v>
      </c>
      <c r="E176" s="2">
        <v>44651</v>
      </c>
      <c r="F176">
        <v>202203</v>
      </c>
      <c r="G176" t="s">
        <v>735</v>
      </c>
      <c r="H176" t="s">
        <v>706</v>
      </c>
      <c r="I176">
        <v>590</v>
      </c>
      <c r="J176">
        <v>65807</v>
      </c>
      <c r="K176" t="s">
        <v>76</v>
      </c>
      <c r="L176" t="s">
        <v>75</v>
      </c>
      <c r="O176">
        <v>5</v>
      </c>
      <c r="P176" t="s">
        <v>22</v>
      </c>
      <c r="Q176">
        <v>0</v>
      </c>
      <c r="R176" t="s">
        <v>975</v>
      </c>
      <c r="S176">
        <v>1.06</v>
      </c>
      <c r="T176" t="str">
        <f>IF(J176="","","FCR-"&amp;_xlfn.XLOOKUP(J176,Bud_Vs_Exp!$A$14:$A$72,Bud_Vs_Exp!$B$14:$B$72,""))</f>
        <v>FCR-1.1.2.29</v>
      </c>
      <c r="U176" t="str">
        <f>_xlfn.XLOOKUP(F176,SetUp!$O$2:$O$13,SetUp!$P$2:$P$13,"")</f>
        <v>Q1</v>
      </c>
    </row>
    <row r="177" spans="1:21" x14ac:dyDescent="0.25">
      <c r="A177" t="s">
        <v>19</v>
      </c>
      <c r="B177" t="s">
        <v>27</v>
      </c>
      <c r="C177">
        <v>1573489</v>
      </c>
      <c r="D177">
        <v>3</v>
      </c>
      <c r="E177" s="2">
        <v>44651</v>
      </c>
      <c r="F177">
        <v>202203</v>
      </c>
      <c r="G177" t="s">
        <v>735</v>
      </c>
      <c r="H177" t="s">
        <v>706</v>
      </c>
      <c r="I177">
        <v>590</v>
      </c>
      <c r="J177">
        <v>65804</v>
      </c>
      <c r="K177" t="s">
        <v>76</v>
      </c>
      <c r="L177" t="s">
        <v>75</v>
      </c>
      <c r="O177">
        <v>5</v>
      </c>
      <c r="P177" t="s">
        <v>22</v>
      </c>
      <c r="Q177">
        <v>0</v>
      </c>
      <c r="R177" t="s">
        <v>975</v>
      </c>
      <c r="S177">
        <v>3.08</v>
      </c>
      <c r="T177" t="str">
        <f>IF(J177="","","FCR-"&amp;_xlfn.XLOOKUP(J177,Bud_Vs_Exp!$A$14:$A$72,Bud_Vs_Exp!$B$14:$B$72,""))</f>
        <v>FCR-1.1.2.26</v>
      </c>
      <c r="U177" t="str">
        <f>_xlfn.XLOOKUP(F177,SetUp!$O$2:$O$13,SetUp!$P$2:$P$13,"")</f>
        <v>Q1</v>
      </c>
    </row>
    <row r="178" spans="1:21" x14ac:dyDescent="0.25">
      <c r="A178" t="s">
        <v>19</v>
      </c>
      <c r="B178" t="s">
        <v>27</v>
      </c>
      <c r="C178">
        <v>1573489</v>
      </c>
      <c r="D178">
        <v>5</v>
      </c>
      <c r="E178" s="2">
        <v>44651</v>
      </c>
      <c r="F178">
        <v>202203</v>
      </c>
      <c r="G178" t="s">
        <v>735</v>
      </c>
      <c r="H178" t="s">
        <v>706</v>
      </c>
      <c r="I178">
        <v>590</v>
      </c>
      <c r="J178">
        <v>65802</v>
      </c>
      <c r="K178" t="s">
        <v>76</v>
      </c>
      <c r="L178" t="s">
        <v>75</v>
      </c>
      <c r="O178">
        <v>5</v>
      </c>
      <c r="P178" t="s">
        <v>22</v>
      </c>
      <c r="Q178">
        <v>0</v>
      </c>
      <c r="R178" t="s">
        <v>975</v>
      </c>
      <c r="S178">
        <v>7.31</v>
      </c>
      <c r="T178" t="str">
        <f>IF(J178="","","FCR-"&amp;_xlfn.XLOOKUP(J178,Bud_Vs_Exp!$A$14:$A$72,Bud_Vs_Exp!$B$14:$B$72,""))</f>
        <v>FCR-1.1.1.33</v>
      </c>
      <c r="U178" t="str">
        <f>_xlfn.XLOOKUP(F178,SetUp!$O$2:$O$13,SetUp!$P$2:$P$13,"")</f>
        <v>Q1</v>
      </c>
    </row>
    <row r="179" spans="1:21" x14ac:dyDescent="0.25">
      <c r="A179" t="s">
        <v>19</v>
      </c>
      <c r="B179" t="s">
        <v>27</v>
      </c>
      <c r="C179">
        <v>1573489</v>
      </c>
      <c r="D179">
        <v>7</v>
      </c>
      <c r="E179" s="2">
        <v>44651</v>
      </c>
      <c r="F179">
        <v>202203</v>
      </c>
      <c r="G179" t="s">
        <v>735</v>
      </c>
      <c r="H179" t="s">
        <v>706</v>
      </c>
      <c r="I179">
        <v>590</v>
      </c>
      <c r="J179">
        <v>65805</v>
      </c>
      <c r="K179" t="s">
        <v>76</v>
      </c>
      <c r="L179" t="str">
        <f>IF(LEFT(J179,3)="658","EU")</f>
        <v>EU</v>
      </c>
      <c r="O179">
        <v>5</v>
      </c>
      <c r="P179" t="s">
        <v>22</v>
      </c>
      <c r="Q179">
        <v>0</v>
      </c>
      <c r="R179" t="s">
        <v>975</v>
      </c>
      <c r="S179">
        <v>1.1299999999999999</v>
      </c>
      <c r="T179" t="str">
        <f>IF(J179="","","FCR-"&amp;_xlfn.XLOOKUP(J179,Bud_Vs_Exp!$A$14:$A$72,Bud_Vs_Exp!$B$14:$B$72,""))</f>
        <v>FCR-1.1.2.27</v>
      </c>
      <c r="U179" t="str">
        <f>_xlfn.XLOOKUP(F179,SetUp!$O$2:$O$13,SetUp!$P$2:$P$13,"")</f>
        <v>Q1</v>
      </c>
    </row>
    <row r="180" spans="1:21" x14ac:dyDescent="0.25">
      <c r="A180" t="s">
        <v>19</v>
      </c>
      <c r="B180" t="s">
        <v>27</v>
      </c>
      <c r="C180">
        <v>1573489</v>
      </c>
      <c r="D180">
        <v>1</v>
      </c>
      <c r="E180" s="2">
        <v>44651</v>
      </c>
      <c r="F180">
        <v>202203</v>
      </c>
      <c r="G180" t="s">
        <v>735</v>
      </c>
      <c r="H180" t="s">
        <v>706</v>
      </c>
      <c r="I180">
        <v>590</v>
      </c>
      <c r="J180">
        <v>65806</v>
      </c>
      <c r="K180" t="s">
        <v>76</v>
      </c>
      <c r="L180" t="s">
        <v>75</v>
      </c>
      <c r="O180">
        <v>5</v>
      </c>
      <c r="P180" t="s">
        <v>22</v>
      </c>
      <c r="Q180">
        <v>0</v>
      </c>
      <c r="R180" t="s">
        <v>975</v>
      </c>
      <c r="S180">
        <v>13.42</v>
      </c>
      <c r="T180" t="str">
        <f>IF(J180="","","FCR-"&amp;_xlfn.XLOOKUP(J180,Bud_Vs_Exp!$A$14:$A$72,Bud_Vs_Exp!$B$14:$B$72,""))</f>
        <v>FCR-1.1.2.28</v>
      </c>
      <c r="U180" t="str">
        <f>_xlfn.XLOOKUP(F180,SetUp!$O$2:$O$13,SetUp!$P$2:$P$13,"")</f>
        <v>Q1</v>
      </c>
    </row>
    <row r="181" spans="1:21" x14ac:dyDescent="0.25">
      <c r="A181" t="s">
        <v>19</v>
      </c>
      <c r="B181" t="s">
        <v>27</v>
      </c>
      <c r="C181">
        <v>1573490</v>
      </c>
      <c r="D181">
        <v>8</v>
      </c>
      <c r="E181" s="2">
        <v>44651</v>
      </c>
      <c r="F181">
        <v>202203</v>
      </c>
      <c r="G181" t="s">
        <v>736</v>
      </c>
      <c r="H181" t="s">
        <v>31</v>
      </c>
      <c r="I181">
        <v>590</v>
      </c>
      <c r="J181">
        <v>65805</v>
      </c>
      <c r="K181" t="s">
        <v>76</v>
      </c>
      <c r="L181" t="str">
        <f>IF(LEFT(J181,3)="658","EU")</f>
        <v>EU</v>
      </c>
      <c r="O181">
        <v>5</v>
      </c>
      <c r="P181" t="s">
        <v>22</v>
      </c>
      <c r="Q181">
        <v>0</v>
      </c>
      <c r="R181" t="s">
        <v>996</v>
      </c>
      <c r="S181">
        <v>1.0900000000000001</v>
      </c>
      <c r="T181" t="str">
        <f>IF(J181="","","FCR-"&amp;_xlfn.XLOOKUP(J181,Bud_Vs_Exp!$A$14:$A$72,Bud_Vs_Exp!$B$14:$B$72,""))</f>
        <v>FCR-1.1.2.27</v>
      </c>
      <c r="U181" t="str">
        <f>_xlfn.XLOOKUP(F181,SetUp!$O$2:$O$13,SetUp!$P$2:$P$13,"")</f>
        <v>Q1</v>
      </c>
    </row>
    <row r="182" spans="1:21" x14ac:dyDescent="0.25">
      <c r="A182" t="s">
        <v>19</v>
      </c>
      <c r="B182" t="s">
        <v>27</v>
      </c>
      <c r="C182">
        <v>1573490</v>
      </c>
      <c r="D182">
        <v>6</v>
      </c>
      <c r="E182" s="2">
        <v>44651</v>
      </c>
      <c r="F182">
        <v>202203</v>
      </c>
      <c r="G182" t="s">
        <v>736</v>
      </c>
      <c r="H182" t="s">
        <v>31</v>
      </c>
      <c r="I182">
        <v>590</v>
      </c>
      <c r="J182">
        <v>65802</v>
      </c>
      <c r="K182" t="s">
        <v>76</v>
      </c>
      <c r="L182" t="s">
        <v>75</v>
      </c>
      <c r="O182">
        <v>5</v>
      </c>
      <c r="P182" t="s">
        <v>22</v>
      </c>
      <c r="Q182">
        <v>0</v>
      </c>
      <c r="R182" t="s">
        <v>996</v>
      </c>
      <c r="S182">
        <v>7.07</v>
      </c>
      <c r="T182" t="str">
        <f>IF(J182="","","FCR-"&amp;_xlfn.XLOOKUP(J182,Bud_Vs_Exp!$A$14:$A$72,Bud_Vs_Exp!$B$14:$B$72,""))</f>
        <v>FCR-1.1.1.33</v>
      </c>
      <c r="U182" t="str">
        <f>_xlfn.XLOOKUP(F182,SetUp!$O$2:$O$13,SetUp!$P$2:$P$13,"")</f>
        <v>Q1</v>
      </c>
    </row>
    <row r="183" spans="1:21" x14ac:dyDescent="0.25">
      <c r="A183" t="s">
        <v>19</v>
      </c>
      <c r="B183" t="s">
        <v>27</v>
      </c>
      <c r="C183">
        <v>1573490</v>
      </c>
      <c r="D183">
        <v>4</v>
      </c>
      <c r="E183" s="2">
        <v>44651</v>
      </c>
      <c r="F183">
        <v>202203</v>
      </c>
      <c r="G183" t="s">
        <v>736</v>
      </c>
      <c r="H183" t="s">
        <v>31</v>
      </c>
      <c r="I183">
        <v>590</v>
      </c>
      <c r="J183">
        <v>65804</v>
      </c>
      <c r="K183" t="s">
        <v>76</v>
      </c>
      <c r="L183" t="s">
        <v>75</v>
      </c>
      <c r="O183">
        <v>5</v>
      </c>
      <c r="P183" t="s">
        <v>22</v>
      </c>
      <c r="Q183">
        <v>0</v>
      </c>
      <c r="R183" t="s">
        <v>996</v>
      </c>
      <c r="S183">
        <v>2.98</v>
      </c>
      <c r="T183" t="str">
        <f>IF(J183="","","FCR-"&amp;_xlfn.XLOOKUP(J183,Bud_Vs_Exp!$A$14:$A$72,Bud_Vs_Exp!$B$14:$B$72,""))</f>
        <v>FCR-1.1.2.26</v>
      </c>
      <c r="U183" t="str">
        <f>_xlfn.XLOOKUP(F183,SetUp!$O$2:$O$13,SetUp!$P$2:$P$13,"")</f>
        <v>Q1</v>
      </c>
    </row>
    <row r="184" spans="1:21" x14ac:dyDescent="0.25">
      <c r="A184" t="s">
        <v>19</v>
      </c>
      <c r="B184" t="s">
        <v>27</v>
      </c>
      <c r="C184">
        <v>1573490</v>
      </c>
      <c r="D184">
        <v>2</v>
      </c>
      <c r="E184" s="2">
        <v>44651</v>
      </c>
      <c r="F184">
        <v>202203</v>
      </c>
      <c r="G184" t="s">
        <v>736</v>
      </c>
      <c r="H184" t="s">
        <v>31</v>
      </c>
      <c r="I184">
        <v>590</v>
      </c>
      <c r="J184">
        <v>65806</v>
      </c>
      <c r="K184" t="s">
        <v>76</v>
      </c>
      <c r="L184" t="s">
        <v>75</v>
      </c>
      <c r="O184">
        <v>5</v>
      </c>
      <c r="P184" t="s">
        <v>22</v>
      </c>
      <c r="Q184">
        <v>0</v>
      </c>
      <c r="R184" t="s">
        <v>995</v>
      </c>
      <c r="S184">
        <v>1.3</v>
      </c>
      <c r="T184" t="str">
        <f>IF(J184="","","FCR-"&amp;_xlfn.XLOOKUP(J184,Bud_Vs_Exp!$A$14:$A$72,Bud_Vs_Exp!$B$14:$B$72,""))</f>
        <v>FCR-1.1.2.28</v>
      </c>
      <c r="U184" t="str">
        <f>_xlfn.XLOOKUP(F184,SetUp!$O$2:$O$13,SetUp!$P$2:$P$13,"")</f>
        <v>Q1</v>
      </c>
    </row>
    <row r="185" spans="1:21" x14ac:dyDescent="0.25">
      <c r="A185" t="s">
        <v>19</v>
      </c>
      <c r="B185" t="s">
        <v>27</v>
      </c>
      <c r="C185">
        <v>1573490</v>
      </c>
      <c r="D185">
        <v>10</v>
      </c>
      <c r="E185" s="2">
        <v>44651</v>
      </c>
      <c r="F185">
        <v>202203</v>
      </c>
      <c r="G185" t="s">
        <v>736</v>
      </c>
      <c r="H185" t="s">
        <v>31</v>
      </c>
      <c r="I185">
        <v>590</v>
      </c>
      <c r="J185">
        <v>65807</v>
      </c>
      <c r="K185" t="s">
        <v>76</v>
      </c>
      <c r="L185" t="s">
        <v>75</v>
      </c>
      <c r="O185">
        <v>5</v>
      </c>
      <c r="P185" t="s">
        <v>22</v>
      </c>
      <c r="Q185">
        <v>0</v>
      </c>
      <c r="R185" t="s">
        <v>995</v>
      </c>
      <c r="S185">
        <v>1.03</v>
      </c>
      <c r="T185" t="str">
        <f>IF(J185="","","FCR-"&amp;_xlfn.XLOOKUP(J185,Bud_Vs_Exp!$A$14:$A$72,Bud_Vs_Exp!$B$14:$B$72,""))</f>
        <v>FCR-1.1.2.29</v>
      </c>
      <c r="U185" t="str">
        <f>_xlfn.XLOOKUP(F185,SetUp!$O$2:$O$13,SetUp!$P$2:$P$13,"")</f>
        <v>Q1</v>
      </c>
    </row>
    <row r="186" spans="1:21" x14ac:dyDescent="0.25">
      <c r="A186" t="s">
        <v>19</v>
      </c>
      <c r="B186" t="s">
        <v>27</v>
      </c>
      <c r="C186">
        <v>1573491</v>
      </c>
      <c r="D186">
        <v>1</v>
      </c>
      <c r="E186" s="2">
        <v>44651</v>
      </c>
      <c r="F186">
        <v>202203</v>
      </c>
      <c r="G186" t="s">
        <v>743</v>
      </c>
      <c r="H186" t="s">
        <v>39</v>
      </c>
      <c r="I186">
        <v>590</v>
      </c>
      <c r="J186">
        <v>65830</v>
      </c>
      <c r="K186" t="s">
        <v>76</v>
      </c>
      <c r="L186" t="s">
        <v>75</v>
      </c>
      <c r="O186">
        <v>5</v>
      </c>
      <c r="P186" t="s">
        <v>22</v>
      </c>
      <c r="Q186">
        <v>0</v>
      </c>
      <c r="R186" t="s">
        <v>1059</v>
      </c>
      <c r="S186">
        <v>3011.06</v>
      </c>
      <c r="T186" t="str">
        <f>IF(J186="","","FCR-"&amp;_xlfn.XLOOKUP(J186,Bud_Vs_Exp!$A$14:$A$72,Bud_Vs_Exp!$B$14:$B$72,""))</f>
        <v xml:space="preserve">FCR-6.3 </v>
      </c>
      <c r="U186" t="str">
        <f>_xlfn.XLOOKUP(F186,SetUp!$O$2:$O$13,SetUp!$P$2:$P$13,"")</f>
        <v>Q1</v>
      </c>
    </row>
    <row r="187" spans="1:21" x14ac:dyDescent="0.25">
      <c r="A187" t="s">
        <v>19</v>
      </c>
      <c r="B187" t="s">
        <v>27</v>
      </c>
      <c r="C187">
        <v>1573491</v>
      </c>
      <c r="D187">
        <v>0</v>
      </c>
      <c r="E187" s="2">
        <v>44651</v>
      </c>
      <c r="F187">
        <v>202203</v>
      </c>
      <c r="G187" t="s">
        <v>743</v>
      </c>
      <c r="H187" t="s">
        <v>39</v>
      </c>
      <c r="I187">
        <v>590</v>
      </c>
      <c r="J187">
        <v>65830</v>
      </c>
      <c r="K187" t="s">
        <v>76</v>
      </c>
      <c r="L187" t="s">
        <v>75</v>
      </c>
      <c r="O187">
        <v>5</v>
      </c>
      <c r="P187" t="s">
        <v>22</v>
      </c>
      <c r="Q187">
        <v>0</v>
      </c>
      <c r="R187" t="s">
        <v>1060</v>
      </c>
      <c r="S187">
        <v>-4360.28</v>
      </c>
      <c r="T187" t="str">
        <f>IF(J187="","","FCR-"&amp;_xlfn.XLOOKUP(J187,Bud_Vs_Exp!$A$14:$A$72,Bud_Vs_Exp!$B$14:$B$72,""))</f>
        <v xml:space="preserve">FCR-6.3 </v>
      </c>
      <c r="U187" t="str">
        <f>_xlfn.XLOOKUP(F187,SetUp!$O$2:$O$13,SetUp!$P$2:$P$13,"")</f>
        <v>Q1</v>
      </c>
    </row>
    <row r="188" spans="1:21" x14ac:dyDescent="0.25">
      <c r="A188" t="s">
        <v>19</v>
      </c>
      <c r="B188" t="s">
        <v>27</v>
      </c>
      <c r="C188">
        <v>1573492</v>
      </c>
      <c r="D188">
        <v>1</v>
      </c>
      <c r="E188" s="2">
        <v>44651</v>
      </c>
      <c r="F188">
        <v>202203</v>
      </c>
      <c r="G188" t="s">
        <v>743</v>
      </c>
      <c r="H188" t="s">
        <v>39</v>
      </c>
      <c r="I188">
        <v>590</v>
      </c>
      <c r="J188">
        <v>65830</v>
      </c>
      <c r="K188" t="s">
        <v>76</v>
      </c>
      <c r="L188" t="s">
        <v>75</v>
      </c>
      <c r="O188">
        <v>5</v>
      </c>
      <c r="P188" t="s">
        <v>22</v>
      </c>
      <c r="Q188">
        <v>0</v>
      </c>
      <c r="R188" t="s">
        <v>1061</v>
      </c>
      <c r="S188">
        <v>2206.64</v>
      </c>
      <c r="T188" t="str">
        <f>IF(J188="","","FCR-"&amp;_xlfn.XLOOKUP(J188,Bud_Vs_Exp!$A$14:$A$72,Bud_Vs_Exp!$B$14:$B$72,""))</f>
        <v xml:space="preserve">FCR-6.3 </v>
      </c>
      <c r="U188" t="str">
        <f>_xlfn.XLOOKUP(F188,SetUp!$O$2:$O$13,SetUp!$P$2:$P$13,"")</f>
        <v>Q1</v>
      </c>
    </row>
    <row r="189" spans="1:21" x14ac:dyDescent="0.25">
      <c r="A189" t="s">
        <v>19</v>
      </c>
      <c r="B189" t="s">
        <v>27</v>
      </c>
      <c r="C189">
        <v>1573492</v>
      </c>
      <c r="D189">
        <v>0</v>
      </c>
      <c r="E189" s="2">
        <v>44651</v>
      </c>
      <c r="F189">
        <v>202203</v>
      </c>
      <c r="G189" t="s">
        <v>743</v>
      </c>
      <c r="H189" t="s">
        <v>39</v>
      </c>
      <c r="I189">
        <v>590</v>
      </c>
      <c r="J189">
        <v>65830</v>
      </c>
      <c r="K189" t="s">
        <v>76</v>
      </c>
      <c r="L189" t="s">
        <v>75</v>
      </c>
      <c r="O189">
        <v>5</v>
      </c>
      <c r="P189" t="s">
        <v>22</v>
      </c>
      <c r="Q189">
        <v>0</v>
      </c>
      <c r="R189" t="s">
        <v>1062</v>
      </c>
      <c r="S189">
        <v>-2904.53</v>
      </c>
      <c r="T189" t="str">
        <f>IF(J189="","","FCR-"&amp;_xlfn.XLOOKUP(J189,Bud_Vs_Exp!$A$14:$A$72,Bud_Vs_Exp!$B$14:$B$72,""))</f>
        <v xml:space="preserve">FCR-6.3 </v>
      </c>
      <c r="U189" t="str">
        <f>_xlfn.XLOOKUP(F189,SetUp!$O$2:$O$13,SetUp!$P$2:$P$13,"")</f>
        <v>Q1</v>
      </c>
    </row>
    <row r="190" spans="1:21" x14ac:dyDescent="0.25">
      <c r="A190" t="s">
        <v>19</v>
      </c>
      <c r="B190" t="s">
        <v>27</v>
      </c>
      <c r="C190">
        <v>1573493</v>
      </c>
      <c r="D190">
        <v>1</v>
      </c>
      <c r="E190" s="2">
        <v>44651</v>
      </c>
      <c r="F190">
        <v>202203</v>
      </c>
      <c r="G190" t="s">
        <v>743</v>
      </c>
      <c r="H190" t="s">
        <v>39</v>
      </c>
      <c r="I190">
        <v>590</v>
      </c>
      <c r="J190">
        <v>65830</v>
      </c>
      <c r="K190" t="s">
        <v>76</v>
      </c>
      <c r="L190" t="s">
        <v>75</v>
      </c>
      <c r="O190">
        <v>5</v>
      </c>
      <c r="P190" t="s">
        <v>22</v>
      </c>
      <c r="Q190">
        <v>0</v>
      </c>
      <c r="R190" t="s">
        <v>1063</v>
      </c>
      <c r="S190">
        <v>-3898.39</v>
      </c>
      <c r="T190" t="str">
        <f>IF(J190="","","FCR-"&amp;_xlfn.XLOOKUP(J190,Bud_Vs_Exp!$A$14:$A$72,Bud_Vs_Exp!$B$14:$B$72,""))</f>
        <v xml:space="preserve">FCR-6.3 </v>
      </c>
      <c r="U190" t="str">
        <f>_xlfn.XLOOKUP(F190,SetUp!$O$2:$O$13,SetUp!$P$2:$P$13,"")</f>
        <v>Q1</v>
      </c>
    </row>
    <row r="191" spans="1:21" x14ac:dyDescent="0.25">
      <c r="A191" t="s">
        <v>19</v>
      </c>
      <c r="B191" t="s">
        <v>27</v>
      </c>
      <c r="C191">
        <v>1573493</v>
      </c>
      <c r="D191">
        <v>2</v>
      </c>
      <c r="E191" s="2">
        <v>44651</v>
      </c>
      <c r="F191">
        <v>202203</v>
      </c>
      <c r="G191" t="s">
        <v>743</v>
      </c>
      <c r="H191" t="s">
        <v>39</v>
      </c>
      <c r="I191">
        <v>590</v>
      </c>
      <c r="J191">
        <v>65830</v>
      </c>
      <c r="K191" t="s">
        <v>76</v>
      </c>
      <c r="L191" t="s">
        <v>75</v>
      </c>
      <c r="O191">
        <v>5</v>
      </c>
      <c r="P191" t="s">
        <v>22</v>
      </c>
      <c r="Q191">
        <v>0</v>
      </c>
      <c r="R191" t="s">
        <v>1064</v>
      </c>
      <c r="S191">
        <v>6457.6</v>
      </c>
      <c r="T191" t="str">
        <f>IF(J191="","","FCR-"&amp;_xlfn.XLOOKUP(J191,Bud_Vs_Exp!$A$14:$A$72,Bud_Vs_Exp!$B$14:$B$72,""))</f>
        <v xml:space="preserve">FCR-6.3 </v>
      </c>
      <c r="U191" t="str">
        <f>_xlfn.XLOOKUP(F191,SetUp!$O$2:$O$13,SetUp!$P$2:$P$13,"")</f>
        <v>Q1</v>
      </c>
    </row>
    <row r="192" spans="1:21" x14ac:dyDescent="0.25">
      <c r="A192" t="s">
        <v>19</v>
      </c>
      <c r="B192" t="s">
        <v>27</v>
      </c>
      <c r="C192">
        <v>1573493</v>
      </c>
      <c r="D192">
        <v>0</v>
      </c>
      <c r="E192" s="2">
        <v>44651</v>
      </c>
      <c r="F192">
        <v>202203</v>
      </c>
      <c r="G192" t="s">
        <v>743</v>
      </c>
      <c r="H192" t="s">
        <v>39</v>
      </c>
      <c r="I192">
        <v>590</v>
      </c>
      <c r="J192">
        <v>65830</v>
      </c>
      <c r="K192" t="s">
        <v>76</v>
      </c>
      <c r="L192" t="s">
        <v>75</v>
      </c>
      <c r="O192">
        <v>5</v>
      </c>
      <c r="P192" t="s">
        <v>22</v>
      </c>
      <c r="Q192">
        <v>0</v>
      </c>
      <c r="R192" t="s">
        <v>1065</v>
      </c>
      <c r="S192">
        <v>-5004.05</v>
      </c>
      <c r="T192" t="str">
        <f>IF(J192="","","FCR-"&amp;_xlfn.XLOOKUP(J192,Bud_Vs_Exp!$A$14:$A$72,Bud_Vs_Exp!$B$14:$B$72,""))</f>
        <v xml:space="preserve">FCR-6.3 </v>
      </c>
      <c r="U192" t="str">
        <f>_xlfn.XLOOKUP(F192,SetUp!$O$2:$O$13,SetUp!$P$2:$P$13,"")</f>
        <v>Q1</v>
      </c>
    </row>
    <row r="193" spans="1:21" x14ac:dyDescent="0.25">
      <c r="A193" t="s">
        <v>19</v>
      </c>
      <c r="B193" t="s">
        <v>27</v>
      </c>
      <c r="C193">
        <v>1573494</v>
      </c>
      <c r="D193">
        <v>1</v>
      </c>
      <c r="E193" s="2">
        <v>44651</v>
      </c>
      <c r="F193">
        <v>202203</v>
      </c>
      <c r="G193" t="s">
        <v>743</v>
      </c>
      <c r="H193" t="s">
        <v>39</v>
      </c>
      <c r="I193">
        <v>590</v>
      </c>
      <c r="J193">
        <v>65830</v>
      </c>
      <c r="K193" t="s">
        <v>76</v>
      </c>
      <c r="L193" t="s">
        <v>75</v>
      </c>
      <c r="O193">
        <v>5</v>
      </c>
      <c r="P193" t="s">
        <v>22</v>
      </c>
      <c r="Q193">
        <v>0</v>
      </c>
      <c r="R193" t="s">
        <v>1061</v>
      </c>
      <c r="S193">
        <v>1028.48</v>
      </c>
      <c r="T193" t="str">
        <f>IF(J193="","","FCR-"&amp;_xlfn.XLOOKUP(J193,Bud_Vs_Exp!$A$14:$A$72,Bud_Vs_Exp!$B$14:$B$72,""))</f>
        <v xml:space="preserve">FCR-6.3 </v>
      </c>
      <c r="U193" t="str">
        <f>_xlfn.XLOOKUP(F193,SetUp!$O$2:$O$13,SetUp!$P$2:$P$13,"")</f>
        <v>Q1</v>
      </c>
    </row>
    <row r="194" spans="1:21" x14ac:dyDescent="0.25">
      <c r="A194" t="s">
        <v>19</v>
      </c>
      <c r="B194" t="s">
        <v>27</v>
      </c>
      <c r="C194">
        <v>1573494</v>
      </c>
      <c r="D194">
        <v>0</v>
      </c>
      <c r="E194" s="2">
        <v>44651</v>
      </c>
      <c r="F194">
        <v>202203</v>
      </c>
      <c r="G194" t="s">
        <v>743</v>
      </c>
      <c r="H194" t="s">
        <v>39</v>
      </c>
      <c r="I194">
        <v>590</v>
      </c>
      <c r="J194">
        <v>65830</v>
      </c>
      <c r="K194" t="s">
        <v>76</v>
      </c>
      <c r="L194" t="s">
        <v>75</v>
      </c>
      <c r="O194">
        <v>5</v>
      </c>
      <c r="P194" t="s">
        <v>22</v>
      </c>
      <c r="Q194">
        <v>0</v>
      </c>
      <c r="R194" t="s">
        <v>1062</v>
      </c>
      <c r="S194">
        <v>-2314.11</v>
      </c>
      <c r="T194" t="str">
        <f>IF(J194="","","FCR-"&amp;_xlfn.XLOOKUP(J194,Bud_Vs_Exp!$A$14:$A$72,Bud_Vs_Exp!$B$14:$B$72,""))</f>
        <v xml:space="preserve">FCR-6.3 </v>
      </c>
      <c r="U194" t="str">
        <f>_xlfn.XLOOKUP(F194,SetUp!$O$2:$O$13,SetUp!$P$2:$P$13,"")</f>
        <v>Q1</v>
      </c>
    </row>
    <row r="195" spans="1:21" x14ac:dyDescent="0.25">
      <c r="A195" t="s">
        <v>19</v>
      </c>
      <c r="B195" t="s">
        <v>32</v>
      </c>
      <c r="C195">
        <v>2064106</v>
      </c>
      <c r="D195">
        <v>11</v>
      </c>
      <c r="E195" s="2">
        <v>44651</v>
      </c>
      <c r="F195">
        <v>202203</v>
      </c>
      <c r="G195" t="s">
        <v>737</v>
      </c>
      <c r="H195" t="s">
        <v>33</v>
      </c>
      <c r="I195">
        <v>590</v>
      </c>
      <c r="J195">
        <v>65808</v>
      </c>
      <c r="K195" t="s">
        <v>76</v>
      </c>
      <c r="L195" t="s">
        <v>75</v>
      </c>
      <c r="O195">
        <v>1</v>
      </c>
      <c r="P195" t="s">
        <v>80</v>
      </c>
      <c r="Q195">
        <v>0</v>
      </c>
      <c r="R195" t="s">
        <v>980</v>
      </c>
      <c r="S195">
        <v>500</v>
      </c>
      <c r="T195" t="str">
        <f>IF(J195="","","FCR-"&amp;_xlfn.XLOOKUP(J195,Bud_Vs_Exp!$A$14:$A$72,Bud_Vs_Exp!$B$14:$B$72,""))</f>
        <v xml:space="preserve">FCR-1.2.15 </v>
      </c>
      <c r="U195" t="str">
        <f>_xlfn.XLOOKUP(F195,SetUp!$O$2:$O$13,SetUp!$P$2:$P$13,"")</f>
        <v>Q1</v>
      </c>
    </row>
    <row r="196" spans="1:21" x14ac:dyDescent="0.25">
      <c r="A196" t="s">
        <v>19</v>
      </c>
      <c r="B196" t="s">
        <v>32</v>
      </c>
      <c r="C196">
        <v>2064108</v>
      </c>
      <c r="D196">
        <v>6</v>
      </c>
      <c r="E196" s="2">
        <v>44651</v>
      </c>
      <c r="F196">
        <v>202203</v>
      </c>
      <c r="G196" t="s">
        <v>738</v>
      </c>
      <c r="H196" t="s">
        <v>34</v>
      </c>
      <c r="I196">
        <v>590</v>
      </c>
      <c r="J196">
        <v>65809</v>
      </c>
      <c r="K196" t="s">
        <v>76</v>
      </c>
      <c r="L196" t="s">
        <v>75</v>
      </c>
      <c r="O196">
        <v>1</v>
      </c>
      <c r="P196" t="s">
        <v>80</v>
      </c>
      <c r="Q196">
        <v>0</v>
      </c>
      <c r="R196" t="s">
        <v>1066</v>
      </c>
      <c r="S196">
        <v>500</v>
      </c>
      <c r="T196" t="str">
        <f>IF(J196="","","FCR-"&amp;_xlfn.XLOOKUP(J196,Bud_Vs_Exp!$A$14:$A$72,Bud_Vs_Exp!$B$14:$B$72,""))</f>
        <v xml:space="preserve">FCR-1.2.16 </v>
      </c>
      <c r="U196" t="str">
        <f>_xlfn.XLOOKUP(F196,SetUp!$O$2:$O$13,SetUp!$P$2:$P$13,"")</f>
        <v>Q1</v>
      </c>
    </row>
    <row r="197" spans="1:21" x14ac:dyDescent="0.25">
      <c r="A197" t="s">
        <v>19</v>
      </c>
      <c r="B197" t="s">
        <v>20</v>
      </c>
      <c r="C197">
        <v>1572766</v>
      </c>
      <c r="D197">
        <v>1</v>
      </c>
      <c r="E197" s="2">
        <v>44553</v>
      </c>
      <c r="F197">
        <v>202212</v>
      </c>
      <c r="G197" t="s">
        <v>729</v>
      </c>
      <c r="H197" t="s">
        <v>25</v>
      </c>
      <c r="I197">
        <v>590</v>
      </c>
      <c r="J197">
        <v>66131</v>
      </c>
      <c r="K197" s="3" t="s">
        <v>77</v>
      </c>
      <c r="L197" t="s">
        <v>73</v>
      </c>
      <c r="O197">
        <v>5</v>
      </c>
      <c r="P197" t="s">
        <v>22</v>
      </c>
      <c r="Q197">
        <v>0</v>
      </c>
      <c r="R197" t="s">
        <v>956</v>
      </c>
      <c r="S197">
        <v>73.489999999999995</v>
      </c>
      <c r="T197" t="str">
        <f>IF(J197="","","FCR-"&amp;_xlfn.XLOOKUP(J197,Bud_Vs_Exp!$A$14:$A$72,Bud_Vs_Exp!$B$14:$B$72,""))</f>
        <v>FCR-</v>
      </c>
      <c r="U197" t="str">
        <f>_xlfn.XLOOKUP(F197,SetUp!$O$2:$O$13,SetUp!$P$2:$P$13,"")</f>
        <v>Q4</v>
      </c>
    </row>
    <row r="198" spans="1:21" x14ac:dyDescent="0.25">
      <c r="A198" t="s">
        <v>19</v>
      </c>
      <c r="B198" t="s">
        <v>20</v>
      </c>
      <c r="C198">
        <v>1572767</v>
      </c>
      <c r="D198">
        <v>6</v>
      </c>
      <c r="E198" s="2">
        <v>44553</v>
      </c>
      <c r="F198">
        <v>202212</v>
      </c>
      <c r="G198" t="s">
        <v>730</v>
      </c>
      <c r="H198" t="s">
        <v>26</v>
      </c>
      <c r="I198">
        <v>590</v>
      </c>
      <c r="J198">
        <v>66136</v>
      </c>
      <c r="K198" s="3" t="s">
        <v>77</v>
      </c>
      <c r="L198" t="s">
        <v>73</v>
      </c>
      <c r="O198">
        <v>5</v>
      </c>
      <c r="P198" t="s">
        <v>22</v>
      </c>
      <c r="Q198">
        <v>0</v>
      </c>
      <c r="R198" t="s">
        <v>957</v>
      </c>
      <c r="S198">
        <v>4.22</v>
      </c>
      <c r="T198" t="str">
        <f>IF(J198="","","FCR-"&amp;_xlfn.XLOOKUP(J198,Bud_Vs_Exp!$A$14:$A$72,Bud_Vs_Exp!$B$14:$B$72,""))</f>
        <v>FCR-</v>
      </c>
      <c r="U198" t="str">
        <f>_xlfn.XLOOKUP(F198,SetUp!$O$2:$O$13,SetUp!$P$2:$P$13,"")</f>
        <v>Q4</v>
      </c>
    </row>
    <row r="199" spans="1:21" x14ac:dyDescent="0.25">
      <c r="A199" t="s">
        <v>19</v>
      </c>
      <c r="B199" t="s">
        <v>20</v>
      </c>
      <c r="C199">
        <v>1572767</v>
      </c>
      <c r="D199">
        <v>0</v>
      </c>
      <c r="E199" s="2">
        <v>44553</v>
      </c>
      <c r="F199">
        <v>202212</v>
      </c>
      <c r="G199" t="s">
        <v>731</v>
      </c>
      <c r="H199" t="s">
        <v>705</v>
      </c>
      <c r="I199">
        <v>590</v>
      </c>
      <c r="J199">
        <v>66136</v>
      </c>
      <c r="K199" s="3" t="s">
        <v>77</v>
      </c>
      <c r="L199" t="s">
        <v>73</v>
      </c>
      <c r="O199">
        <v>5</v>
      </c>
      <c r="P199" t="s">
        <v>22</v>
      </c>
      <c r="Q199">
        <v>0</v>
      </c>
      <c r="R199" t="s">
        <v>1067</v>
      </c>
      <c r="S199">
        <v>226.11</v>
      </c>
      <c r="T199" t="str">
        <f>IF(J199="","","FCR-"&amp;_xlfn.XLOOKUP(J199,Bud_Vs_Exp!$A$14:$A$72,Bud_Vs_Exp!$B$14:$B$72,""))</f>
        <v>FCR-</v>
      </c>
      <c r="U199" t="str">
        <f>_xlfn.XLOOKUP(F199,SetUp!$O$2:$O$13,SetUp!$P$2:$P$13,"")</f>
        <v>Q4</v>
      </c>
    </row>
    <row r="200" spans="1:21" x14ac:dyDescent="0.25">
      <c r="A200" t="s">
        <v>19</v>
      </c>
      <c r="B200" t="s">
        <v>20</v>
      </c>
      <c r="C200">
        <v>1572767</v>
      </c>
      <c r="D200">
        <v>3</v>
      </c>
      <c r="E200" s="2">
        <v>44553</v>
      </c>
      <c r="F200">
        <v>202212</v>
      </c>
      <c r="G200" t="s">
        <v>731</v>
      </c>
      <c r="H200" t="s">
        <v>705</v>
      </c>
      <c r="I200">
        <v>590</v>
      </c>
      <c r="J200">
        <v>66136</v>
      </c>
      <c r="K200" s="3" t="s">
        <v>77</v>
      </c>
      <c r="L200" t="s">
        <v>73</v>
      </c>
      <c r="O200">
        <v>5</v>
      </c>
      <c r="P200" t="s">
        <v>22</v>
      </c>
      <c r="Q200">
        <v>0</v>
      </c>
      <c r="R200" t="s">
        <v>959</v>
      </c>
      <c r="S200">
        <v>209.98</v>
      </c>
      <c r="T200" t="str">
        <f>IF(J200="","","FCR-"&amp;_xlfn.XLOOKUP(J200,Bud_Vs_Exp!$A$14:$A$72,Bud_Vs_Exp!$B$14:$B$72,""))</f>
        <v>FCR-</v>
      </c>
      <c r="U200" t="str">
        <f>_xlfn.XLOOKUP(F200,SetUp!$O$2:$O$13,SetUp!$P$2:$P$13,"")</f>
        <v>Q4</v>
      </c>
    </row>
    <row r="201" spans="1:21" x14ac:dyDescent="0.25">
      <c r="A201" t="s">
        <v>19</v>
      </c>
      <c r="B201" t="s">
        <v>27</v>
      </c>
      <c r="C201">
        <v>1572770</v>
      </c>
      <c r="D201">
        <v>1</v>
      </c>
      <c r="E201" s="2">
        <v>44558</v>
      </c>
      <c r="F201">
        <v>202212</v>
      </c>
      <c r="G201" t="s">
        <v>732</v>
      </c>
      <c r="H201" t="s">
        <v>28</v>
      </c>
      <c r="I201">
        <v>590</v>
      </c>
      <c r="J201">
        <v>66136</v>
      </c>
      <c r="K201" s="3" t="s">
        <v>77</v>
      </c>
      <c r="L201" t="s">
        <v>73</v>
      </c>
      <c r="O201">
        <v>5</v>
      </c>
      <c r="P201" t="s">
        <v>22</v>
      </c>
      <c r="Q201">
        <v>0</v>
      </c>
      <c r="R201" t="s">
        <v>960</v>
      </c>
      <c r="S201">
        <v>-127.27</v>
      </c>
      <c r="T201" t="str">
        <f>IF(J201="","","FCR-"&amp;_xlfn.XLOOKUP(J201,Bud_Vs_Exp!$A$14:$A$72,Bud_Vs_Exp!$B$14:$B$72,""))</f>
        <v>FCR-</v>
      </c>
      <c r="U201" t="str">
        <f>_xlfn.XLOOKUP(F201,SetUp!$O$2:$O$13,SetUp!$P$2:$P$13,"")</f>
        <v>Q4</v>
      </c>
    </row>
    <row r="202" spans="1:21" x14ac:dyDescent="0.25">
      <c r="A202" t="s">
        <v>19</v>
      </c>
      <c r="B202" t="s">
        <v>27</v>
      </c>
      <c r="C202">
        <v>1572770</v>
      </c>
      <c r="D202">
        <v>13</v>
      </c>
      <c r="E202" s="2">
        <v>44558</v>
      </c>
      <c r="F202">
        <v>202212</v>
      </c>
      <c r="G202" t="s">
        <v>732</v>
      </c>
      <c r="H202" t="s">
        <v>28</v>
      </c>
      <c r="I202">
        <v>590</v>
      </c>
      <c r="J202">
        <v>66131</v>
      </c>
      <c r="K202" s="3" t="s">
        <v>77</v>
      </c>
      <c r="L202" t="s">
        <v>73</v>
      </c>
      <c r="O202">
        <v>5</v>
      </c>
      <c r="P202" t="s">
        <v>22</v>
      </c>
      <c r="Q202">
        <v>0</v>
      </c>
      <c r="R202" t="s">
        <v>961</v>
      </c>
      <c r="S202">
        <v>51.81</v>
      </c>
      <c r="T202" t="str">
        <f>IF(J202="","","FCR-"&amp;_xlfn.XLOOKUP(J202,Bud_Vs_Exp!$A$14:$A$72,Bud_Vs_Exp!$B$14:$B$72,""))</f>
        <v>FCR-</v>
      </c>
      <c r="U202" t="str">
        <f>_xlfn.XLOOKUP(F202,SetUp!$O$2:$O$13,SetUp!$P$2:$P$13,"")</f>
        <v>Q4</v>
      </c>
    </row>
    <row r="203" spans="1:21" x14ac:dyDescent="0.25">
      <c r="A203" t="s">
        <v>19</v>
      </c>
      <c r="B203" t="s">
        <v>27</v>
      </c>
      <c r="C203">
        <v>1572772</v>
      </c>
      <c r="D203">
        <v>10</v>
      </c>
      <c r="E203" s="2">
        <v>44558</v>
      </c>
      <c r="F203">
        <v>202212</v>
      </c>
      <c r="G203" t="s">
        <v>733</v>
      </c>
      <c r="H203" t="s">
        <v>29</v>
      </c>
      <c r="I203">
        <v>590</v>
      </c>
      <c r="J203">
        <v>66131</v>
      </c>
      <c r="K203" s="3" t="s">
        <v>77</v>
      </c>
      <c r="L203" t="s">
        <v>73</v>
      </c>
      <c r="O203">
        <v>5</v>
      </c>
      <c r="P203" t="s">
        <v>22</v>
      </c>
      <c r="Q203">
        <v>0</v>
      </c>
      <c r="R203" t="s">
        <v>965</v>
      </c>
      <c r="S203">
        <v>126.11</v>
      </c>
      <c r="T203" t="str">
        <f>IF(J203="","","FCR-"&amp;_xlfn.XLOOKUP(J203,Bud_Vs_Exp!$A$14:$A$72,Bud_Vs_Exp!$B$14:$B$72,""))</f>
        <v>FCR-</v>
      </c>
      <c r="U203" t="str">
        <f>_xlfn.XLOOKUP(F203,SetUp!$O$2:$O$13,SetUp!$P$2:$P$13,"")</f>
        <v>Q4</v>
      </c>
    </row>
    <row r="204" spans="1:21" x14ac:dyDescent="0.25">
      <c r="A204" t="s">
        <v>19</v>
      </c>
      <c r="B204" t="s">
        <v>27</v>
      </c>
      <c r="C204">
        <v>1572775</v>
      </c>
      <c r="D204">
        <v>6</v>
      </c>
      <c r="E204" s="2">
        <v>44561</v>
      </c>
      <c r="F204">
        <v>202212</v>
      </c>
      <c r="G204" t="s">
        <v>731</v>
      </c>
      <c r="H204" t="s">
        <v>705</v>
      </c>
      <c r="I204">
        <v>590</v>
      </c>
      <c r="J204">
        <v>66131</v>
      </c>
      <c r="K204" s="3" t="s">
        <v>77</v>
      </c>
      <c r="L204" t="s">
        <v>73</v>
      </c>
      <c r="O204">
        <v>5</v>
      </c>
      <c r="P204" t="s">
        <v>22</v>
      </c>
      <c r="Q204">
        <v>0</v>
      </c>
      <c r="R204" t="s">
        <v>1068</v>
      </c>
      <c r="S204">
        <v>382.85</v>
      </c>
      <c r="T204" t="str">
        <f>IF(J204="","","FCR-"&amp;_xlfn.XLOOKUP(J204,Bud_Vs_Exp!$A$14:$A$72,Bud_Vs_Exp!$B$14:$B$72,""))</f>
        <v>FCR-</v>
      </c>
      <c r="U204" t="str">
        <f>_xlfn.XLOOKUP(F204,SetUp!$O$2:$O$13,SetUp!$P$2:$P$13,"")</f>
        <v>Q4</v>
      </c>
    </row>
    <row r="205" spans="1:21" x14ac:dyDescent="0.25">
      <c r="A205" t="s">
        <v>19</v>
      </c>
      <c r="B205" t="s">
        <v>27</v>
      </c>
      <c r="C205">
        <v>1572777</v>
      </c>
      <c r="D205">
        <v>1</v>
      </c>
      <c r="E205" s="2">
        <v>44561</v>
      </c>
      <c r="F205">
        <v>202212</v>
      </c>
      <c r="G205" t="s">
        <v>735</v>
      </c>
      <c r="H205" t="s">
        <v>706</v>
      </c>
      <c r="I205">
        <v>590</v>
      </c>
      <c r="J205">
        <v>66136</v>
      </c>
      <c r="K205" s="3" t="s">
        <v>77</v>
      </c>
      <c r="L205" t="s">
        <v>73</v>
      </c>
      <c r="O205">
        <v>5</v>
      </c>
      <c r="P205" t="s">
        <v>22</v>
      </c>
      <c r="Q205">
        <v>0</v>
      </c>
      <c r="R205" t="s">
        <v>975</v>
      </c>
      <c r="S205">
        <v>1.32</v>
      </c>
      <c r="T205" t="str">
        <f>IF(J205="","","FCR-"&amp;_xlfn.XLOOKUP(J205,Bud_Vs_Exp!$A$14:$A$72,Bud_Vs_Exp!$B$14:$B$72,""))</f>
        <v>FCR-</v>
      </c>
      <c r="U205" t="str">
        <f>_xlfn.XLOOKUP(F205,SetUp!$O$2:$O$13,SetUp!$P$2:$P$13,"")</f>
        <v>Q4</v>
      </c>
    </row>
    <row r="206" spans="1:21" x14ac:dyDescent="0.25">
      <c r="A206" t="s">
        <v>19</v>
      </c>
      <c r="B206" t="s">
        <v>27</v>
      </c>
      <c r="C206">
        <v>1572777</v>
      </c>
      <c r="D206">
        <v>9</v>
      </c>
      <c r="E206" s="2">
        <v>44561</v>
      </c>
      <c r="F206">
        <v>202212</v>
      </c>
      <c r="G206" t="s">
        <v>735</v>
      </c>
      <c r="H206" t="s">
        <v>706</v>
      </c>
      <c r="I206">
        <v>590</v>
      </c>
      <c r="J206">
        <v>66131</v>
      </c>
      <c r="K206" s="3" t="s">
        <v>77</v>
      </c>
      <c r="L206" t="s">
        <v>73</v>
      </c>
      <c r="O206">
        <v>5</v>
      </c>
      <c r="P206" t="s">
        <v>22</v>
      </c>
      <c r="Q206">
        <v>0</v>
      </c>
      <c r="R206" t="s">
        <v>975</v>
      </c>
      <c r="S206">
        <v>3.16</v>
      </c>
      <c r="T206" t="str">
        <f>IF(J206="","","FCR-"&amp;_xlfn.XLOOKUP(J206,Bud_Vs_Exp!$A$14:$A$72,Bud_Vs_Exp!$B$14:$B$72,""))</f>
        <v>FCR-</v>
      </c>
      <c r="U206" t="str">
        <f>_xlfn.XLOOKUP(F206,SetUp!$O$2:$O$13,SetUp!$P$2:$P$13,"")</f>
        <v>Q4</v>
      </c>
    </row>
    <row r="207" spans="1:21" x14ac:dyDescent="0.25">
      <c r="A207" t="s">
        <v>19</v>
      </c>
      <c r="B207" t="s">
        <v>27</v>
      </c>
      <c r="C207">
        <v>1572778</v>
      </c>
      <c r="D207">
        <v>9</v>
      </c>
      <c r="E207" s="2">
        <v>44561</v>
      </c>
      <c r="F207">
        <v>202212</v>
      </c>
      <c r="G207" t="s">
        <v>736</v>
      </c>
      <c r="H207" t="s">
        <v>31</v>
      </c>
      <c r="I207">
        <v>590</v>
      </c>
      <c r="J207">
        <v>66131</v>
      </c>
      <c r="K207" s="3" t="s">
        <v>77</v>
      </c>
      <c r="L207" t="s">
        <v>73</v>
      </c>
      <c r="O207">
        <v>5</v>
      </c>
      <c r="P207" t="s">
        <v>22</v>
      </c>
      <c r="Q207">
        <v>0</v>
      </c>
      <c r="R207" t="s">
        <v>1069</v>
      </c>
      <c r="S207">
        <v>2</v>
      </c>
      <c r="T207" t="str">
        <f>IF(J207="","","FCR-"&amp;_xlfn.XLOOKUP(J207,Bud_Vs_Exp!$A$14:$A$72,Bud_Vs_Exp!$B$14:$B$72,""))</f>
        <v>FCR-</v>
      </c>
      <c r="U207" t="str">
        <f>_xlfn.XLOOKUP(F207,SetUp!$O$2:$O$13,SetUp!$P$2:$P$13,"")</f>
        <v>Q4</v>
      </c>
    </row>
    <row r="208" spans="1:21" x14ac:dyDescent="0.25">
      <c r="A208" t="s">
        <v>19</v>
      </c>
      <c r="B208" t="s">
        <v>27</v>
      </c>
      <c r="C208">
        <v>1572778</v>
      </c>
      <c r="D208">
        <v>1</v>
      </c>
      <c r="E208" s="2">
        <v>44561</v>
      </c>
      <c r="F208">
        <v>202212</v>
      </c>
      <c r="G208" t="s">
        <v>736</v>
      </c>
      <c r="H208" t="s">
        <v>31</v>
      </c>
      <c r="I208">
        <v>590</v>
      </c>
      <c r="J208">
        <v>66136</v>
      </c>
      <c r="K208" s="3" t="s">
        <v>77</v>
      </c>
      <c r="L208" t="s">
        <v>73</v>
      </c>
      <c r="O208">
        <v>5</v>
      </c>
      <c r="P208" t="s">
        <v>22</v>
      </c>
      <c r="Q208">
        <v>0</v>
      </c>
      <c r="R208" t="s">
        <v>1070</v>
      </c>
      <c r="S208">
        <v>0.84</v>
      </c>
      <c r="T208" t="str">
        <f>IF(J208="","","FCR-"&amp;_xlfn.XLOOKUP(J208,Bud_Vs_Exp!$A$14:$A$72,Bud_Vs_Exp!$B$14:$B$72,""))</f>
        <v>FCR-</v>
      </c>
      <c r="U208" t="str">
        <f>_xlfn.XLOOKUP(F208,SetUp!$O$2:$O$13,SetUp!$P$2:$P$13,"")</f>
        <v>Q4</v>
      </c>
    </row>
    <row r="209" spans="1:21" x14ac:dyDescent="0.25">
      <c r="A209" t="s">
        <v>19</v>
      </c>
      <c r="B209" t="s">
        <v>27</v>
      </c>
      <c r="C209">
        <v>1573424</v>
      </c>
      <c r="D209">
        <v>6</v>
      </c>
      <c r="E209" s="2">
        <v>44592</v>
      </c>
      <c r="F209">
        <v>202201</v>
      </c>
      <c r="G209" t="s">
        <v>735</v>
      </c>
      <c r="H209" t="s">
        <v>706</v>
      </c>
      <c r="I209">
        <v>590</v>
      </c>
      <c r="J209">
        <v>66131</v>
      </c>
      <c r="K209" s="3" t="s">
        <v>77</v>
      </c>
      <c r="L209" t="s">
        <v>73</v>
      </c>
      <c r="O209">
        <v>5</v>
      </c>
      <c r="P209" t="s">
        <v>22</v>
      </c>
      <c r="Q209">
        <v>0</v>
      </c>
      <c r="R209" t="s">
        <v>975</v>
      </c>
      <c r="S209">
        <v>4.92</v>
      </c>
      <c r="T209" t="str">
        <f>IF(J209="","","FCR-"&amp;_xlfn.XLOOKUP(J209,Bud_Vs_Exp!$A$14:$A$72,Bud_Vs_Exp!$B$14:$B$72,""))</f>
        <v>FCR-</v>
      </c>
      <c r="U209" t="str">
        <f>_xlfn.XLOOKUP(F209,SetUp!$O$2:$O$13,SetUp!$P$2:$P$13,"")</f>
        <v>Q1</v>
      </c>
    </row>
    <row r="210" spans="1:21" x14ac:dyDescent="0.25">
      <c r="A210" t="s">
        <v>19</v>
      </c>
      <c r="B210" t="s">
        <v>27</v>
      </c>
      <c r="C210">
        <v>1573424</v>
      </c>
      <c r="D210">
        <v>9</v>
      </c>
      <c r="E210" s="2">
        <v>44592</v>
      </c>
      <c r="F210">
        <v>202201</v>
      </c>
      <c r="G210" t="s">
        <v>735</v>
      </c>
      <c r="H210" t="s">
        <v>706</v>
      </c>
      <c r="I210">
        <v>590</v>
      </c>
      <c r="J210">
        <v>66135</v>
      </c>
      <c r="K210" s="3" t="s">
        <v>77</v>
      </c>
      <c r="L210" t="s">
        <v>73</v>
      </c>
      <c r="O210">
        <v>5</v>
      </c>
      <c r="P210" t="s">
        <v>22</v>
      </c>
      <c r="Q210">
        <v>0</v>
      </c>
      <c r="R210" t="s">
        <v>975</v>
      </c>
      <c r="S210">
        <v>12.27</v>
      </c>
      <c r="T210" t="str">
        <f>IF(J210="","","FCR-"&amp;_xlfn.XLOOKUP(J210,Bud_Vs_Exp!$A$14:$A$72,Bud_Vs_Exp!$B$14:$B$72,""))</f>
        <v>FCR-</v>
      </c>
      <c r="U210" t="str">
        <f>_xlfn.XLOOKUP(F210,SetUp!$O$2:$O$13,SetUp!$P$2:$P$13,"")</f>
        <v>Q1</v>
      </c>
    </row>
    <row r="211" spans="1:21" x14ac:dyDescent="0.25">
      <c r="A211" t="s">
        <v>19</v>
      </c>
      <c r="B211" t="s">
        <v>27</v>
      </c>
      <c r="C211">
        <v>1573424</v>
      </c>
      <c r="D211">
        <v>4</v>
      </c>
      <c r="E211" s="2">
        <v>44592</v>
      </c>
      <c r="F211">
        <v>202201</v>
      </c>
      <c r="G211" t="s">
        <v>735</v>
      </c>
      <c r="H211" t="s">
        <v>706</v>
      </c>
      <c r="I211">
        <v>590</v>
      </c>
      <c r="J211">
        <v>66133</v>
      </c>
      <c r="K211" s="3" t="s">
        <v>77</v>
      </c>
      <c r="L211" t="s">
        <v>73</v>
      </c>
      <c r="O211">
        <v>5</v>
      </c>
      <c r="P211" t="s">
        <v>22</v>
      </c>
      <c r="Q211">
        <v>0</v>
      </c>
      <c r="R211" t="s">
        <v>975</v>
      </c>
      <c r="S211">
        <v>15.81</v>
      </c>
      <c r="T211" t="str">
        <f>IF(J211="","","FCR-"&amp;_xlfn.XLOOKUP(J211,Bud_Vs_Exp!$A$14:$A$72,Bud_Vs_Exp!$B$14:$B$72,""))</f>
        <v>FCR-</v>
      </c>
      <c r="U211" t="str">
        <f>_xlfn.XLOOKUP(F211,SetUp!$O$2:$O$13,SetUp!$P$2:$P$13,"")</f>
        <v>Q1</v>
      </c>
    </row>
    <row r="212" spans="1:21" x14ac:dyDescent="0.25">
      <c r="A212" t="s">
        <v>19</v>
      </c>
      <c r="B212" t="s">
        <v>27</v>
      </c>
      <c r="C212">
        <v>1573425</v>
      </c>
      <c r="D212">
        <v>8</v>
      </c>
      <c r="E212" s="2">
        <v>44592</v>
      </c>
      <c r="F212">
        <v>202201</v>
      </c>
      <c r="G212" t="s">
        <v>736</v>
      </c>
      <c r="H212" t="s">
        <v>31</v>
      </c>
      <c r="I212">
        <v>590</v>
      </c>
      <c r="J212">
        <v>66135</v>
      </c>
      <c r="K212" s="3" t="s">
        <v>77</v>
      </c>
      <c r="L212" t="s">
        <v>73</v>
      </c>
      <c r="O212">
        <v>5</v>
      </c>
      <c r="P212" t="s">
        <v>22</v>
      </c>
      <c r="Q212">
        <v>0</v>
      </c>
      <c r="R212" t="s">
        <v>1071</v>
      </c>
      <c r="S212">
        <v>4.05</v>
      </c>
      <c r="T212" t="str">
        <f>IF(J212="","","FCR-"&amp;_xlfn.XLOOKUP(J212,Bud_Vs_Exp!$A$14:$A$72,Bud_Vs_Exp!$B$14:$B$72,""))</f>
        <v>FCR-</v>
      </c>
      <c r="U212" t="str">
        <f>_xlfn.XLOOKUP(F212,SetUp!$O$2:$O$13,SetUp!$P$2:$P$13,"")</f>
        <v>Q1</v>
      </c>
    </row>
    <row r="213" spans="1:21" x14ac:dyDescent="0.25">
      <c r="A213" t="s">
        <v>19</v>
      </c>
      <c r="B213" t="s">
        <v>27</v>
      </c>
      <c r="C213">
        <v>1573425</v>
      </c>
      <c r="D213">
        <v>6</v>
      </c>
      <c r="E213" s="2">
        <v>44592</v>
      </c>
      <c r="F213">
        <v>202201</v>
      </c>
      <c r="G213" t="s">
        <v>736</v>
      </c>
      <c r="H213" t="s">
        <v>31</v>
      </c>
      <c r="I213">
        <v>590</v>
      </c>
      <c r="J213">
        <v>66131</v>
      </c>
      <c r="K213" s="3" t="s">
        <v>77</v>
      </c>
      <c r="L213" t="s">
        <v>73</v>
      </c>
      <c r="O213">
        <v>5</v>
      </c>
      <c r="P213" t="s">
        <v>22</v>
      </c>
      <c r="Q213">
        <v>0</v>
      </c>
      <c r="R213" t="s">
        <v>997</v>
      </c>
      <c r="S213">
        <v>1.97</v>
      </c>
      <c r="T213" t="str">
        <f>IF(J213="","","FCR-"&amp;_xlfn.XLOOKUP(J213,Bud_Vs_Exp!$A$14:$A$72,Bud_Vs_Exp!$B$14:$B$72,""))</f>
        <v>FCR-</v>
      </c>
      <c r="U213" t="str">
        <f>_xlfn.XLOOKUP(F213,SetUp!$O$2:$O$13,SetUp!$P$2:$P$13,"")</f>
        <v>Q1</v>
      </c>
    </row>
    <row r="214" spans="1:21" x14ac:dyDescent="0.25">
      <c r="A214" t="s">
        <v>19</v>
      </c>
      <c r="B214" t="s">
        <v>27</v>
      </c>
      <c r="C214">
        <v>1573425</v>
      </c>
      <c r="D214">
        <v>4</v>
      </c>
      <c r="E214" s="2">
        <v>44592</v>
      </c>
      <c r="F214">
        <v>202201</v>
      </c>
      <c r="G214" t="s">
        <v>736</v>
      </c>
      <c r="H214" t="s">
        <v>31</v>
      </c>
      <c r="I214">
        <v>590</v>
      </c>
      <c r="J214">
        <v>66133</v>
      </c>
      <c r="K214" s="3" t="s">
        <v>77</v>
      </c>
      <c r="L214" t="s">
        <v>73</v>
      </c>
      <c r="O214">
        <v>5</v>
      </c>
      <c r="P214" t="s">
        <v>22</v>
      </c>
      <c r="Q214">
        <v>0</v>
      </c>
      <c r="R214" t="s">
        <v>997</v>
      </c>
      <c r="S214">
        <v>6.32</v>
      </c>
      <c r="T214" t="str">
        <f>IF(J214="","","FCR-"&amp;_xlfn.XLOOKUP(J214,Bud_Vs_Exp!$A$14:$A$72,Bud_Vs_Exp!$B$14:$B$72,""))</f>
        <v>FCR-</v>
      </c>
      <c r="U214" t="str">
        <f>_xlfn.XLOOKUP(F214,SetUp!$O$2:$O$13,SetUp!$P$2:$P$13,"")</f>
        <v>Q1</v>
      </c>
    </row>
    <row r="215" spans="1:21" x14ac:dyDescent="0.25">
      <c r="A215" t="s">
        <v>19</v>
      </c>
      <c r="B215" t="s">
        <v>27</v>
      </c>
      <c r="C215">
        <v>1573426</v>
      </c>
      <c r="D215">
        <v>6</v>
      </c>
      <c r="E215" s="2">
        <v>44592</v>
      </c>
      <c r="F215">
        <v>202201</v>
      </c>
      <c r="G215" t="s">
        <v>731</v>
      </c>
      <c r="H215" t="s">
        <v>705</v>
      </c>
      <c r="I215">
        <v>590</v>
      </c>
      <c r="J215">
        <v>66131</v>
      </c>
      <c r="K215" s="3" t="s">
        <v>77</v>
      </c>
      <c r="L215" t="s">
        <v>73</v>
      </c>
      <c r="O215">
        <v>5</v>
      </c>
      <c r="P215" t="s">
        <v>22</v>
      </c>
      <c r="Q215">
        <v>0</v>
      </c>
      <c r="R215" t="s">
        <v>1072</v>
      </c>
      <c r="S215">
        <v>374.49</v>
      </c>
      <c r="T215" t="str">
        <f>IF(J215="","","FCR-"&amp;_xlfn.XLOOKUP(J215,Bud_Vs_Exp!$A$14:$A$72,Bud_Vs_Exp!$B$14:$B$72,""))</f>
        <v>FCR-</v>
      </c>
      <c r="U215" t="str">
        <f>_xlfn.XLOOKUP(F215,SetUp!$O$2:$O$13,SetUp!$P$2:$P$13,"")</f>
        <v>Q1</v>
      </c>
    </row>
    <row r="216" spans="1:21" x14ac:dyDescent="0.25">
      <c r="A216" t="s">
        <v>19</v>
      </c>
      <c r="B216" t="s">
        <v>27</v>
      </c>
      <c r="C216">
        <v>1573426</v>
      </c>
      <c r="D216">
        <v>4</v>
      </c>
      <c r="E216" s="2">
        <v>44592</v>
      </c>
      <c r="F216">
        <v>202201</v>
      </c>
      <c r="G216" t="s">
        <v>731</v>
      </c>
      <c r="H216" t="s">
        <v>705</v>
      </c>
      <c r="I216">
        <v>590</v>
      </c>
      <c r="J216">
        <v>66133</v>
      </c>
      <c r="K216" s="3" t="s">
        <v>77</v>
      </c>
      <c r="L216" t="s">
        <v>73</v>
      </c>
      <c r="O216">
        <v>5</v>
      </c>
      <c r="P216" t="s">
        <v>22</v>
      </c>
      <c r="Q216">
        <v>0</v>
      </c>
      <c r="R216" t="s">
        <v>1072</v>
      </c>
      <c r="S216">
        <v>1711.63</v>
      </c>
      <c r="T216" t="str">
        <f>IF(J216="","","FCR-"&amp;_xlfn.XLOOKUP(J216,Bud_Vs_Exp!$A$14:$A$72,Bud_Vs_Exp!$B$14:$B$72,""))</f>
        <v>FCR-</v>
      </c>
      <c r="U216" t="str">
        <f>_xlfn.XLOOKUP(F216,SetUp!$O$2:$O$13,SetUp!$P$2:$P$13,"")</f>
        <v>Q1</v>
      </c>
    </row>
    <row r="217" spans="1:21" x14ac:dyDescent="0.25">
      <c r="A217" t="s">
        <v>19</v>
      </c>
      <c r="B217" t="s">
        <v>27</v>
      </c>
      <c r="C217">
        <v>1573426</v>
      </c>
      <c r="D217">
        <v>8</v>
      </c>
      <c r="E217" s="2">
        <v>44592</v>
      </c>
      <c r="F217">
        <v>202201</v>
      </c>
      <c r="G217" t="s">
        <v>731</v>
      </c>
      <c r="H217" t="s">
        <v>705</v>
      </c>
      <c r="I217">
        <v>590</v>
      </c>
      <c r="J217">
        <v>66135</v>
      </c>
      <c r="K217" s="3" t="s">
        <v>77</v>
      </c>
      <c r="L217" t="s">
        <v>73</v>
      </c>
      <c r="O217">
        <v>5</v>
      </c>
      <c r="P217" t="s">
        <v>22</v>
      </c>
      <c r="Q217">
        <v>0</v>
      </c>
      <c r="R217" t="s">
        <v>1072</v>
      </c>
      <c r="S217">
        <v>501.07</v>
      </c>
      <c r="T217" t="str">
        <f>IF(J217="","","FCR-"&amp;_xlfn.XLOOKUP(J217,Bud_Vs_Exp!$A$14:$A$72,Bud_Vs_Exp!$B$14:$B$72,""))</f>
        <v>FCR-</v>
      </c>
      <c r="U217" t="str">
        <f>_xlfn.XLOOKUP(F217,SetUp!$O$2:$O$13,SetUp!$P$2:$P$13,"")</f>
        <v>Q1</v>
      </c>
    </row>
    <row r="218" spans="1:21" x14ac:dyDescent="0.25">
      <c r="A218" t="s">
        <v>19</v>
      </c>
      <c r="B218" t="s">
        <v>27</v>
      </c>
      <c r="C218">
        <v>1573448</v>
      </c>
      <c r="D218">
        <v>7</v>
      </c>
      <c r="E218" s="2">
        <v>44620</v>
      </c>
      <c r="F218">
        <v>202202</v>
      </c>
      <c r="G218" t="s">
        <v>731</v>
      </c>
      <c r="H218" t="s">
        <v>705</v>
      </c>
      <c r="I218">
        <v>590</v>
      </c>
      <c r="J218">
        <v>66135</v>
      </c>
      <c r="K218" s="3" t="s">
        <v>77</v>
      </c>
      <c r="L218" t="s">
        <v>73</v>
      </c>
      <c r="O218">
        <v>5</v>
      </c>
      <c r="P218" t="s">
        <v>22</v>
      </c>
      <c r="Q218">
        <v>0</v>
      </c>
      <c r="R218" t="s">
        <v>1072</v>
      </c>
      <c r="S218">
        <v>1081.5</v>
      </c>
      <c r="T218" t="str">
        <f>IF(J218="","","FCR-"&amp;_xlfn.XLOOKUP(J218,Bud_Vs_Exp!$A$14:$A$72,Bud_Vs_Exp!$B$14:$B$72,""))</f>
        <v>FCR-</v>
      </c>
      <c r="U218" t="str">
        <f>_xlfn.XLOOKUP(F218,SetUp!$O$2:$O$13,SetUp!$P$2:$P$13,"")</f>
        <v>Q1</v>
      </c>
    </row>
    <row r="219" spans="1:21" x14ac:dyDescent="0.25">
      <c r="A219" t="s">
        <v>19</v>
      </c>
      <c r="B219" t="s">
        <v>27</v>
      </c>
      <c r="C219">
        <v>1573448</v>
      </c>
      <c r="D219">
        <v>3</v>
      </c>
      <c r="E219" s="2">
        <v>44620</v>
      </c>
      <c r="F219">
        <v>202202</v>
      </c>
      <c r="G219" t="s">
        <v>731</v>
      </c>
      <c r="H219" t="s">
        <v>705</v>
      </c>
      <c r="I219">
        <v>590</v>
      </c>
      <c r="J219">
        <v>66133</v>
      </c>
      <c r="K219" s="3" t="s">
        <v>77</v>
      </c>
      <c r="L219" t="s">
        <v>73</v>
      </c>
      <c r="O219">
        <v>5</v>
      </c>
      <c r="P219" t="s">
        <v>22</v>
      </c>
      <c r="Q219">
        <v>0</v>
      </c>
      <c r="R219" t="s">
        <v>1072</v>
      </c>
      <c r="S219">
        <v>2086.4</v>
      </c>
      <c r="T219" t="str">
        <f>IF(J219="","","FCR-"&amp;_xlfn.XLOOKUP(J219,Bud_Vs_Exp!$A$14:$A$72,Bud_Vs_Exp!$B$14:$B$72,""))</f>
        <v>FCR-</v>
      </c>
      <c r="U219" t="str">
        <f>_xlfn.XLOOKUP(F219,SetUp!$O$2:$O$13,SetUp!$P$2:$P$13,"")</f>
        <v>Q1</v>
      </c>
    </row>
    <row r="220" spans="1:21" x14ac:dyDescent="0.25">
      <c r="A220" t="s">
        <v>19</v>
      </c>
      <c r="B220" t="s">
        <v>27</v>
      </c>
      <c r="C220">
        <v>1573448</v>
      </c>
      <c r="D220">
        <v>5</v>
      </c>
      <c r="E220" s="2">
        <v>44620</v>
      </c>
      <c r="F220">
        <v>202202</v>
      </c>
      <c r="G220" t="s">
        <v>731</v>
      </c>
      <c r="H220" t="s">
        <v>705</v>
      </c>
      <c r="I220">
        <v>590</v>
      </c>
      <c r="J220">
        <v>66131</v>
      </c>
      <c r="K220" s="3" t="s">
        <v>77</v>
      </c>
      <c r="L220" t="s">
        <v>73</v>
      </c>
      <c r="O220">
        <v>5</v>
      </c>
      <c r="P220" t="s">
        <v>22</v>
      </c>
      <c r="Q220">
        <v>0</v>
      </c>
      <c r="R220" t="s">
        <v>1072</v>
      </c>
      <c r="S220">
        <v>574.17999999999995</v>
      </c>
      <c r="T220" t="str">
        <f>IF(J220="","","FCR-"&amp;_xlfn.XLOOKUP(J220,Bud_Vs_Exp!$A$14:$A$72,Bud_Vs_Exp!$B$14:$B$72,""))</f>
        <v>FCR-</v>
      </c>
      <c r="U220" t="str">
        <f>_xlfn.XLOOKUP(F220,SetUp!$O$2:$O$13,SetUp!$P$2:$P$13,"")</f>
        <v>Q1</v>
      </c>
    </row>
    <row r="221" spans="1:21" x14ac:dyDescent="0.25">
      <c r="A221" t="s">
        <v>19</v>
      </c>
      <c r="B221" t="s">
        <v>27</v>
      </c>
      <c r="C221">
        <v>1573450</v>
      </c>
      <c r="D221">
        <v>3</v>
      </c>
      <c r="E221" s="2">
        <v>44620</v>
      </c>
      <c r="F221">
        <v>202202</v>
      </c>
      <c r="G221" t="s">
        <v>735</v>
      </c>
      <c r="H221" t="s">
        <v>706</v>
      </c>
      <c r="I221">
        <v>590</v>
      </c>
      <c r="J221">
        <v>66133</v>
      </c>
      <c r="K221" s="3" t="s">
        <v>77</v>
      </c>
      <c r="L221" t="s">
        <v>73</v>
      </c>
      <c r="O221">
        <v>5</v>
      </c>
      <c r="P221" t="s">
        <v>22</v>
      </c>
      <c r="Q221">
        <v>0</v>
      </c>
      <c r="R221" t="s">
        <v>975</v>
      </c>
      <c r="S221">
        <v>8.0299999999999994</v>
      </c>
      <c r="T221" t="str">
        <f>IF(J221="","","FCR-"&amp;_xlfn.XLOOKUP(J221,Bud_Vs_Exp!$A$14:$A$72,Bud_Vs_Exp!$B$14:$B$72,""))</f>
        <v>FCR-</v>
      </c>
      <c r="U221" t="str">
        <f>_xlfn.XLOOKUP(F221,SetUp!$O$2:$O$13,SetUp!$P$2:$P$13,"")</f>
        <v>Q1</v>
      </c>
    </row>
    <row r="222" spans="1:21" x14ac:dyDescent="0.25">
      <c r="A222" t="s">
        <v>19</v>
      </c>
      <c r="B222" t="s">
        <v>27</v>
      </c>
      <c r="C222">
        <v>1573450</v>
      </c>
      <c r="D222">
        <v>5</v>
      </c>
      <c r="E222" s="2">
        <v>44620</v>
      </c>
      <c r="F222">
        <v>202202</v>
      </c>
      <c r="G222" t="s">
        <v>735</v>
      </c>
      <c r="H222" t="s">
        <v>706</v>
      </c>
      <c r="I222">
        <v>590</v>
      </c>
      <c r="J222">
        <v>66131</v>
      </c>
      <c r="K222" s="3" t="s">
        <v>77</v>
      </c>
      <c r="L222" t="s">
        <v>73</v>
      </c>
      <c r="O222">
        <v>5</v>
      </c>
      <c r="P222" t="s">
        <v>22</v>
      </c>
      <c r="Q222">
        <v>0</v>
      </c>
      <c r="R222" t="s">
        <v>975</v>
      </c>
      <c r="S222">
        <v>3.14</v>
      </c>
      <c r="T222" t="str">
        <f>IF(J222="","","FCR-"&amp;_xlfn.XLOOKUP(J222,Bud_Vs_Exp!$A$14:$A$72,Bud_Vs_Exp!$B$14:$B$72,""))</f>
        <v>FCR-</v>
      </c>
      <c r="U222" t="str">
        <f>_xlfn.XLOOKUP(F222,SetUp!$O$2:$O$13,SetUp!$P$2:$P$13,"")</f>
        <v>Q1</v>
      </c>
    </row>
    <row r="223" spans="1:21" x14ac:dyDescent="0.25">
      <c r="A223" t="s">
        <v>19</v>
      </c>
      <c r="B223" t="s">
        <v>27</v>
      </c>
      <c r="C223">
        <v>1573450</v>
      </c>
      <c r="D223">
        <v>8</v>
      </c>
      <c r="E223" s="2">
        <v>44620</v>
      </c>
      <c r="F223">
        <v>202202</v>
      </c>
      <c r="G223" t="s">
        <v>735</v>
      </c>
      <c r="H223" t="s">
        <v>706</v>
      </c>
      <c r="I223">
        <v>590</v>
      </c>
      <c r="J223">
        <v>66135</v>
      </c>
      <c r="K223" s="3" t="s">
        <v>77</v>
      </c>
      <c r="L223" t="s">
        <v>73</v>
      </c>
      <c r="O223">
        <v>5</v>
      </c>
      <c r="P223" t="s">
        <v>22</v>
      </c>
      <c r="Q223">
        <v>0</v>
      </c>
      <c r="R223" t="s">
        <v>975</v>
      </c>
      <c r="S223">
        <v>1.3</v>
      </c>
      <c r="T223" t="str">
        <f>IF(J223="","","FCR-"&amp;_xlfn.XLOOKUP(J223,Bud_Vs_Exp!$A$14:$A$72,Bud_Vs_Exp!$B$14:$B$72,""))</f>
        <v>FCR-</v>
      </c>
      <c r="U223" t="str">
        <f>_xlfn.XLOOKUP(F223,SetUp!$O$2:$O$13,SetUp!$P$2:$P$13,"")</f>
        <v>Q1</v>
      </c>
    </row>
    <row r="224" spans="1:21" x14ac:dyDescent="0.25">
      <c r="A224" t="s">
        <v>19</v>
      </c>
      <c r="B224" t="s">
        <v>27</v>
      </c>
      <c r="C224">
        <v>1573451</v>
      </c>
      <c r="D224">
        <v>8</v>
      </c>
      <c r="E224" s="2">
        <v>44620</v>
      </c>
      <c r="F224">
        <v>202202</v>
      </c>
      <c r="G224" t="s">
        <v>736</v>
      </c>
      <c r="H224" t="s">
        <v>31</v>
      </c>
      <c r="I224">
        <v>590</v>
      </c>
      <c r="J224">
        <v>66135</v>
      </c>
      <c r="K224" s="3" t="s">
        <v>77</v>
      </c>
      <c r="L224" t="s">
        <v>73</v>
      </c>
      <c r="O224">
        <v>5</v>
      </c>
      <c r="P224" t="s">
        <v>22</v>
      </c>
      <c r="Q224">
        <v>0</v>
      </c>
      <c r="R224" t="s">
        <v>997</v>
      </c>
      <c r="S224">
        <v>8.7799999999999994</v>
      </c>
      <c r="T224" t="str">
        <f>IF(J224="","","FCR-"&amp;_xlfn.XLOOKUP(J224,Bud_Vs_Exp!$A$14:$A$72,Bud_Vs_Exp!$B$14:$B$72,""))</f>
        <v>FCR-</v>
      </c>
      <c r="U224" t="str">
        <f>_xlfn.XLOOKUP(F224,SetUp!$O$2:$O$13,SetUp!$P$2:$P$13,"")</f>
        <v>Q1</v>
      </c>
    </row>
    <row r="225" spans="1:21" x14ac:dyDescent="0.25">
      <c r="A225" t="s">
        <v>19</v>
      </c>
      <c r="B225" t="s">
        <v>27</v>
      </c>
      <c r="C225">
        <v>1573451</v>
      </c>
      <c r="D225">
        <v>4</v>
      </c>
      <c r="E225" s="2">
        <v>44620</v>
      </c>
      <c r="F225">
        <v>202202</v>
      </c>
      <c r="G225" t="s">
        <v>736</v>
      </c>
      <c r="H225" t="s">
        <v>31</v>
      </c>
      <c r="I225">
        <v>590</v>
      </c>
      <c r="J225">
        <v>66133</v>
      </c>
      <c r="K225" s="3" t="s">
        <v>77</v>
      </c>
      <c r="L225" t="s">
        <v>73</v>
      </c>
      <c r="O225">
        <v>5</v>
      </c>
      <c r="P225" t="s">
        <v>22</v>
      </c>
      <c r="Q225">
        <v>0</v>
      </c>
      <c r="R225" t="s">
        <v>997</v>
      </c>
      <c r="S225">
        <v>7.74</v>
      </c>
      <c r="T225" t="str">
        <f>IF(J225="","","FCR-"&amp;_xlfn.XLOOKUP(J225,Bud_Vs_Exp!$A$14:$A$72,Bud_Vs_Exp!$B$14:$B$72,""))</f>
        <v>FCR-</v>
      </c>
      <c r="U225" t="str">
        <f>_xlfn.XLOOKUP(F225,SetUp!$O$2:$O$13,SetUp!$P$2:$P$13,"")</f>
        <v>Q1</v>
      </c>
    </row>
    <row r="226" spans="1:21" x14ac:dyDescent="0.25">
      <c r="A226" t="s">
        <v>19</v>
      </c>
      <c r="B226" t="s">
        <v>27</v>
      </c>
      <c r="C226">
        <v>1573451</v>
      </c>
      <c r="D226">
        <v>6</v>
      </c>
      <c r="E226" s="2">
        <v>44620</v>
      </c>
      <c r="F226">
        <v>202202</v>
      </c>
      <c r="G226" t="s">
        <v>736</v>
      </c>
      <c r="H226" t="s">
        <v>31</v>
      </c>
      <c r="I226">
        <v>590</v>
      </c>
      <c r="J226">
        <v>66131</v>
      </c>
      <c r="K226" s="3" t="s">
        <v>77</v>
      </c>
      <c r="L226" t="s">
        <v>73</v>
      </c>
      <c r="O226">
        <v>5</v>
      </c>
      <c r="P226" t="s">
        <v>22</v>
      </c>
      <c r="Q226">
        <v>0</v>
      </c>
      <c r="R226" t="s">
        <v>997</v>
      </c>
      <c r="S226">
        <v>3.03</v>
      </c>
      <c r="T226" t="str">
        <f>IF(J226="","","FCR-"&amp;_xlfn.XLOOKUP(J226,Bud_Vs_Exp!$A$14:$A$72,Bud_Vs_Exp!$B$14:$B$72,""))</f>
        <v>FCR-</v>
      </c>
      <c r="U226" t="str">
        <f>_xlfn.XLOOKUP(F226,SetUp!$O$2:$O$13,SetUp!$P$2:$P$13,"")</f>
        <v>Q1</v>
      </c>
    </row>
    <row r="227" spans="1:21" x14ac:dyDescent="0.25">
      <c r="A227" t="s">
        <v>19</v>
      </c>
      <c r="B227" t="s">
        <v>27</v>
      </c>
      <c r="C227">
        <v>1573479</v>
      </c>
      <c r="D227">
        <v>2</v>
      </c>
      <c r="E227" s="2">
        <v>44650</v>
      </c>
      <c r="F227">
        <v>202203</v>
      </c>
      <c r="G227" t="s">
        <v>731</v>
      </c>
      <c r="H227" t="s">
        <v>705</v>
      </c>
      <c r="I227">
        <v>590</v>
      </c>
      <c r="J227">
        <v>66135</v>
      </c>
      <c r="K227" s="3" t="s">
        <v>77</v>
      </c>
      <c r="L227" t="s">
        <v>73</v>
      </c>
      <c r="O227">
        <v>5</v>
      </c>
      <c r="P227" t="s">
        <v>22</v>
      </c>
      <c r="Q227">
        <v>0</v>
      </c>
      <c r="R227" t="s">
        <v>1043</v>
      </c>
      <c r="S227">
        <v>-501.07</v>
      </c>
      <c r="T227" t="str">
        <f>IF(J227="","","FCR-"&amp;_xlfn.XLOOKUP(J227,Bud_Vs_Exp!$A$14:$A$72,Bud_Vs_Exp!$B$14:$B$72,""))</f>
        <v>FCR-</v>
      </c>
      <c r="U227" t="str">
        <f>_xlfn.XLOOKUP(F227,SetUp!$O$2:$O$13,SetUp!$P$2:$P$13,"")</f>
        <v>Q1</v>
      </c>
    </row>
    <row r="228" spans="1:21" x14ac:dyDescent="0.25">
      <c r="A228" t="s">
        <v>19</v>
      </c>
      <c r="B228" t="s">
        <v>27</v>
      </c>
      <c r="C228">
        <v>1573479</v>
      </c>
      <c r="D228">
        <v>5</v>
      </c>
      <c r="E228" s="2">
        <v>44650</v>
      </c>
      <c r="F228">
        <v>202203</v>
      </c>
      <c r="G228" t="s">
        <v>731</v>
      </c>
      <c r="H228" t="s">
        <v>705</v>
      </c>
      <c r="I228">
        <v>590</v>
      </c>
      <c r="J228">
        <v>66135</v>
      </c>
      <c r="K228" s="3" t="s">
        <v>77</v>
      </c>
      <c r="L228" t="s">
        <v>73</v>
      </c>
      <c r="O228">
        <v>5</v>
      </c>
      <c r="P228" t="s">
        <v>22</v>
      </c>
      <c r="Q228">
        <v>0</v>
      </c>
      <c r="R228" t="s">
        <v>1044</v>
      </c>
      <c r="S228">
        <v>607.37</v>
      </c>
      <c r="T228" t="str">
        <f>IF(J228="","","FCR-"&amp;_xlfn.XLOOKUP(J228,Bud_Vs_Exp!$A$14:$A$72,Bud_Vs_Exp!$B$14:$B$72,""))</f>
        <v>FCR-</v>
      </c>
      <c r="U228" t="str">
        <f>_xlfn.XLOOKUP(F228,SetUp!$O$2:$O$13,SetUp!$P$2:$P$13,"")</f>
        <v>Q1</v>
      </c>
    </row>
    <row r="229" spans="1:21" x14ac:dyDescent="0.25">
      <c r="A229" t="s">
        <v>19</v>
      </c>
      <c r="B229" t="s">
        <v>27</v>
      </c>
      <c r="C229">
        <v>1573487</v>
      </c>
      <c r="D229">
        <v>0</v>
      </c>
      <c r="E229" s="2">
        <v>44651</v>
      </c>
      <c r="F229">
        <v>202203</v>
      </c>
      <c r="G229" t="s">
        <v>731</v>
      </c>
      <c r="H229" t="s">
        <v>705</v>
      </c>
      <c r="I229">
        <v>590</v>
      </c>
      <c r="J229">
        <v>66133</v>
      </c>
      <c r="K229" s="3" t="s">
        <v>77</v>
      </c>
      <c r="L229" t="s">
        <v>73</v>
      </c>
      <c r="O229">
        <v>5</v>
      </c>
      <c r="P229" t="s">
        <v>22</v>
      </c>
      <c r="Q229">
        <v>0</v>
      </c>
      <c r="R229" t="s">
        <v>1072</v>
      </c>
      <c r="S229">
        <v>2002.88</v>
      </c>
      <c r="T229" t="str">
        <f>IF(J229="","","FCR-"&amp;_xlfn.XLOOKUP(J229,Bud_Vs_Exp!$A$14:$A$72,Bud_Vs_Exp!$B$14:$B$72,""))</f>
        <v>FCR-</v>
      </c>
      <c r="U229" t="str">
        <f>_xlfn.XLOOKUP(F229,SetUp!$O$2:$O$13,SetUp!$P$2:$P$13,"")</f>
        <v>Q1</v>
      </c>
    </row>
    <row r="230" spans="1:21" x14ac:dyDescent="0.25">
      <c r="A230" t="s">
        <v>19</v>
      </c>
      <c r="B230" t="s">
        <v>27</v>
      </c>
      <c r="C230">
        <v>1573487</v>
      </c>
      <c r="D230">
        <v>2</v>
      </c>
      <c r="E230" s="2">
        <v>44651</v>
      </c>
      <c r="F230">
        <v>202203</v>
      </c>
      <c r="G230" t="s">
        <v>731</v>
      </c>
      <c r="H230" t="s">
        <v>705</v>
      </c>
      <c r="I230">
        <v>590</v>
      </c>
      <c r="J230">
        <v>66131</v>
      </c>
      <c r="K230" s="3" t="s">
        <v>77</v>
      </c>
      <c r="L230" t="s">
        <v>73</v>
      </c>
      <c r="O230">
        <v>5</v>
      </c>
      <c r="P230" t="s">
        <v>22</v>
      </c>
      <c r="Q230">
        <v>0</v>
      </c>
      <c r="R230" t="s">
        <v>1072</v>
      </c>
      <c r="S230">
        <v>607.61</v>
      </c>
      <c r="T230" t="str">
        <f>IF(J230="","","FCR-"&amp;_xlfn.XLOOKUP(J230,Bud_Vs_Exp!$A$14:$A$72,Bud_Vs_Exp!$B$14:$B$72,""))</f>
        <v>FCR-</v>
      </c>
      <c r="U230" t="str">
        <f>_xlfn.XLOOKUP(F230,SetUp!$O$2:$O$13,SetUp!$P$2:$P$13,"")</f>
        <v>Q1</v>
      </c>
    </row>
    <row r="231" spans="1:21" x14ac:dyDescent="0.25">
      <c r="A231" t="s">
        <v>19</v>
      </c>
      <c r="B231" t="s">
        <v>27</v>
      </c>
      <c r="C231">
        <v>1573487</v>
      </c>
      <c r="D231">
        <v>4</v>
      </c>
      <c r="E231" s="2">
        <v>44651</v>
      </c>
      <c r="F231">
        <v>202203</v>
      </c>
      <c r="G231" t="s">
        <v>731</v>
      </c>
      <c r="H231" t="s">
        <v>705</v>
      </c>
      <c r="I231">
        <v>590</v>
      </c>
      <c r="J231">
        <v>66135</v>
      </c>
      <c r="K231" s="3" t="s">
        <v>77</v>
      </c>
      <c r="L231" t="s">
        <v>73</v>
      </c>
      <c r="O231">
        <v>5</v>
      </c>
      <c r="P231" t="s">
        <v>22</v>
      </c>
      <c r="Q231">
        <v>0</v>
      </c>
      <c r="R231" t="s">
        <v>1072</v>
      </c>
      <c r="S231">
        <v>1272.17</v>
      </c>
      <c r="T231" t="str">
        <f>IF(J231="","","FCR-"&amp;_xlfn.XLOOKUP(J231,Bud_Vs_Exp!$A$14:$A$72,Bud_Vs_Exp!$B$14:$B$72,""))</f>
        <v>FCR-</v>
      </c>
      <c r="U231" t="str">
        <f>_xlfn.XLOOKUP(F231,SetUp!$O$2:$O$13,SetUp!$P$2:$P$13,"")</f>
        <v>Q1</v>
      </c>
    </row>
    <row r="232" spans="1:21" x14ac:dyDescent="0.25">
      <c r="A232" t="s">
        <v>19</v>
      </c>
      <c r="B232" t="s">
        <v>27</v>
      </c>
      <c r="C232">
        <v>1573489</v>
      </c>
      <c r="D232">
        <v>2</v>
      </c>
      <c r="E232" s="2">
        <v>44651</v>
      </c>
      <c r="F232">
        <v>202203</v>
      </c>
      <c r="G232" t="s">
        <v>735</v>
      </c>
      <c r="H232" t="s">
        <v>706</v>
      </c>
      <c r="I232">
        <v>590</v>
      </c>
      <c r="J232">
        <v>66133</v>
      </c>
      <c r="K232" s="3" t="s">
        <v>77</v>
      </c>
      <c r="L232" t="s">
        <v>73</v>
      </c>
      <c r="O232">
        <v>5</v>
      </c>
      <c r="P232" t="s">
        <v>22</v>
      </c>
      <c r="Q232">
        <v>0</v>
      </c>
      <c r="R232" t="s">
        <v>975</v>
      </c>
      <c r="S232">
        <v>7.32</v>
      </c>
      <c r="T232" t="str">
        <f>IF(J232="","","FCR-"&amp;_xlfn.XLOOKUP(J232,Bud_Vs_Exp!$A$14:$A$72,Bud_Vs_Exp!$B$14:$B$72,""))</f>
        <v>FCR-</v>
      </c>
      <c r="U232" t="str">
        <f>_xlfn.XLOOKUP(F232,SetUp!$O$2:$O$13,SetUp!$P$2:$P$13,"")</f>
        <v>Q1</v>
      </c>
    </row>
    <row r="233" spans="1:21" x14ac:dyDescent="0.25">
      <c r="A233" t="s">
        <v>19</v>
      </c>
      <c r="B233" t="s">
        <v>27</v>
      </c>
      <c r="C233">
        <v>1573489</v>
      </c>
      <c r="D233">
        <v>4</v>
      </c>
      <c r="E233" s="2">
        <v>44651</v>
      </c>
      <c r="F233">
        <v>202203</v>
      </c>
      <c r="G233" t="s">
        <v>735</v>
      </c>
      <c r="H233" t="s">
        <v>706</v>
      </c>
      <c r="I233">
        <v>590</v>
      </c>
      <c r="J233">
        <v>66131</v>
      </c>
      <c r="K233" s="3" t="s">
        <v>77</v>
      </c>
      <c r="L233" t="s">
        <v>73</v>
      </c>
      <c r="O233">
        <v>5</v>
      </c>
      <c r="P233" t="s">
        <v>22</v>
      </c>
      <c r="Q233">
        <v>0</v>
      </c>
      <c r="R233" t="s">
        <v>975</v>
      </c>
      <c r="S233">
        <v>3.1</v>
      </c>
      <c r="T233" t="str">
        <f>IF(J233="","","FCR-"&amp;_xlfn.XLOOKUP(J233,Bud_Vs_Exp!$A$14:$A$72,Bud_Vs_Exp!$B$14:$B$72,""))</f>
        <v>FCR-</v>
      </c>
      <c r="U233" t="str">
        <f>_xlfn.XLOOKUP(F233,SetUp!$O$2:$O$13,SetUp!$P$2:$P$13,"")</f>
        <v>Q1</v>
      </c>
    </row>
    <row r="234" spans="1:21" x14ac:dyDescent="0.25">
      <c r="A234" t="s">
        <v>19</v>
      </c>
      <c r="B234" t="s">
        <v>27</v>
      </c>
      <c r="C234">
        <v>1573489</v>
      </c>
      <c r="D234">
        <v>6</v>
      </c>
      <c r="E234" s="2">
        <v>44651</v>
      </c>
      <c r="F234">
        <v>202203</v>
      </c>
      <c r="G234" t="s">
        <v>735</v>
      </c>
      <c r="H234" t="s">
        <v>706</v>
      </c>
      <c r="I234">
        <v>590</v>
      </c>
      <c r="J234">
        <v>66135</v>
      </c>
      <c r="K234" s="3" t="s">
        <v>77</v>
      </c>
      <c r="L234" t="s">
        <v>73</v>
      </c>
      <c r="O234">
        <v>5</v>
      </c>
      <c r="P234" t="s">
        <v>22</v>
      </c>
      <c r="Q234">
        <v>0</v>
      </c>
      <c r="R234" t="s">
        <v>975</v>
      </c>
      <c r="S234">
        <v>9.27</v>
      </c>
      <c r="T234" t="str">
        <f>IF(J234="","","FCR-"&amp;_xlfn.XLOOKUP(J234,Bud_Vs_Exp!$A$14:$A$72,Bud_Vs_Exp!$B$14:$B$72,""))</f>
        <v>FCR-</v>
      </c>
      <c r="U234" t="str">
        <f>_xlfn.XLOOKUP(F234,SetUp!$O$2:$O$13,SetUp!$P$2:$P$13,"")</f>
        <v>Q1</v>
      </c>
    </row>
    <row r="235" spans="1:21" x14ac:dyDescent="0.25">
      <c r="A235" t="s">
        <v>19</v>
      </c>
      <c r="B235" t="s">
        <v>27</v>
      </c>
      <c r="C235">
        <v>1573490</v>
      </c>
      <c r="D235">
        <v>3</v>
      </c>
      <c r="E235" s="2">
        <v>44651</v>
      </c>
      <c r="F235">
        <v>202203</v>
      </c>
      <c r="G235" t="s">
        <v>736</v>
      </c>
      <c r="H235" t="s">
        <v>31</v>
      </c>
      <c r="I235">
        <v>590</v>
      </c>
      <c r="J235">
        <v>66133</v>
      </c>
      <c r="K235" s="3" t="s">
        <v>77</v>
      </c>
      <c r="L235" t="s">
        <v>73</v>
      </c>
      <c r="O235">
        <v>5</v>
      </c>
      <c r="P235" t="s">
        <v>22</v>
      </c>
      <c r="Q235">
        <v>0</v>
      </c>
      <c r="R235" t="s">
        <v>997</v>
      </c>
      <c r="S235">
        <v>7.09</v>
      </c>
      <c r="T235" t="str">
        <f>IF(J235="","","FCR-"&amp;_xlfn.XLOOKUP(J235,Bud_Vs_Exp!$A$14:$A$72,Bud_Vs_Exp!$B$14:$B$72,""))</f>
        <v>FCR-</v>
      </c>
      <c r="U235" t="str">
        <f>_xlfn.XLOOKUP(F235,SetUp!$O$2:$O$13,SetUp!$P$2:$P$13,"")</f>
        <v>Q1</v>
      </c>
    </row>
    <row r="236" spans="1:21" x14ac:dyDescent="0.25">
      <c r="A236" t="s">
        <v>19</v>
      </c>
      <c r="B236" t="s">
        <v>27</v>
      </c>
      <c r="C236">
        <v>1573490</v>
      </c>
      <c r="D236">
        <v>5</v>
      </c>
      <c r="E236" s="2">
        <v>44651</v>
      </c>
      <c r="F236">
        <v>202203</v>
      </c>
      <c r="G236" t="s">
        <v>736</v>
      </c>
      <c r="H236" t="s">
        <v>31</v>
      </c>
      <c r="I236">
        <v>590</v>
      </c>
      <c r="J236">
        <v>66131</v>
      </c>
      <c r="K236" s="3" t="s">
        <v>77</v>
      </c>
      <c r="L236" t="s">
        <v>73</v>
      </c>
      <c r="O236">
        <v>5</v>
      </c>
      <c r="P236" t="s">
        <v>22</v>
      </c>
      <c r="Q236">
        <v>0</v>
      </c>
      <c r="R236" t="s">
        <v>997</v>
      </c>
      <c r="S236">
        <v>3</v>
      </c>
      <c r="T236" t="str">
        <f>IF(J236="","","FCR-"&amp;_xlfn.XLOOKUP(J236,Bud_Vs_Exp!$A$14:$A$72,Bud_Vs_Exp!$B$14:$B$72,""))</f>
        <v>FCR-</v>
      </c>
      <c r="U236" t="str">
        <f>_xlfn.XLOOKUP(F236,SetUp!$O$2:$O$13,SetUp!$P$2:$P$13,"")</f>
        <v>Q1</v>
      </c>
    </row>
    <row r="237" spans="1:21" x14ac:dyDescent="0.25">
      <c r="A237" t="s">
        <v>19</v>
      </c>
      <c r="B237" t="s">
        <v>27</v>
      </c>
      <c r="C237">
        <v>1573490</v>
      </c>
      <c r="D237">
        <v>7</v>
      </c>
      <c r="E237" s="2">
        <v>44651</v>
      </c>
      <c r="F237">
        <v>202203</v>
      </c>
      <c r="G237" t="s">
        <v>736</v>
      </c>
      <c r="H237" t="s">
        <v>31</v>
      </c>
      <c r="I237">
        <v>590</v>
      </c>
      <c r="J237">
        <v>66135</v>
      </c>
      <c r="K237" s="3" t="s">
        <v>77</v>
      </c>
      <c r="L237" t="s">
        <v>73</v>
      </c>
      <c r="O237">
        <v>5</v>
      </c>
      <c r="P237" t="s">
        <v>22</v>
      </c>
      <c r="Q237">
        <v>0</v>
      </c>
      <c r="R237" t="s">
        <v>997</v>
      </c>
      <c r="S237">
        <v>8.98</v>
      </c>
      <c r="T237" t="str">
        <f>IF(J237="","","FCR-"&amp;_xlfn.XLOOKUP(J237,Bud_Vs_Exp!$A$14:$A$72,Bud_Vs_Exp!$B$14:$B$72,""))</f>
        <v>FCR-</v>
      </c>
      <c r="U237" t="str">
        <f>_xlfn.XLOOKUP(F237,SetUp!$O$2:$O$13,SetUp!$P$2:$P$13,"")</f>
        <v>Q1</v>
      </c>
    </row>
    <row r="238" spans="1:21" x14ac:dyDescent="0.25">
      <c r="A238" t="s">
        <v>19</v>
      </c>
      <c r="B238" t="s">
        <v>27</v>
      </c>
      <c r="C238">
        <v>1573495</v>
      </c>
      <c r="D238">
        <v>1</v>
      </c>
      <c r="E238" s="2">
        <v>44651</v>
      </c>
      <c r="F238">
        <v>202203</v>
      </c>
      <c r="G238" t="s">
        <v>765</v>
      </c>
      <c r="H238" t="s">
        <v>45</v>
      </c>
      <c r="I238">
        <v>590</v>
      </c>
      <c r="J238">
        <v>65822</v>
      </c>
      <c r="K238" t="s">
        <v>76</v>
      </c>
      <c r="L238" t="s">
        <v>75</v>
      </c>
      <c r="O238">
        <v>5</v>
      </c>
      <c r="P238" t="s">
        <v>22</v>
      </c>
      <c r="Q238">
        <v>0</v>
      </c>
      <c r="R238" t="s">
        <v>1073</v>
      </c>
      <c r="S238">
        <v>80</v>
      </c>
      <c r="T238" t="str">
        <f>IF(J238="","","FCR-"&amp;_xlfn.XLOOKUP(J238,Bud_Vs_Exp!$A$14:$A$72,Bud_Vs_Exp!$B$14:$B$72,""))</f>
        <v xml:space="preserve">FCR-4.4 </v>
      </c>
      <c r="U238" t="str">
        <f>_xlfn.XLOOKUP(F238,SetUp!$O$2:$O$13,SetUp!$P$2:$P$13,"")</f>
        <v>Q1</v>
      </c>
    </row>
    <row r="239" spans="1:21" x14ac:dyDescent="0.25">
      <c r="A239" t="s">
        <v>19</v>
      </c>
      <c r="B239" t="s">
        <v>27</v>
      </c>
      <c r="C239">
        <v>1573495</v>
      </c>
      <c r="D239">
        <v>2</v>
      </c>
      <c r="E239" s="2">
        <v>44651</v>
      </c>
      <c r="F239">
        <v>202203</v>
      </c>
      <c r="G239" t="s">
        <v>736</v>
      </c>
      <c r="H239" t="s">
        <v>31</v>
      </c>
      <c r="I239">
        <v>590</v>
      </c>
      <c r="J239">
        <v>65822</v>
      </c>
      <c r="K239" t="s">
        <v>76</v>
      </c>
      <c r="L239" t="s">
        <v>75</v>
      </c>
      <c r="O239">
        <v>5</v>
      </c>
      <c r="P239" t="s">
        <v>22</v>
      </c>
      <c r="Q239">
        <v>0</v>
      </c>
      <c r="R239" t="s">
        <v>1074</v>
      </c>
      <c r="S239">
        <v>55</v>
      </c>
      <c r="T239" t="str">
        <f>IF(J239="","","FCR-"&amp;_xlfn.XLOOKUP(J239,Bud_Vs_Exp!$A$14:$A$72,Bud_Vs_Exp!$B$14:$B$72,""))</f>
        <v xml:space="preserve">FCR-4.4 </v>
      </c>
      <c r="U239" t="str">
        <f>_xlfn.XLOOKUP(F239,SetUp!$O$2:$O$13,SetUp!$P$2:$P$13,"")</f>
        <v>Q1</v>
      </c>
    </row>
    <row r="240" spans="1:21" x14ac:dyDescent="0.25">
      <c r="A240" t="s">
        <v>19</v>
      </c>
      <c r="B240" t="s">
        <v>27</v>
      </c>
      <c r="C240">
        <v>1573495</v>
      </c>
      <c r="D240">
        <v>3</v>
      </c>
      <c r="E240" s="2">
        <v>44651</v>
      </c>
      <c r="F240">
        <v>202203</v>
      </c>
      <c r="G240" t="s">
        <v>765</v>
      </c>
      <c r="H240" t="s">
        <v>45</v>
      </c>
      <c r="I240">
        <v>590</v>
      </c>
      <c r="J240">
        <v>65821</v>
      </c>
      <c r="K240" t="s">
        <v>76</v>
      </c>
      <c r="L240" t="s">
        <v>75</v>
      </c>
      <c r="O240">
        <v>5</v>
      </c>
      <c r="P240" t="s">
        <v>22</v>
      </c>
      <c r="Q240">
        <v>0</v>
      </c>
      <c r="R240" t="s">
        <v>1073</v>
      </c>
      <c r="S240">
        <v>-80</v>
      </c>
      <c r="T240" t="str">
        <f>IF(J240="","","FCR-"&amp;_xlfn.XLOOKUP(J240,Bud_Vs_Exp!$A$14:$A$72,Bud_Vs_Exp!$B$14:$B$72,""))</f>
        <v xml:space="preserve">FCR-4.3 </v>
      </c>
      <c r="U240" t="str">
        <f>_xlfn.XLOOKUP(F240,SetUp!$O$2:$O$13,SetUp!$P$2:$P$13,"")</f>
        <v>Q1</v>
      </c>
    </row>
    <row r="241" spans="1:21" x14ac:dyDescent="0.25">
      <c r="A241" s="4" t="s">
        <v>19</v>
      </c>
      <c r="B241" s="4" t="s">
        <v>27</v>
      </c>
      <c r="C241" s="4">
        <v>1573495</v>
      </c>
      <c r="D241" s="4">
        <v>4</v>
      </c>
      <c r="E241" s="5">
        <v>44651</v>
      </c>
      <c r="F241" s="4">
        <v>202203</v>
      </c>
      <c r="G241" t="s">
        <v>736</v>
      </c>
      <c r="H241" t="s">
        <v>31</v>
      </c>
      <c r="I241" s="4">
        <v>590</v>
      </c>
      <c r="J241" s="4">
        <v>65821</v>
      </c>
      <c r="K241" t="s">
        <v>76</v>
      </c>
      <c r="L241" t="s">
        <v>75</v>
      </c>
      <c r="M241" s="4"/>
      <c r="N241" s="4"/>
      <c r="O241" s="4">
        <v>5</v>
      </c>
      <c r="P241" s="4" t="s">
        <v>22</v>
      </c>
      <c r="Q241" s="4">
        <v>0</v>
      </c>
      <c r="R241" s="4" t="s">
        <v>1074</v>
      </c>
      <c r="S241" s="4">
        <v>-55</v>
      </c>
      <c r="T241" t="str">
        <f>IF(J241="","","FCR-"&amp;_xlfn.XLOOKUP(J241,Bud_Vs_Exp!$A$14:$A$72,Bud_Vs_Exp!$B$14:$B$72,""))</f>
        <v xml:space="preserve">FCR-4.3 </v>
      </c>
      <c r="U241" t="str">
        <f>_xlfn.XLOOKUP(F241,SetUp!$O$2:$O$13,SetUp!$P$2:$P$13,"")</f>
        <v>Q1</v>
      </c>
    </row>
    <row r="242" spans="1:21" x14ac:dyDescent="0.25">
      <c r="A242" t="s">
        <v>19</v>
      </c>
      <c r="B242" t="s">
        <v>20</v>
      </c>
      <c r="C242">
        <v>1573495</v>
      </c>
      <c r="D242">
        <v>0</v>
      </c>
      <c r="E242" s="2">
        <v>44655</v>
      </c>
      <c r="F242">
        <v>202204</v>
      </c>
      <c r="G242" t="s">
        <v>746</v>
      </c>
      <c r="H242" t="s">
        <v>41</v>
      </c>
      <c r="I242">
        <v>590</v>
      </c>
      <c r="J242">
        <v>65833</v>
      </c>
      <c r="K242" t="s">
        <v>76</v>
      </c>
      <c r="L242" t="s">
        <v>75</v>
      </c>
      <c r="O242" s="6">
        <v>5</v>
      </c>
      <c r="P242" s="6" t="s">
        <v>22</v>
      </c>
      <c r="Q242">
        <v>0</v>
      </c>
      <c r="R242" t="s">
        <v>1075</v>
      </c>
      <c r="S242">
        <v>1701</v>
      </c>
      <c r="T242" t="str">
        <f>IF(J242="","","FCR-"&amp;_xlfn.XLOOKUP(J242,Bud_Vs_Exp!$A$14:$A$72,Bud_Vs_Exp!$B$14:$B$72,""))</f>
        <v xml:space="preserve">FCR-6.4.3 </v>
      </c>
      <c r="U242" t="str">
        <f>_xlfn.XLOOKUP(F242,SetUp!$O$2:$O$13,SetUp!$P$2:$P$13,"")</f>
        <v>Q2</v>
      </c>
    </row>
    <row r="243" spans="1:21" x14ac:dyDescent="0.25">
      <c r="A243" t="s">
        <v>19</v>
      </c>
      <c r="B243" t="s">
        <v>20</v>
      </c>
      <c r="C243">
        <v>1573496</v>
      </c>
      <c r="D243">
        <v>0</v>
      </c>
      <c r="E243" s="2">
        <v>44656</v>
      </c>
      <c r="F243">
        <v>202204</v>
      </c>
      <c r="G243" t="s">
        <v>729</v>
      </c>
      <c r="H243" t="s">
        <v>25</v>
      </c>
      <c r="I243">
        <v>590</v>
      </c>
      <c r="J243">
        <v>65802</v>
      </c>
      <c r="K243" t="s">
        <v>76</v>
      </c>
      <c r="L243" t="s">
        <v>75</v>
      </c>
      <c r="O243" s="6">
        <v>5</v>
      </c>
      <c r="P243" s="6" t="s">
        <v>22</v>
      </c>
      <c r="Q243">
        <v>0</v>
      </c>
      <c r="R243" t="s">
        <v>1076</v>
      </c>
      <c r="S243">
        <v>96</v>
      </c>
      <c r="T243" t="str">
        <f>IF(J243="","","FCR-"&amp;_xlfn.XLOOKUP(J243,Bud_Vs_Exp!$A$14:$A$72,Bud_Vs_Exp!$B$14:$B$72,""))</f>
        <v>FCR-1.1.1.33</v>
      </c>
      <c r="U243" t="str">
        <f>_xlfn.XLOOKUP(F243,SetUp!$O$2:$O$13,SetUp!$P$2:$P$13,"")</f>
        <v>Q2</v>
      </c>
    </row>
    <row r="244" spans="1:21" x14ac:dyDescent="0.25">
      <c r="A244" t="s">
        <v>19</v>
      </c>
      <c r="B244" t="s">
        <v>20</v>
      </c>
      <c r="C244">
        <v>1573497</v>
      </c>
      <c r="D244">
        <v>1</v>
      </c>
      <c r="E244" s="2">
        <v>44656</v>
      </c>
      <c r="F244">
        <v>202204</v>
      </c>
      <c r="G244" t="s">
        <v>739</v>
      </c>
      <c r="H244" t="s">
        <v>35</v>
      </c>
      <c r="I244">
        <v>590</v>
      </c>
      <c r="J244">
        <v>65820</v>
      </c>
      <c r="K244" t="s">
        <v>76</v>
      </c>
      <c r="L244" t="s">
        <v>75</v>
      </c>
      <c r="O244" s="6">
        <v>5</v>
      </c>
      <c r="P244" s="6" t="s">
        <v>22</v>
      </c>
      <c r="Q244">
        <v>0</v>
      </c>
      <c r="R244" t="s">
        <v>982</v>
      </c>
      <c r="S244">
        <v>474.67</v>
      </c>
      <c r="T244" t="str">
        <f>IF(J244="","","FCR-"&amp;_xlfn.XLOOKUP(J244,Bud_Vs_Exp!$A$14:$A$72,Bud_Vs_Exp!$B$14:$B$72,""))</f>
        <v xml:space="preserve">FCR-4.2 </v>
      </c>
      <c r="U244" t="str">
        <f>_xlfn.XLOOKUP(F244,SetUp!$O$2:$O$13,SetUp!$P$2:$P$13,"")</f>
        <v>Q2</v>
      </c>
    </row>
    <row r="245" spans="1:21" x14ac:dyDescent="0.25">
      <c r="A245" t="s">
        <v>19</v>
      </c>
      <c r="B245" t="s">
        <v>20</v>
      </c>
      <c r="C245">
        <v>1573497</v>
      </c>
      <c r="D245">
        <v>4</v>
      </c>
      <c r="E245" s="2">
        <v>44656</v>
      </c>
      <c r="F245">
        <v>202204</v>
      </c>
      <c r="G245" t="s">
        <v>727</v>
      </c>
      <c r="H245" t="s">
        <v>23</v>
      </c>
      <c r="I245">
        <v>590</v>
      </c>
      <c r="J245">
        <v>65822</v>
      </c>
      <c r="K245" t="s">
        <v>76</v>
      </c>
      <c r="L245" t="s">
        <v>75</v>
      </c>
      <c r="O245" s="6">
        <v>5</v>
      </c>
      <c r="P245" s="6" t="s">
        <v>22</v>
      </c>
      <c r="Q245">
        <v>0</v>
      </c>
      <c r="R245" t="s">
        <v>1077</v>
      </c>
      <c r="S245">
        <v>22.85</v>
      </c>
      <c r="T245" t="str">
        <f>IF(J245="","","FCR-"&amp;_xlfn.XLOOKUP(J245,Bud_Vs_Exp!$A$14:$A$72,Bud_Vs_Exp!$B$14:$B$72,""))</f>
        <v xml:space="preserve">FCR-4.4 </v>
      </c>
      <c r="U245" t="str">
        <f>_xlfn.XLOOKUP(F245,SetUp!$O$2:$O$13,SetUp!$P$2:$P$13,"")</f>
        <v>Q2</v>
      </c>
    </row>
    <row r="246" spans="1:21" x14ac:dyDescent="0.25">
      <c r="A246" t="s">
        <v>19</v>
      </c>
      <c r="B246" t="s">
        <v>20</v>
      </c>
      <c r="C246">
        <v>1573501</v>
      </c>
      <c r="D246">
        <v>2</v>
      </c>
      <c r="E246" s="2">
        <v>44663</v>
      </c>
      <c r="F246">
        <v>202204</v>
      </c>
      <c r="G246" t="s">
        <v>734</v>
      </c>
      <c r="H246" t="s">
        <v>30</v>
      </c>
      <c r="I246">
        <v>590</v>
      </c>
      <c r="J246">
        <v>65827</v>
      </c>
      <c r="K246" t="s">
        <v>76</v>
      </c>
      <c r="L246" t="s">
        <v>75</v>
      </c>
      <c r="O246" s="6">
        <v>5</v>
      </c>
      <c r="P246" s="6" t="s">
        <v>22</v>
      </c>
      <c r="Q246">
        <v>0</v>
      </c>
      <c r="R246" t="s">
        <v>1078</v>
      </c>
      <c r="S246">
        <v>33.090000000000003</v>
      </c>
      <c r="T246" t="str">
        <f>IF(J246="","","FCR-"&amp;_xlfn.XLOOKUP(J246,Bud_Vs_Exp!$A$14:$A$72,Bud_Vs_Exp!$B$14:$B$72,""))</f>
        <v xml:space="preserve">FCR-5.6 </v>
      </c>
      <c r="U246" t="str">
        <f>_xlfn.XLOOKUP(F246,SetUp!$O$2:$O$13,SetUp!$P$2:$P$13,"")</f>
        <v>Q2</v>
      </c>
    </row>
    <row r="247" spans="1:21" x14ac:dyDescent="0.25">
      <c r="A247" t="s">
        <v>19</v>
      </c>
      <c r="B247" t="s">
        <v>20</v>
      </c>
      <c r="C247">
        <v>1573507</v>
      </c>
      <c r="D247">
        <v>0</v>
      </c>
      <c r="E247" s="2">
        <v>44673</v>
      </c>
      <c r="F247">
        <v>202204</v>
      </c>
      <c r="G247" t="s">
        <v>746</v>
      </c>
      <c r="H247" t="s">
        <v>41</v>
      </c>
      <c r="I247">
        <v>590</v>
      </c>
      <c r="J247">
        <v>65833</v>
      </c>
      <c r="K247" t="s">
        <v>76</v>
      </c>
      <c r="L247" t="s">
        <v>75</v>
      </c>
      <c r="O247" s="6">
        <v>5</v>
      </c>
      <c r="P247" s="6" t="s">
        <v>22</v>
      </c>
      <c r="Q247">
        <v>0</v>
      </c>
      <c r="R247" t="s">
        <v>1079</v>
      </c>
      <c r="S247">
        <v>1482</v>
      </c>
      <c r="T247" t="str">
        <f>IF(J247="","","FCR-"&amp;_xlfn.XLOOKUP(J247,Bud_Vs_Exp!$A$14:$A$72,Bud_Vs_Exp!$B$14:$B$72,""))</f>
        <v xml:space="preserve">FCR-6.4.3 </v>
      </c>
      <c r="U247" t="str">
        <f>_xlfn.XLOOKUP(F247,SetUp!$O$2:$O$13,SetUp!$P$2:$P$13,"")</f>
        <v>Q2</v>
      </c>
    </row>
    <row r="248" spans="1:21" x14ac:dyDescent="0.25">
      <c r="A248" t="s">
        <v>19</v>
      </c>
      <c r="B248" t="s">
        <v>20</v>
      </c>
      <c r="C248">
        <v>1573507</v>
      </c>
      <c r="D248">
        <v>1</v>
      </c>
      <c r="E248" s="2">
        <v>44673</v>
      </c>
      <c r="F248">
        <v>202204</v>
      </c>
      <c r="G248" t="s">
        <v>746</v>
      </c>
      <c r="H248" t="s">
        <v>41</v>
      </c>
      <c r="I248">
        <v>590</v>
      </c>
      <c r="J248">
        <v>65833</v>
      </c>
      <c r="K248" t="s">
        <v>76</v>
      </c>
      <c r="L248" t="s">
        <v>75</v>
      </c>
      <c r="O248" s="6">
        <v>5</v>
      </c>
      <c r="P248" s="6" t="s">
        <v>22</v>
      </c>
      <c r="Q248">
        <v>0</v>
      </c>
      <c r="R248" t="s">
        <v>1080</v>
      </c>
      <c r="S248">
        <v>6.89</v>
      </c>
      <c r="T248" t="str">
        <f>IF(J248="","","FCR-"&amp;_xlfn.XLOOKUP(J248,Bud_Vs_Exp!$A$14:$A$72,Bud_Vs_Exp!$B$14:$B$72,""))</f>
        <v xml:space="preserve">FCR-6.4.3 </v>
      </c>
      <c r="U248" t="str">
        <f>_xlfn.XLOOKUP(F248,SetUp!$O$2:$O$13,SetUp!$P$2:$P$13,"")</f>
        <v>Q2</v>
      </c>
    </row>
    <row r="249" spans="1:21" x14ac:dyDescent="0.25">
      <c r="A249" t="s">
        <v>19</v>
      </c>
      <c r="B249" t="s">
        <v>20</v>
      </c>
      <c r="C249">
        <v>1573507</v>
      </c>
      <c r="D249">
        <v>2</v>
      </c>
      <c r="E249" s="2">
        <v>44673</v>
      </c>
      <c r="F249">
        <v>202204</v>
      </c>
      <c r="G249" t="s">
        <v>746</v>
      </c>
      <c r="H249" t="s">
        <v>41</v>
      </c>
      <c r="I249">
        <v>590</v>
      </c>
      <c r="J249">
        <v>65833</v>
      </c>
      <c r="K249" t="s">
        <v>76</v>
      </c>
      <c r="L249" t="s">
        <v>75</v>
      </c>
      <c r="O249" s="6">
        <v>5</v>
      </c>
      <c r="P249" s="6" t="s">
        <v>22</v>
      </c>
      <c r="Q249">
        <v>0</v>
      </c>
      <c r="R249" t="s">
        <v>1081</v>
      </c>
      <c r="S249">
        <v>1710</v>
      </c>
      <c r="T249" t="str">
        <f>IF(J249="","","FCR-"&amp;_xlfn.XLOOKUP(J249,Bud_Vs_Exp!$A$14:$A$72,Bud_Vs_Exp!$B$14:$B$72,""))</f>
        <v xml:space="preserve">FCR-6.4.3 </v>
      </c>
      <c r="U249" t="str">
        <f>_xlfn.XLOOKUP(F249,SetUp!$O$2:$O$13,SetUp!$P$2:$P$13,"")</f>
        <v>Q2</v>
      </c>
    </row>
    <row r="250" spans="1:21" x14ac:dyDescent="0.25">
      <c r="A250" t="s">
        <v>19</v>
      </c>
      <c r="B250" t="s">
        <v>20</v>
      </c>
      <c r="C250">
        <v>1573507</v>
      </c>
      <c r="D250">
        <v>3</v>
      </c>
      <c r="E250" s="2">
        <v>44673</v>
      </c>
      <c r="F250">
        <v>202204</v>
      </c>
      <c r="G250" t="s">
        <v>746</v>
      </c>
      <c r="H250" t="s">
        <v>41</v>
      </c>
      <c r="I250">
        <v>590</v>
      </c>
      <c r="J250">
        <v>65833</v>
      </c>
      <c r="K250" t="s">
        <v>76</v>
      </c>
      <c r="L250" t="s">
        <v>75</v>
      </c>
      <c r="O250" s="6">
        <v>5</v>
      </c>
      <c r="P250" s="6" t="s">
        <v>22</v>
      </c>
      <c r="Q250">
        <v>0</v>
      </c>
      <c r="R250" t="s">
        <v>1082</v>
      </c>
      <c r="S250">
        <v>84.9</v>
      </c>
      <c r="T250" t="str">
        <f>IF(J250="","","FCR-"&amp;_xlfn.XLOOKUP(J250,Bud_Vs_Exp!$A$14:$A$72,Bud_Vs_Exp!$B$14:$B$72,""))</f>
        <v xml:space="preserve">FCR-6.4.3 </v>
      </c>
      <c r="U250" t="str">
        <f>_xlfn.XLOOKUP(F250,SetUp!$O$2:$O$13,SetUp!$P$2:$P$13,"")</f>
        <v>Q2</v>
      </c>
    </row>
    <row r="251" spans="1:21" x14ac:dyDescent="0.25">
      <c r="A251" t="s">
        <v>19</v>
      </c>
      <c r="B251" t="s">
        <v>20</v>
      </c>
      <c r="C251">
        <v>1573507</v>
      </c>
      <c r="D251">
        <v>6</v>
      </c>
      <c r="E251" s="2">
        <v>44673</v>
      </c>
      <c r="F251">
        <v>202204</v>
      </c>
      <c r="G251" t="s">
        <v>746</v>
      </c>
      <c r="H251" t="s">
        <v>41</v>
      </c>
      <c r="I251">
        <v>590</v>
      </c>
      <c r="J251">
        <v>65833</v>
      </c>
      <c r="K251" t="s">
        <v>76</v>
      </c>
      <c r="L251" t="s">
        <v>75</v>
      </c>
      <c r="O251" s="6">
        <v>5</v>
      </c>
      <c r="P251" s="6" t="s">
        <v>22</v>
      </c>
      <c r="Q251">
        <v>0</v>
      </c>
      <c r="R251" t="s">
        <v>1083</v>
      </c>
      <c r="S251">
        <v>1444.58</v>
      </c>
      <c r="T251" t="str">
        <f>IF(J251="","","FCR-"&amp;_xlfn.XLOOKUP(J251,Bud_Vs_Exp!$A$14:$A$72,Bud_Vs_Exp!$B$14:$B$72,""))</f>
        <v xml:space="preserve">FCR-6.4.3 </v>
      </c>
      <c r="U251" t="str">
        <f>_xlfn.XLOOKUP(F251,SetUp!$O$2:$O$13,SetUp!$P$2:$P$13,"")</f>
        <v>Q2</v>
      </c>
    </row>
    <row r="252" spans="1:21" x14ac:dyDescent="0.25">
      <c r="A252" t="s">
        <v>19</v>
      </c>
      <c r="B252" t="s">
        <v>20</v>
      </c>
      <c r="C252">
        <v>1573508</v>
      </c>
      <c r="D252">
        <v>0</v>
      </c>
      <c r="E252" s="2">
        <v>44676</v>
      </c>
      <c r="F252">
        <v>202204</v>
      </c>
      <c r="G252" t="s">
        <v>743</v>
      </c>
      <c r="H252" t="s">
        <v>39</v>
      </c>
      <c r="I252">
        <v>590</v>
      </c>
      <c r="J252">
        <v>65830</v>
      </c>
      <c r="K252" t="s">
        <v>76</v>
      </c>
      <c r="L252" t="s">
        <v>75</v>
      </c>
      <c r="O252" s="6">
        <v>5</v>
      </c>
      <c r="P252" s="6" t="s">
        <v>22</v>
      </c>
      <c r="Q252">
        <v>0</v>
      </c>
      <c r="R252" t="s">
        <v>1084</v>
      </c>
      <c r="S252">
        <v>6508.33</v>
      </c>
      <c r="T252" t="str">
        <f>IF(J252="","","FCR-"&amp;_xlfn.XLOOKUP(J252,Bud_Vs_Exp!$A$14:$A$72,Bud_Vs_Exp!$B$14:$B$72,""))</f>
        <v xml:space="preserve">FCR-6.3 </v>
      </c>
      <c r="U252" t="str">
        <f>_xlfn.XLOOKUP(F252,SetUp!$O$2:$O$13,SetUp!$P$2:$P$13,"")</f>
        <v>Q2</v>
      </c>
    </row>
    <row r="253" spans="1:21" x14ac:dyDescent="0.25">
      <c r="A253" t="s">
        <v>19</v>
      </c>
      <c r="B253" t="s">
        <v>20</v>
      </c>
      <c r="C253">
        <v>1573509</v>
      </c>
      <c r="D253">
        <v>0</v>
      </c>
      <c r="E253" s="2">
        <v>44676</v>
      </c>
      <c r="F253">
        <v>202204</v>
      </c>
      <c r="G253" t="s">
        <v>743</v>
      </c>
      <c r="H253" t="s">
        <v>39</v>
      </c>
      <c r="I253">
        <v>590</v>
      </c>
      <c r="J253">
        <v>65830</v>
      </c>
      <c r="K253" t="s">
        <v>76</v>
      </c>
      <c r="L253" t="s">
        <v>75</v>
      </c>
      <c r="O253" s="6">
        <v>5</v>
      </c>
      <c r="P253" s="6" t="s">
        <v>22</v>
      </c>
      <c r="Q253">
        <v>0</v>
      </c>
      <c r="R253" t="s">
        <v>1085</v>
      </c>
      <c r="S253">
        <v>4119.41</v>
      </c>
      <c r="T253" t="str">
        <f>IF(J253="","","FCR-"&amp;_xlfn.XLOOKUP(J253,Bud_Vs_Exp!$A$14:$A$72,Bud_Vs_Exp!$B$14:$B$72,""))</f>
        <v xml:space="preserve">FCR-6.3 </v>
      </c>
      <c r="U253" t="str">
        <f>_xlfn.XLOOKUP(F253,SetUp!$O$2:$O$13,SetUp!$P$2:$P$13,"")</f>
        <v>Q2</v>
      </c>
    </row>
    <row r="254" spans="1:21" x14ac:dyDescent="0.25">
      <c r="A254" t="s">
        <v>19</v>
      </c>
      <c r="B254" t="s">
        <v>20</v>
      </c>
      <c r="C254">
        <v>1573510</v>
      </c>
      <c r="D254">
        <v>0</v>
      </c>
      <c r="E254" s="2">
        <v>44676</v>
      </c>
      <c r="F254">
        <v>202204</v>
      </c>
      <c r="G254" t="s">
        <v>743</v>
      </c>
      <c r="H254" t="s">
        <v>39</v>
      </c>
      <c r="I254">
        <v>590</v>
      </c>
      <c r="J254">
        <v>65830</v>
      </c>
      <c r="K254" t="s">
        <v>76</v>
      </c>
      <c r="L254" t="s">
        <v>75</v>
      </c>
      <c r="O254" s="6">
        <v>5</v>
      </c>
      <c r="P254" s="6" t="s">
        <v>22</v>
      </c>
      <c r="Q254">
        <v>0</v>
      </c>
      <c r="R254" t="s">
        <v>1086</v>
      </c>
      <c r="S254">
        <v>9102.94</v>
      </c>
      <c r="T254" t="str">
        <f>IF(J254="","","FCR-"&amp;_xlfn.XLOOKUP(J254,Bud_Vs_Exp!$A$14:$A$72,Bud_Vs_Exp!$B$14:$B$72,""))</f>
        <v xml:space="preserve">FCR-6.3 </v>
      </c>
      <c r="U254" t="str">
        <f>_xlfn.XLOOKUP(F254,SetUp!$O$2:$O$13,SetUp!$P$2:$P$13,"")</f>
        <v>Q2</v>
      </c>
    </row>
    <row r="255" spans="1:21" x14ac:dyDescent="0.25">
      <c r="A255" t="s">
        <v>19</v>
      </c>
      <c r="B255" t="s">
        <v>20</v>
      </c>
      <c r="C255">
        <v>1573511</v>
      </c>
      <c r="D255">
        <v>0</v>
      </c>
      <c r="E255" s="2">
        <v>44676</v>
      </c>
      <c r="F255">
        <v>202204</v>
      </c>
      <c r="G255" t="s">
        <v>743</v>
      </c>
      <c r="H255" t="s">
        <v>39</v>
      </c>
      <c r="I255">
        <v>590</v>
      </c>
      <c r="J255">
        <v>65830</v>
      </c>
      <c r="K255" t="s">
        <v>76</v>
      </c>
      <c r="L255" t="s">
        <v>75</v>
      </c>
      <c r="O255" s="6">
        <v>5</v>
      </c>
      <c r="P255" s="6" t="s">
        <v>22</v>
      </c>
      <c r="Q255">
        <v>0</v>
      </c>
      <c r="R255" t="s">
        <v>1087</v>
      </c>
      <c r="S255">
        <v>5734.68</v>
      </c>
      <c r="T255" t="str">
        <f>IF(J255="","","FCR-"&amp;_xlfn.XLOOKUP(J255,Bud_Vs_Exp!$A$14:$A$72,Bud_Vs_Exp!$B$14:$B$72,""))</f>
        <v xml:space="preserve">FCR-6.3 </v>
      </c>
      <c r="U255" t="str">
        <f>_xlfn.XLOOKUP(F255,SetUp!$O$2:$O$13,SetUp!$P$2:$P$13,"")</f>
        <v>Q2</v>
      </c>
    </row>
    <row r="256" spans="1:21" x14ac:dyDescent="0.25">
      <c r="A256" t="s">
        <v>19</v>
      </c>
      <c r="B256" t="s">
        <v>20</v>
      </c>
      <c r="C256">
        <v>1573513</v>
      </c>
      <c r="D256">
        <v>8</v>
      </c>
      <c r="E256" s="2">
        <v>44676</v>
      </c>
      <c r="F256">
        <v>202204</v>
      </c>
      <c r="G256" t="s">
        <v>734</v>
      </c>
      <c r="H256" t="s">
        <v>30</v>
      </c>
      <c r="I256">
        <v>590</v>
      </c>
      <c r="J256">
        <v>65827</v>
      </c>
      <c r="K256" t="s">
        <v>76</v>
      </c>
      <c r="L256" t="s">
        <v>75</v>
      </c>
      <c r="O256" s="6">
        <v>5</v>
      </c>
      <c r="P256" s="6" t="s">
        <v>22</v>
      </c>
      <c r="Q256">
        <v>0</v>
      </c>
      <c r="R256" t="s">
        <v>1088</v>
      </c>
      <c r="S256">
        <v>3.8</v>
      </c>
      <c r="T256" t="str">
        <f>IF(J256="","","FCR-"&amp;_xlfn.XLOOKUP(J256,Bud_Vs_Exp!$A$14:$A$72,Bud_Vs_Exp!$B$14:$B$72,""))</f>
        <v xml:space="preserve">FCR-5.6 </v>
      </c>
      <c r="U256" t="str">
        <f>_xlfn.XLOOKUP(F256,SetUp!$O$2:$O$13,SetUp!$P$2:$P$13,"")</f>
        <v>Q2</v>
      </c>
    </row>
    <row r="257" spans="1:21" x14ac:dyDescent="0.25">
      <c r="A257" t="s">
        <v>19</v>
      </c>
      <c r="B257" t="s">
        <v>20</v>
      </c>
      <c r="C257">
        <v>1573514</v>
      </c>
      <c r="D257">
        <v>0</v>
      </c>
      <c r="E257" s="2">
        <v>44678</v>
      </c>
      <c r="F257">
        <v>202204</v>
      </c>
      <c r="G257" t="s">
        <v>726</v>
      </c>
      <c r="H257" t="s">
        <v>21</v>
      </c>
      <c r="I257">
        <v>590</v>
      </c>
      <c r="J257">
        <v>65822</v>
      </c>
      <c r="K257" t="s">
        <v>76</v>
      </c>
      <c r="L257" t="s">
        <v>75</v>
      </c>
      <c r="O257" s="6">
        <v>5</v>
      </c>
      <c r="P257" s="6" t="s">
        <v>22</v>
      </c>
      <c r="Q257">
        <v>0</v>
      </c>
      <c r="R257" t="s">
        <v>1035</v>
      </c>
      <c r="S257">
        <v>15.4</v>
      </c>
      <c r="T257" t="str">
        <f>IF(J257="","","FCR-"&amp;_xlfn.XLOOKUP(J257,Bud_Vs_Exp!$A$14:$A$72,Bud_Vs_Exp!$B$14:$B$72,""))</f>
        <v xml:space="preserve">FCR-4.4 </v>
      </c>
      <c r="U257" t="str">
        <f>_xlfn.XLOOKUP(F257,SetUp!$O$2:$O$13,SetUp!$P$2:$P$13,"")</f>
        <v>Q2</v>
      </c>
    </row>
    <row r="258" spans="1:21" x14ac:dyDescent="0.25">
      <c r="A258" t="s">
        <v>19</v>
      </c>
      <c r="B258" t="s">
        <v>27</v>
      </c>
      <c r="C258">
        <v>1573515</v>
      </c>
      <c r="D258">
        <v>1</v>
      </c>
      <c r="E258" s="2">
        <v>44680</v>
      </c>
      <c r="F258">
        <v>202204</v>
      </c>
      <c r="G258" t="s">
        <v>731</v>
      </c>
      <c r="H258" t="s">
        <v>705</v>
      </c>
      <c r="I258">
        <v>590</v>
      </c>
      <c r="J258">
        <v>65804</v>
      </c>
      <c r="K258" t="s">
        <v>76</v>
      </c>
      <c r="L258" t="s">
        <v>75</v>
      </c>
      <c r="O258" s="6">
        <v>5</v>
      </c>
      <c r="P258" s="6" t="s">
        <v>22</v>
      </c>
      <c r="Q258">
        <v>0</v>
      </c>
      <c r="R258" t="s">
        <v>999</v>
      </c>
      <c r="S258">
        <v>836.03</v>
      </c>
      <c r="T258" t="str">
        <f>IF(J258="","","FCR-"&amp;_xlfn.XLOOKUP(J258,Bud_Vs_Exp!$A$14:$A$72,Bud_Vs_Exp!$B$14:$B$72,""))</f>
        <v>FCR-1.1.2.26</v>
      </c>
      <c r="U258" t="str">
        <f>_xlfn.XLOOKUP(F258,SetUp!$O$2:$O$13,SetUp!$P$2:$P$13,"")</f>
        <v>Q2</v>
      </c>
    </row>
    <row r="259" spans="1:21" x14ac:dyDescent="0.25">
      <c r="A259" t="s">
        <v>19</v>
      </c>
      <c r="B259" t="s">
        <v>27</v>
      </c>
      <c r="C259">
        <v>1573515</v>
      </c>
      <c r="D259">
        <v>3</v>
      </c>
      <c r="E259" s="2">
        <v>44680</v>
      </c>
      <c r="F259">
        <v>202204</v>
      </c>
      <c r="G259" t="s">
        <v>731</v>
      </c>
      <c r="H259" t="s">
        <v>705</v>
      </c>
      <c r="I259">
        <v>590</v>
      </c>
      <c r="J259">
        <v>65802</v>
      </c>
      <c r="K259" t="s">
        <v>76</v>
      </c>
      <c r="L259" t="s">
        <v>75</v>
      </c>
      <c r="O259" s="6">
        <v>5</v>
      </c>
      <c r="P259" s="6" t="s">
        <v>22</v>
      </c>
      <c r="Q259">
        <v>0</v>
      </c>
      <c r="R259" t="s">
        <v>999</v>
      </c>
      <c r="S259">
        <v>1556.24</v>
      </c>
      <c r="T259" t="str">
        <f>IF(J259="","","FCR-"&amp;_xlfn.XLOOKUP(J259,Bud_Vs_Exp!$A$14:$A$72,Bud_Vs_Exp!$B$14:$B$72,""))</f>
        <v>FCR-1.1.1.33</v>
      </c>
      <c r="U259" t="str">
        <f>_xlfn.XLOOKUP(F259,SetUp!$O$2:$O$13,SetUp!$P$2:$P$13,"")</f>
        <v>Q2</v>
      </c>
    </row>
    <row r="260" spans="1:21" x14ac:dyDescent="0.25">
      <c r="A260" t="s">
        <v>19</v>
      </c>
      <c r="B260" t="s">
        <v>27</v>
      </c>
      <c r="C260">
        <v>1573515</v>
      </c>
      <c r="D260">
        <v>5</v>
      </c>
      <c r="E260" s="2">
        <v>44680</v>
      </c>
      <c r="F260">
        <v>202204</v>
      </c>
      <c r="G260" t="s">
        <v>731</v>
      </c>
      <c r="H260" t="s">
        <v>705</v>
      </c>
      <c r="I260">
        <v>590</v>
      </c>
      <c r="J260">
        <v>65805</v>
      </c>
      <c r="K260" t="s">
        <v>76</v>
      </c>
      <c r="L260" t="str">
        <f>IF(LEFT(J260,3)="658","EU")</f>
        <v>EU</v>
      </c>
      <c r="O260" s="6">
        <v>5</v>
      </c>
      <c r="P260" s="6" t="s">
        <v>22</v>
      </c>
      <c r="Q260">
        <v>0</v>
      </c>
      <c r="R260" t="s">
        <v>999</v>
      </c>
      <c r="S260">
        <v>139.69999999999999</v>
      </c>
      <c r="T260" t="str">
        <f>IF(J260="","","FCR-"&amp;_xlfn.XLOOKUP(J260,Bud_Vs_Exp!$A$14:$A$72,Bud_Vs_Exp!$B$14:$B$72,""))</f>
        <v>FCR-1.1.2.27</v>
      </c>
      <c r="U260" t="str">
        <f>_xlfn.XLOOKUP(F260,SetUp!$O$2:$O$13,SetUp!$P$2:$P$13,"")</f>
        <v>Q2</v>
      </c>
    </row>
    <row r="261" spans="1:21" x14ac:dyDescent="0.25">
      <c r="A261" t="s">
        <v>19</v>
      </c>
      <c r="B261" t="s">
        <v>27</v>
      </c>
      <c r="C261">
        <v>1573515</v>
      </c>
      <c r="D261">
        <v>7</v>
      </c>
      <c r="E261" s="2">
        <v>44680</v>
      </c>
      <c r="F261">
        <v>202204</v>
      </c>
      <c r="G261" t="s">
        <v>731</v>
      </c>
      <c r="H261" t="s">
        <v>705</v>
      </c>
      <c r="I261">
        <v>590</v>
      </c>
      <c r="J261">
        <v>65807</v>
      </c>
      <c r="K261" t="s">
        <v>76</v>
      </c>
      <c r="L261" t="s">
        <v>75</v>
      </c>
      <c r="O261" s="6">
        <v>5</v>
      </c>
      <c r="P261" s="6" t="s">
        <v>22</v>
      </c>
      <c r="Q261">
        <v>0</v>
      </c>
      <c r="R261" t="s">
        <v>1055</v>
      </c>
      <c r="S261">
        <v>43.07</v>
      </c>
      <c r="T261" t="str">
        <f>IF(J261="","","FCR-"&amp;_xlfn.XLOOKUP(J261,Bud_Vs_Exp!$A$14:$A$72,Bud_Vs_Exp!$B$14:$B$72,""))</f>
        <v>FCR-1.1.2.29</v>
      </c>
      <c r="U261" t="str">
        <f>_xlfn.XLOOKUP(F261,SetUp!$O$2:$O$13,SetUp!$P$2:$P$13,"")</f>
        <v>Q2</v>
      </c>
    </row>
    <row r="262" spans="1:21" x14ac:dyDescent="0.25">
      <c r="A262" t="s">
        <v>19</v>
      </c>
      <c r="B262" t="s">
        <v>27</v>
      </c>
      <c r="C262">
        <v>1573516</v>
      </c>
      <c r="D262">
        <v>1</v>
      </c>
      <c r="E262" s="2">
        <v>44680</v>
      </c>
      <c r="F262">
        <v>202204</v>
      </c>
      <c r="G262" t="s">
        <v>730</v>
      </c>
      <c r="H262" t="s">
        <v>26</v>
      </c>
      <c r="I262">
        <v>590</v>
      </c>
      <c r="J262">
        <v>65804</v>
      </c>
      <c r="K262" t="s">
        <v>76</v>
      </c>
      <c r="L262" t="s">
        <v>75</v>
      </c>
      <c r="O262" s="6">
        <v>5</v>
      </c>
      <c r="P262" s="6" t="s">
        <v>22</v>
      </c>
      <c r="Q262">
        <v>0</v>
      </c>
      <c r="R262" t="s">
        <v>1089</v>
      </c>
      <c r="S262">
        <v>15.19</v>
      </c>
      <c r="T262" t="str">
        <f>IF(J262="","","FCR-"&amp;_xlfn.XLOOKUP(J262,Bud_Vs_Exp!$A$14:$A$72,Bud_Vs_Exp!$B$14:$B$72,""))</f>
        <v>FCR-1.1.2.26</v>
      </c>
      <c r="U262" t="str">
        <f>_xlfn.XLOOKUP(F262,SetUp!$O$2:$O$13,SetUp!$P$2:$P$13,"")</f>
        <v>Q2</v>
      </c>
    </row>
    <row r="263" spans="1:21" x14ac:dyDescent="0.25">
      <c r="A263" t="s">
        <v>19</v>
      </c>
      <c r="B263" t="s">
        <v>27</v>
      </c>
      <c r="C263">
        <v>1573516</v>
      </c>
      <c r="D263">
        <v>3</v>
      </c>
      <c r="E263" s="2">
        <v>44680</v>
      </c>
      <c r="F263">
        <v>202204</v>
      </c>
      <c r="G263" t="s">
        <v>730</v>
      </c>
      <c r="H263" t="s">
        <v>26</v>
      </c>
      <c r="I263">
        <v>590</v>
      </c>
      <c r="J263">
        <v>65802</v>
      </c>
      <c r="K263" t="s">
        <v>76</v>
      </c>
      <c r="L263" t="s">
        <v>75</v>
      </c>
      <c r="O263" s="6">
        <v>5</v>
      </c>
      <c r="P263" s="6" t="s">
        <v>22</v>
      </c>
      <c r="Q263">
        <v>0</v>
      </c>
      <c r="R263" t="s">
        <v>1090</v>
      </c>
      <c r="S263">
        <v>39.96</v>
      </c>
      <c r="T263" t="str">
        <f>IF(J263="","","FCR-"&amp;_xlfn.XLOOKUP(J263,Bud_Vs_Exp!$A$14:$A$72,Bud_Vs_Exp!$B$14:$B$72,""))</f>
        <v>FCR-1.1.1.33</v>
      </c>
      <c r="U263" t="str">
        <f>_xlfn.XLOOKUP(F263,SetUp!$O$2:$O$13,SetUp!$P$2:$P$13,"")</f>
        <v>Q2</v>
      </c>
    </row>
    <row r="264" spans="1:21" x14ac:dyDescent="0.25">
      <c r="A264" t="s">
        <v>19</v>
      </c>
      <c r="B264" t="s">
        <v>27</v>
      </c>
      <c r="C264">
        <v>1573516</v>
      </c>
      <c r="D264">
        <v>5</v>
      </c>
      <c r="E264" s="2">
        <v>44680</v>
      </c>
      <c r="F264">
        <v>202204</v>
      </c>
      <c r="G264" t="s">
        <v>730</v>
      </c>
      <c r="H264" t="s">
        <v>26</v>
      </c>
      <c r="I264">
        <v>590</v>
      </c>
      <c r="J264">
        <v>65805</v>
      </c>
      <c r="K264" t="s">
        <v>76</v>
      </c>
      <c r="L264" t="str">
        <f>IF(LEFT(J264,3)="658","EU")</f>
        <v>EU</v>
      </c>
      <c r="O264" s="6">
        <v>5</v>
      </c>
      <c r="P264" s="6" t="s">
        <v>22</v>
      </c>
      <c r="Q264">
        <v>0</v>
      </c>
      <c r="R264" t="s">
        <v>1091</v>
      </c>
      <c r="S264">
        <v>1.57</v>
      </c>
      <c r="T264" t="str">
        <f>IF(J264="","","FCR-"&amp;_xlfn.XLOOKUP(J264,Bud_Vs_Exp!$A$14:$A$72,Bud_Vs_Exp!$B$14:$B$72,""))</f>
        <v>FCR-1.1.2.27</v>
      </c>
      <c r="U264" t="str">
        <f>_xlfn.XLOOKUP(F264,SetUp!$O$2:$O$13,SetUp!$P$2:$P$13,"")</f>
        <v>Q2</v>
      </c>
    </row>
    <row r="265" spans="1:21" x14ac:dyDescent="0.25">
      <c r="A265" t="s">
        <v>19</v>
      </c>
      <c r="B265" t="s">
        <v>27</v>
      </c>
      <c r="C265">
        <v>1573516</v>
      </c>
      <c r="D265">
        <v>7</v>
      </c>
      <c r="E265" s="2">
        <v>44680</v>
      </c>
      <c r="F265">
        <v>202204</v>
      </c>
      <c r="G265" t="s">
        <v>730</v>
      </c>
      <c r="H265" t="s">
        <v>26</v>
      </c>
      <c r="I265">
        <v>590</v>
      </c>
      <c r="J265">
        <v>65807</v>
      </c>
      <c r="K265" t="s">
        <v>76</v>
      </c>
      <c r="L265" t="s">
        <v>75</v>
      </c>
      <c r="O265" s="6">
        <v>5</v>
      </c>
      <c r="P265" s="6" t="s">
        <v>22</v>
      </c>
      <c r="Q265">
        <v>0</v>
      </c>
      <c r="R265" t="s">
        <v>974</v>
      </c>
      <c r="S265">
        <v>0.52</v>
      </c>
      <c r="T265" t="str">
        <f>IF(J265="","","FCR-"&amp;_xlfn.XLOOKUP(J265,Bud_Vs_Exp!$A$14:$A$72,Bud_Vs_Exp!$B$14:$B$72,""))</f>
        <v>FCR-1.1.2.29</v>
      </c>
      <c r="U265" t="str">
        <f>_xlfn.XLOOKUP(F265,SetUp!$O$2:$O$13,SetUp!$P$2:$P$13,"")</f>
        <v>Q2</v>
      </c>
    </row>
    <row r="266" spans="1:21" x14ac:dyDescent="0.25">
      <c r="A266" t="s">
        <v>19</v>
      </c>
      <c r="B266" t="s">
        <v>27</v>
      </c>
      <c r="C266">
        <v>1573517</v>
      </c>
      <c r="D266">
        <v>1</v>
      </c>
      <c r="E266" s="2">
        <v>44680</v>
      </c>
      <c r="F266">
        <v>202204</v>
      </c>
      <c r="G266" t="s">
        <v>735</v>
      </c>
      <c r="H266" t="s">
        <v>706</v>
      </c>
      <c r="I266">
        <v>590</v>
      </c>
      <c r="J266">
        <v>65804</v>
      </c>
      <c r="K266" t="s">
        <v>76</v>
      </c>
      <c r="L266" t="s">
        <v>75</v>
      </c>
      <c r="O266" s="6">
        <v>5</v>
      </c>
      <c r="P266" s="6" t="s">
        <v>22</v>
      </c>
      <c r="Q266">
        <v>0</v>
      </c>
      <c r="R266" t="s">
        <v>975</v>
      </c>
      <c r="S266">
        <v>3.16</v>
      </c>
      <c r="T266" t="str">
        <f>IF(J266="","","FCR-"&amp;_xlfn.XLOOKUP(J266,Bud_Vs_Exp!$A$14:$A$72,Bud_Vs_Exp!$B$14:$B$72,""))</f>
        <v>FCR-1.1.2.26</v>
      </c>
      <c r="U266" t="str">
        <f>_xlfn.XLOOKUP(F266,SetUp!$O$2:$O$13,SetUp!$P$2:$P$13,"")</f>
        <v>Q2</v>
      </c>
    </row>
    <row r="267" spans="1:21" x14ac:dyDescent="0.25">
      <c r="A267" t="s">
        <v>19</v>
      </c>
      <c r="B267" t="s">
        <v>27</v>
      </c>
      <c r="C267">
        <v>1573517</v>
      </c>
      <c r="D267">
        <v>3</v>
      </c>
      <c r="E267" s="2">
        <v>44680</v>
      </c>
      <c r="F267">
        <v>202204</v>
      </c>
      <c r="G267" t="s">
        <v>735</v>
      </c>
      <c r="H267" t="s">
        <v>706</v>
      </c>
      <c r="I267">
        <v>590</v>
      </c>
      <c r="J267">
        <v>65802</v>
      </c>
      <c r="K267" t="s">
        <v>76</v>
      </c>
      <c r="L267" t="s">
        <v>75</v>
      </c>
      <c r="O267" s="6">
        <v>5</v>
      </c>
      <c r="P267" s="6" t="s">
        <v>22</v>
      </c>
      <c r="Q267">
        <v>0</v>
      </c>
      <c r="R267" t="s">
        <v>975</v>
      </c>
      <c r="S267">
        <v>8.32</v>
      </c>
      <c r="T267" t="str">
        <f>IF(J267="","","FCR-"&amp;_xlfn.XLOOKUP(J267,Bud_Vs_Exp!$A$14:$A$72,Bud_Vs_Exp!$B$14:$B$72,""))</f>
        <v>FCR-1.1.1.33</v>
      </c>
      <c r="U267" t="str">
        <f>_xlfn.XLOOKUP(F267,SetUp!$O$2:$O$13,SetUp!$P$2:$P$13,"")</f>
        <v>Q2</v>
      </c>
    </row>
    <row r="268" spans="1:21" x14ac:dyDescent="0.25">
      <c r="A268" t="s">
        <v>19</v>
      </c>
      <c r="B268" t="s">
        <v>27</v>
      </c>
      <c r="C268">
        <v>1573517</v>
      </c>
      <c r="D268">
        <v>5</v>
      </c>
      <c r="E268" s="2">
        <v>44680</v>
      </c>
      <c r="F268">
        <v>202204</v>
      </c>
      <c r="G268" t="s">
        <v>735</v>
      </c>
      <c r="H268" t="s">
        <v>706</v>
      </c>
      <c r="I268">
        <v>590</v>
      </c>
      <c r="J268">
        <v>65805</v>
      </c>
      <c r="K268" t="s">
        <v>76</v>
      </c>
      <c r="L268" t="str">
        <f>IF(LEFT(J268,3)="658","EU")</f>
        <v>EU</v>
      </c>
      <c r="O268" s="6">
        <v>5</v>
      </c>
      <c r="P268" s="6" t="s">
        <v>22</v>
      </c>
      <c r="Q268">
        <v>0</v>
      </c>
      <c r="R268" t="s">
        <v>975</v>
      </c>
      <c r="S268">
        <v>1.0900000000000001</v>
      </c>
      <c r="T268" t="str">
        <f>IF(J268="","","FCR-"&amp;_xlfn.XLOOKUP(J268,Bud_Vs_Exp!$A$14:$A$72,Bud_Vs_Exp!$B$14:$B$72,""))</f>
        <v>FCR-1.1.2.27</v>
      </c>
      <c r="U268" t="str">
        <f>_xlfn.XLOOKUP(F268,SetUp!$O$2:$O$13,SetUp!$P$2:$P$13,"")</f>
        <v>Q2</v>
      </c>
    </row>
    <row r="269" spans="1:21" x14ac:dyDescent="0.25">
      <c r="A269" t="s">
        <v>19</v>
      </c>
      <c r="B269" t="s">
        <v>27</v>
      </c>
      <c r="C269">
        <v>1573517</v>
      </c>
      <c r="D269">
        <v>7</v>
      </c>
      <c r="E269" s="2">
        <v>44680</v>
      </c>
      <c r="F269">
        <v>202204</v>
      </c>
      <c r="G269" t="s">
        <v>735</v>
      </c>
      <c r="H269" t="s">
        <v>706</v>
      </c>
      <c r="I269">
        <v>590</v>
      </c>
      <c r="J269">
        <v>65807</v>
      </c>
      <c r="K269" t="s">
        <v>76</v>
      </c>
      <c r="L269" t="s">
        <v>75</v>
      </c>
      <c r="O269" s="6">
        <v>5</v>
      </c>
      <c r="P269" s="6" t="s">
        <v>22</v>
      </c>
      <c r="Q269">
        <v>0</v>
      </c>
      <c r="R269" t="s">
        <v>975</v>
      </c>
      <c r="S269">
        <v>1.0900000000000001</v>
      </c>
      <c r="T269" t="str">
        <f>IF(J269="","","FCR-"&amp;_xlfn.XLOOKUP(J269,Bud_Vs_Exp!$A$14:$A$72,Bud_Vs_Exp!$B$14:$B$72,""))</f>
        <v>FCR-1.1.2.29</v>
      </c>
      <c r="U269" t="str">
        <f>_xlfn.XLOOKUP(F269,SetUp!$O$2:$O$13,SetUp!$P$2:$P$13,"")</f>
        <v>Q2</v>
      </c>
    </row>
    <row r="270" spans="1:21" x14ac:dyDescent="0.25">
      <c r="A270" t="s">
        <v>19</v>
      </c>
      <c r="B270" t="s">
        <v>27</v>
      </c>
      <c r="C270">
        <v>1573518</v>
      </c>
      <c r="D270">
        <v>2</v>
      </c>
      <c r="E270" s="2">
        <v>44680</v>
      </c>
      <c r="F270">
        <v>202204</v>
      </c>
      <c r="G270" t="s">
        <v>736</v>
      </c>
      <c r="H270" t="s">
        <v>31</v>
      </c>
      <c r="I270">
        <v>590</v>
      </c>
      <c r="J270">
        <v>65804</v>
      </c>
      <c r="K270" t="s">
        <v>76</v>
      </c>
      <c r="L270" t="s">
        <v>75</v>
      </c>
      <c r="O270" s="6">
        <v>5</v>
      </c>
      <c r="P270" s="6" t="s">
        <v>22</v>
      </c>
      <c r="Q270">
        <v>0</v>
      </c>
      <c r="R270" t="s">
        <v>996</v>
      </c>
      <c r="S270">
        <v>2.98</v>
      </c>
      <c r="T270" t="str">
        <f>IF(J270="","","FCR-"&amp;_xlfn.XLOOKUP(J270,Bud_Vs_Exp!$A$14:$A$72,Bud_Vs_Exp!$B$14:$B$72,""))</f>
        <v>FCR-1.1.2.26</v>
      </c>
      <c r="U270" t="str">
        <f>_xlfn.XLOOKUP(F270,SetUp!$O$2:$O$13,SetUp!$P$2:$P$13,"")</f>
        <v>Q2</v>
      </c>
    </row>
    <row r="271" spans="1:21" x14ac:dyDescent="0.25">
      <c r="A271" t="s">
        <v>19</v>
      </c>
      <c r="B271" t="s">
        <v>27</v>
      </c>
      <c r="C271">
        <v>1573518</v>
      </c>
      <c r="D271">
        <v>4</v>
      </c>
      <c r="E271" s="2">
        <v>44680</v>
      </c>
      <c r="F271">
        <v>202204</v>
      </c>
      <c r="G271" t="s">
        <v>736</v>
      </c>
      <c r="H271" t="s">
        <v>31</v>
      </c>
      <c r="I271">
        <v>590</v>
      </c>
      <c r="J271">
        <v>65802</v>
      </c>
      <c r="K271" t="s">
        <v>76</v>
      </c>
      <c r="L271" t="s">
        <v>75</v>
      </c>
      <c r="O271" s="6">
        <v>5</v>
      </c>
      <c r="P271" s="6" t="s">
        <v>22</v>
      </c>
      <c r="Q271">
        <v>0</v>
      </c>
      <c r="R271" t="s">
        <v>996</v>
      </c>
      <c r="S271">
        <v>7.08</v>
      </c>
      <c r="T271" t="str">
        <f>IF(J271="","","FCR-"&amp;_xlfn.XLOOKUP(J271,Bud_Vs_Exp!$A$14:$A$72,Bud_Vs_Exp!$B$14:$B$72,""))</f>
        <v>FCR-1.1.1.33</v>
      </c>
      <c r="U271" t="str">
        <f>_xlfn.XLOOKUP(F271,SetUp!$O$2:$O$13,SetUp!$P$2:$P$13,"")</f>
        <v>Q2</v>
      </c>
    </row>
    <row r="272" spans="1:21" x14ac:dyDescent="0.25">
      <c r="A272" t="s">
        <v>19</v>
      </c>
      <c r="B272" t="s">
        <v>27</v>
      </c>
      <c r="C272">
        <v>1573518</v>
      </c>
      <c r="D272">
        <v>6</v>
      </c>
      <c r="E272" s="2">
        <v>44680</v>
      </c>
      <c r="F272">
        <v>202204</v>
      </c>
      <c r="G272" t="s">
        <v>736</v>
      </c>
      <c r="H272" t="s">
        <v>31</v>
      </c>
      <c r="I272">
        <v>590</v>
      </c>
      <c r="J272">
        <v>65805</v>
      </c>
      <c r="K272" t="s">
        <v>76</v>
      </c>
      <c r="L272" t="str">
        <f>IF(LEFT(J272,3)="658","EU")</f>
        <v>EU</v>
      </c>
      <c r="O272" s="6">
        <v>5</v>
      </c>
      <c r="P272" s="6" t="s">
        <v>22</v>
      </c>
      <c r="Q272">
        <v>0</v>
      </c>
      <c r="R272" t="s">
        <v>996</v>
      </c>
      <c r="S272">
        <v>1.0900000000000001</v>
      </c>
      <c r="T272" t="str">
        <f>IF(J272="","","FCR-"&amp;_xlfn.XLOOKUP(J272,Bud_Vs_Exp!$A$14:$A$72,Bud_Vs_Exp!$B$14:$B$72,""))</f>
        <v>FCR-1.1.2.27</v>
      </c>
      <c r="U272" t="str">
        <f>_xlfn.XLOOKUP(F272,SetUp!$O$2:$O$13,SetUp!$P$2:$P$13,"")</f>
        <v>Q2</v>
      </c>
    </row>
    <row r="273" spans="1:21" x14ac:dyDescent="0.25">
      <c r="A273" t="s">
        <v>19</v>
      </c>
      <c r="B273" t="s">
        <v>27</v>
      </c>
      <c r="C273">
        <v>1573518</v>
      </c>
      <c r="D273">
        <v>8</v>
      </c>
      <c r="E273" s="2">
        <v>44680</v>
      </c>
      <c r="F273">
        <v>202204</v>
      </c>
      <c r="G273" t="s">
        <v>736</v>
      </c>
      <c r="H273" t="s">
        <v>31</v>
      </c>
      <c r="I273">
        <v>590</v>
      </c>
      <c r="J273">
        <v>65807</v>
      </c>
      <c r="K273" t="s">
        <v>76</v>
      </c>
      <c r="L273" t="s">
        <v>75</v>
      </c>
      <c r="O273" s="6">
        <v>5</v>
      </c>
      <c r="P273" s="6" t="s">
        <v>22</v>
      </c>
      <c r="Q273">
        <v>0</v>
      </c>
      <c r="R273" t="s">
        <v>995</v>
      </c>
      <c r="S273">
        <v>1.03</v>
      </c>
      <c r="T273" t="str">
        <f>IF(J273="","","FCR-"&amp;_xlfn.XLOOKUP(J273,Bud_Vs_Exp!$A$14:$A$72,Bud_Vs_Exp!$B$14:$B$72,""))</f>
        <v>FCR-1.1.2.29</v>
      </c>
      <c r="U273" t="str">
        <f>_xlfn.XLOOKUP(F273,SetUp!$O$2:$O$13,SetUp!$P$2:$P$13,"")</f>
        <v>Q2</v>
      </c>
    </row>
    <row r="274" spans="1:21" x14ac:dyDescent="0.25">
      <c r="A274" t="s">
        <v>19</v>
      </c>
      <c r="B274" t="s">
        <v>27</v>
      </c>
      <c r="C274">
        <v>1573519</v>
      </c>
      <c r="D274">
        <v>0</v>
      </c>
      <c r="E274" s="2">
        <v>44680</v>
      </c>
      <c r="F274">
        <v>202204</v>
      </c>
      <c r="G274" t="s">
        <v>734</v>
      </c>
      <c r="H274" t="s">
        <v>30</v>
      </c>
      <c r="I274">
        <v>590</v>
      </c>
      <c r="J274">
        <v>65827</v>
      </c>
      <c r="K274" t="s">
        <v>76</v>
      </c>
      <c r="L274" t="s">
        <v>75</v>
      </c>
      <c r="O274" s="6">
        <v>5</v>
      </c>
      <c r="P274" s="6" t="s">
        <v>22</v>
      </c>
      <c r="Q274">
        <v>0</v>
      </c>
      <c r="R274" t="s">
        <v>1092</v>
      </c>
      <c r="S274">
        <v>1.5</v>
      </c>
      <c r="T274" t="str">
        <f>IF(J274="","","FCR-"&amp;_xlfn.XLOOKUP(J274,Bud_Vs_Exp!$A$14:$A$72,Bud_Vs_Exp!$B$14:$B$72,""))</f>
        <v xml:space="preserve">FCR-5.6 </v>
      </c>
      <c r="U274" t="str">
        <f>_xlfn.XLOOKUP(F274,SetUp!$O$2:$O$13,SetUp!$P$2:$P$13,"")</f>
        <v>Q2</v>
      </c>
    </row>
    <row r="275" spans="1:21" x14ac:dyDescent="0.25">
      <c r="A275" t="s">
        <v>19</v>
      </c>
      <c r="B275" t="s">
        <v>27</v>
      </c>
      <c r="C275">
        <v>1573519</v>
      </c>
      <c r="D275">
        <v>4</v>
      </c>
      <c r="E275" s="2">
        <v>44680</v>
      </c>
      <c r="F275">
        <v>202204</v>
      </c>
      <c r="G275" t="s">
        <v>841</v>
      </c>
      <c r="H275" t="s">
        <v>697</v>
      </c>
      <c r="I275">
        <v>590</v>
      </c>
      <c r="J275">
        <v>65827</v>
      </c>
      <c r="K275" t="s">
        <v>76</v>
      </c>
      <c r="L275" t="s">
        <v>75</v>
      </c>
      <c r="O275" s="6">
        <v>5</v>
      </c>
      <c r="P275" s="6" t="s">
        <v>22</v>
      </c>
      <c r="Q275">
        <v>0</v>
      </c>
      <c r="R275" t="s">
        <v>1093</v>
      </c>
      <c r="S275">
        <v>-4.22</v>
      </c>
      <c r="T275" t="str">
        <f>IF(J275="","","FCR-"&amp;_xlfn.XLOOKUP(J275,Bud_Vs_Exp!$A$14:$A$72,Bud_Vs_Exp!$B$14:$B$72,""))</f>
        <v xml:space="preserve">FCR-5.6 </v>
      </c>
      <c r="U275" t="str">
        <f>_xlfn.XLOOKUP(F275,SetUp!$O$2:$O$13,SetUp!$P$2:$P$13,"")</f>
        <v>Q2</v>
      </c>
    </row>
    <row r="276" spans="1:21" x14ac:dyDescent="0.25">
      <c r="A276" t="s">
        <v>19</v>
      </c>
      <c r="B276" t="s">
        <v>27</v>
      </c>
      <c r="C276">
        <v>1573519</v>
      </c>
      <c r="D276">
        <v>11</v>
      </c>
      <c r="E276" s="2">
        <v>44680</v>
      </c>
      <c r="F276">
        <v>202204</v>
      </c>
      <c r="G276" t="s">
        <v>734</v>
      </c>
      <c r="H276" t="s">
        <v>30</v>
      </c>
      <c r="I276">
        <v>590</v>
      </c>
      <c r="J276">
        <v>65827</v>
      </c>
      <c r="K276" t="s">
        <v>76</v>
      </c>
      <c r="L276" t="s">
        <v>75</v>
      </c>
      <c r="O276" s="6">
        <v>5</v>
      </c>
      <c r="P276" s="6" t="s">
        <v>22</v>
      </c>
      <c r="Q276">
        <v>0</v>
      </c>
      <c r="R276" t="s">
        <v>1094</v>
      </c>
      <c r="S276">
        <v>3</v>
      </c>
      <c r="T276" t="str">
        <f>IF(J276="","","FCR-"&amp;_xlfn.XLOOKUP(J276,Bud_Vs_Exp!$A$14:$A$72,Bud_Vs_Exp!$B$14:$B$72,""))</f>
        <v xml:space="preserve">FCR-5.6 </v>
      </c>
      <c r="U276" t="str">
        <f>_xlfn.XLOOKUP(F276,SetUp!$O$2:$O$13,SetUp!$P$2:$P$13,"")</f>
        <v>Q2</v>
      </c>
    </row>
    <row r="277" spans="1:21" x14ac:dyDescent="0.25">
      <c r="A277" t="s">
        <v>19</v>
      </c>
      <c r="B277" t="s">
        <v>20</v>
      </c>
      <c r="C277">
        <v>1573521</v>
      </c>
      <c r="D277">
        <v>0</v>
      </c>
      <c r="E277" s="2">
        <v>44680</v>
      </c>
      <c r="F277">
        <v>202204</v>
      </c>
      <c r="G277" t="s">
        <v>740</v>
      </c>
      <c r="H277" t="s">
        <v>36</v>
      </c>
      <c r="I277">
        <v>590</v>
      </c>
      <c r="J277">
        <v>65822</v>
      </c>
      <c r="K277" t="s">
        <v>76</v>
      </c>
      <c r="L277" t="s">
        <v>75</v>
      </c>
      <c r="O277" s="6">
        <v>5</v>
      </c>
      <c r="P277" s="6" t="s">
        <v>22</v>
      </c>
      <c r="Q277">
        <v>0</v>
      </c>
      <c r="R277" t="s">
        <v>1095</v>
      </c>
      <c r="S277">
        <v>6.7</v>
      </c>
      <c r="T277" t="str">
        <f>IF(J277="","","FCR-"&amp;_xlfn.XLOOKUP(J277,Bud_Vs_Exp!$A$14:$A$72,Bud_Vs_Exp!$B$14:$B$72,""))</f>
        <v xml:space="preserve">FCR-4.4 </v>
      </c>
      <c r="U277" t="str">
        <f>_xlfn.XLOOKUP(F277,SetUp!$O$2:$O$13,SetUp!$P$2:$P$13,"")</f>
        <v>Q2</v>
      </c>
    </row>
    <row r="278" spans="1:21" x14ac:dyDescent="0.25">
      <c r="A278" t="s">
        <v>19</v>
      </c>
      <c r="B278" t="s">
        <v>20</v>
      </c>
      <c r="C278">
        <v>1573521</v>
      </c>
      <c r="D278">
        <v>2</v>
      </c>
      <c r="E278" s="2">
        <v>44680</v>
      </c>
      <c r="F278">
        <v>202204</v>
      </c>
      <c r="G278" t="s">
        <v>765</v>
      </c>
      <c r="H278" t="s">
        <v>45</v>
      </c>
      <c r="I278">
        <v>590</v>
      </c>
      <c r="J278">
        <v>65821</v>
      </c>
      <c r="K278" t="s">
        <v>76</v>
      </c>
      <c r="L278" t="s">
        <v>75</v>
      </c>
      <c r="O278" s="6">
        <v>5</v>
      </c>
      <c r="P278" s="6" t="s">
        <v>22</v>
      </c>
      <c r="Q278">
        <v>0</v>
      </c>
      <c r="R278" t="s">
        <v>1096</v>
      </c>
      <c r="S278">
        <v>16</v>
      </c>
      <c r="T278" t="str">
        <f>IF(J278="","","FCR-"&amp;_xlfn.XLOOKUP(J278,Bud_Vs_Exp!$A$14:$A$72,Bud_Vs_Exp!$B$14:$B$72,""))</f>
        <v xml:space="preserve">FCR-4.3 </v>
      </c>
      <c r="U278" t="str">
        <f>_xlfn.XLOOKUP(F278,SetUp!$O$2:$O$13,SetUp!$P$2:$P$13,"")</f>
        <v>Q2</v>
      </c>
    </row>
    <row r="279" spans="1:21" x14ac:dyDescent="0.25">
      <c r="A279" t="s">
        <v>19</v>
      </c>
      <c r="B279" t="s">
        <v>20</v>
      </c>
      <c r="C279">
        <v>1573521</v>
      </c>
      <c r="D279">
        <v>4</v>
      </c>
      <c r="E279" s="2">
        <v>44680</v>
      </c>
      <c r="F279">
        <v>202204</v>
      </c>
      <c r="G279" t="s">
        <v>728</v>
      </c>
      <c r="H279" t="s">
        <v>24</v>
      </c>
      <c r="I279">
        <v>590</v>
      </c>
      <c r="J279">
        <v>65821</v>
      </c>
      <c r="K279" t="s">
        <v>76</v>
      </c>
      <c r="L279" t="s">
        <v>75</v>
      </c>
      <c r="O279" s="6">
        <v>5</v>
      </c>
      <c r="P279" s="6" t="s">
        <v>22</v>
      </c>
      <c r="Q279">
        <v>0</v>
      </c>
      <c r="R279" t="s">
        <v>1097</v>
      </c>
      <c r="S279">
        <v>19.079999999999998</v>
      </c>
      <c r="T279" t="str">
        <f>IF(J279="","","FCR-"&amp;_xlfn.XLOOKUP(J279,Bud_Vs_Exp!$A$14:$A$72,Bud_Vs_Exp!$B$14:$B$72,""))</f>
        <v xml:space="preserve">FCR-4.3 </v>
      </c>
      <c r="U279" t="str">
        <f>_xlfn.XLOOKUP(F279,SetUp!$O$2:$O$13,SetUp!$P$2:$P$13,"")</f>
        <v>Q2</v>
      </c>
    </row>
    <row r="280" spans="1:21" x14ac:dyDescent="0.25">
      <c r="A280" t="s">
        <v>19</v>
      </c>
      <c r="B280" t="s">
        <v>20</v>
      </c>
      <c r="C280">
        <v>1573521</v>
      </c>
      <c r="D280">
        <v>5</v>
      </c>
      <c r="E280" s="2">
        <v>44680</v>
      </c>
      <c r="F280">
        <v>202204</v>
      </c>
      <c r="G280" t="s">
        <v>741</v>
      </c>
      <c r="H280" t="s">
        <v>37</v>
      </c>
      <c r="I280">
        <v>590</v>
      </c>
      <c r="J280">
        <v>65821</v>
      </c>
      <c r="K280" t="s">
        <v>76</v>
      </c>
      <c r="L280" t="s">
        <v>75</v>
      </c>
      <c r="O280" s="6">
        <v>5</v>
      </c>
      <c r="P280" s="6" t="s">
        <v>22</v>
      </c>
      <c r="Q280">
        <v>0</v>
      </c>
      <c r="R280" t="s">
        <v>1098</v>
      </c>
      <c r="S280">
        <v>5.63</v>
      </c>
      <c r="T280" t="str">
        <f>IF(J280="","","FCR-"&amp;_xlfn.XLOOKUP(J280,Bud_Vs_Exp!$A$14:$A$72,Bud_Vs_Exp!$B$14:$B$72,""))</f>
        <v xml:space="preserve">FCR-4.3 </v>
      </c>
      <c r="U280" t="str">
        <f>_xlfn.XLOOKUP(F280,SetUp!$O$2:$O$13,SetUp!$P$2:$P$13,"")</f>
        <v>Q2</v>
      </c>
    </row>
    <row r="281" spans="1:21" x14ac:dyDescent="0.25">
      <c r="A281" t="s">
        <v>19</v>
      </c>
      <c r="B281" t="s">
        <v>20</v>
      </c>
      <c r="C281">
        <v>1573523</v>
      </c>
      <c r="D281">
        <v>0</v>
      </c>
      <c r="E281" s="2">
        <v>44680</v>
      </c>
      <c r="F281">
        <v>202204</v>
      </c>
      <c r="G281" t="s">
        <v>735</v>
      </c>
      <c r="H281" t="s">
        <v>706</v>
      </c>
      <c r="I281">
        <v>590</v>
      </c>
      <c r="J281">
        <v>65806</v>
      </c>
      <c r="K281" t="s">
        <v>76</v>
      </c>
      <c r="L281" t="s">
        <v>75</v>
      </c>
      <c r="O281" s="6">
        <v>5</v>
      </c>
      <c r="P281" s="6" t="s">
        <v>22</v>
      </c>
      <c r="Q281">
        <v>0</v>
      </c>
      <c r="R281" t="s">
        <v>1099</v>
      </c>
      <c r="S281">
        <v>-13.15</v>
      </c>
      <c r="T281" t="str">
        <f>IF(J281="","","FCR-"&amp;_xlfn.XLOOKUP(J281,Bud_Vs_Exp!$A$14:$A$72,Bud_Vs_Exp!$B$14:$B$72,""))</f>
        <v>FCR-1.1.2.28</v>
      </c>
      <c r="U281" t="str">
        <f>_xlfn.XLOOKUP(F281,SetUp!$O$2:$O$13,SetUp!$P$2:$P$13,"")</f>
        <v>Q2</v>
      </c>
    </row>
    <row r="282" spans="1:21" x14ac:dyDescent="0.25">
      <c r="A282" t="s">
        <v>19</v>
      </c>
      <c r="B282" t="s">
        <v>27</v>
      </c>
      <c r="C282">
        <v>1573525</v>
      </c>
      <c r="D282">
        <v>0</v>
      </c>
      <c r="E282" s="2">
        <v>44680</v>
      </c>
      <c r="F282">
        <v>202204</v>
      </c>
      <c r="G282" t="s">
        <v>743</v>
      </c>
      <c r="H282" t="s">
        <v>39</v>
      </c>
      <c r="I282">
        <v>590</v>
      </c>
      <c r="J282">
        <v>65830</v>
      </c>
      <c r="K282" t="s">
        <v>76</v>
      </c>
      <c r="L282" t="s">
        <v>75</v>
      </c>
      <c r="O282" s="6">
        <v>5</v>
      </c>
      <c r="P282" s="6" t="s">
        <v>22</v>
      </c>
      <c r="Q282">
        <v>0</v>
      </c>
      <c r="R282" t="s">
        <v>1100</v>
      </c>
      <c r="S282">
        <v>-1349.22</v>
      </c>
      <c r="T282" t="str">
        <f>IF(J282="","","FCR-"&amp;_xlfn.XLOOKUP(J282,Bud_Vs_Exp!$A$14:$A$72,Bud_Vs_Exp!$B$14:$B$72,""))</f>
        <v xml:space="preserve">FCR-6.3 </v>
      </c>
      <c r="U282" t="str">
        <f>_xlfn.XLOOKUP(F282,SetUp!$O$2:$O$13,SetUp!$P$2:$P$13,"")</f>
        <v>Q2</v>
      </c>
    </row>
    <row r="283" spans="1:21" x14ac:dyDescent="0.25">
      <c r="A283" t="s">
        <v>19</v>
      </c>
      <c r="B283" t="s">
        <v>27</v>
      </c>
      <c r="C283">
        <v>1573525</v>
      </c>
      <c r="D283">
        <v>1</v>
      </c>
      <c r="E283" s="2">
        <v>44680</v>
      </c>
      <c r="F283">
        <v>202204</v>
      </c>
      <c r="G283" t="s">
        <v>743</v>
      </c>
      <c r="H283" t="s">
        <v>39</v>
      </c>
      <c r="I283">
        <v>590</v>
      </c>
      <c r="J283">
        <v>65830</v>
      </c>
      <c r="K283" t="s">
        <v>76</v>
      </c>
      <c r="L283" t="s">
        <v>75</v>
      </c>
      <c r="O283" s="6">
        <v>5</v>
      </c>
      <c r="P283" s="6" t="s">
        <v>22</v>
      </c>
      <c r="Q283">
        <v>0</v>
      </c>
      <c r="R283" t="s">
        <v>1101</v>
      </c>
      <c r="S283">
        <v>-697.89</v>
      </c>
      <c r="T283" t="str">
        <f>IF(J283="","","FCR-"&amp;_xlfn.XLOOKUP(J283,Bud_Vs_Exp!$A$14:$A$72,Bud_Vs_Exp!$B$14:$B$72,""))</f>
        <v xml:space="preserve">FCR-6.3 </v>
      </c>
      <c r="U283" t="str">
        <f>_xlfn.XLOOKUP(F283,SetUp!$O$2:$O$13,SetUp!$P$2:$P$13,"")</f>
        <v>Q2</v>
      </c>
    </row>
    <row r="284" spans="1:21" x14ac:dyDescent="0.25">
      <c r="A284" t="s">
        <v>19</v>
      </c>
      <c r="B284" t="s">
        <v>27</v>
      </c>
      <c r="C284">
        <v>1573525</v>
      </c>
      <c r="D284">
        <v>2</v>
      </c>
      <c r="E284" s="2">
        <v>44680</v>
      </c>
      <c r="F284">
        <v>202204</v>
      </c>
      <c r="G284" t="s">
        <v>743</v>
      </c>
      <c r="H284" t="s">
        <v>39</v>
      </c>
      <c r="I284">
        <v>590</v>
      </c>
      <c r="J284">
        <v>65830</v>
      </c>
      <c r="K284" t="s">
        <v>76</v>
      </c>
      <c r="L284" t="s">
        <v>75</v>
      </c>
      <c r="O284" s="6">
        <v>5</v>
      </c>
      <c r="P284" s="6" t="s">
        <v>22</v>
      </c>
      <c r="Q284">
        <v>0</v>
      </c>
      <c r="R284" t="s">
        <v>1102</v>
      </c>
      <c r="S284">
        <v>-2444.84</v>
      </c>
      <c r="T284" t="str">
        <f>IF(J284="","","FCR-"&amp;_xlfn.XLOOKUP(J284,Bud_Vs_Exp!$A$14:$A$72,Bud_Vs_Exp!$B$14:$B$72,""))</f>
        <v xml:space="preserve">FCR-6.3 </v>
      </c>
      <c r="U284" t="str">
        <f>_xlfn.XLOOKUP(F284,SetUp!$O$2:$O$13,SetUp!$P$2:$P$13,"")</f>
        <v>Q2</v>
      </c>
    </row>
    <row r="285" spans="1:21" x14ac:dyDescent="0.25">
      <c r="A285" t="s">
        <v>19</v>
      </c>
      <c r="B285" t="s">
        <v>27</v>
      </c>
      <c r="C285">
        <v>1573525</v>
      </c>
      <c r="D285">
        <v>3</v>
      </c>
      <c r="E285" s="2">
        <v>44680</v>
      </c>
      <c r="F285">
        <v>202204</v>
      </c>
      <c r="G285" t="s">
        <v>743</v>
      </c>
      <c r="H285" t="s">
        <v>39</v>
      </c>
      <c r="I285">
        <v>590</v>
      </c>
      <c r="J285">
        <v>65830</v>
      </c>
      <c r="K285" t="s">
        <v>76</v>
      </c>
      <c r="L285" t="s">
        <v>75</v>
      </c>
      <c r="O285" s="6">
        <v>5</v>
      </c>
      <c r="P285" s="6" t="s">
        <v>22</v>
      </c>
      <c r="Q285">
        <v>0</v>
      </c>
      <c r="R285" t="s">
        <v>1103</v>
      </c>
      <c r="S285">
        <v>-1285.6300000000001</v>
      </c>
      <c r="T285" t="str">
        <f>IF(J285="","","FCR-"&amp;_xlfn.XLOOKUP(J285,Bud_Vs_Exp!$A$14:$A$72,Bud_Vs_Exp!$B$14:$B$72,""))</f>
        <v xml:space="preserve">FCR-6.3 </v>
      </c>
      <c r="U285" t="str">
        <f>_xlfn.XLOOKUP(F285,SetUp!$O$2:$O$13,SetUp!$P$2:$P$13,"")</f>
        <v>Q2</v>
      </c>
    </row>
    <row r="286" spans="1:21" x14ac:dyDescent="0.25">
      <c r="A286" t="s">
        <v>19</v>
      </c>
      <c r="B286" t="s">
        <v>27</v>
      </c>
      <c r="C286">
        <v>1573525</v>
      </c>
      <c r="D286">
        <v>4</v>
      </c>
      <c r="E286" s="2">
        <v>44680</v>
      </c>
      <c r="F286">
        <v>202204</v>
      </c>
      <c r="G286" t="s">
        <v>743</v>
      </c>
      <c r="H286" t="s">
        <v>39</v>
      </c>
      <c r="I286">
        <v>590</v>
      </c>
      <c r="J286">
        <v>65830</v>
      </c>
      <c r="K286" t="s">
        <v>76</v>
      </c>
      <c r="L286" t="s">
        <v>75</v>
      </c>
      <c r="O286" s="6">
        <v>5</v>
      </c>
      <c r="P286" s="6" t="s">
        <v>22</v>
      </c>
      <c r="Q286">
        <v>0</v>
      </c>
      <c r="R286" t="s">
        <v>1100</v>
      </c>
      <c r="S286">
        <v>1349.22</v>
      </c>
      <c r="T286" t="str">
        <f>IF(J286="","","FCR-"&amp;_xlfn.XLOOKUP(J286,Bud_Vs_Exp!$A$14:$A$72,Bud_Vs_Exp!$B$14:$B$72,""))</f>
        <v xml:space="preserve">FCR-6.3 </v>
      </c>
      <c r="U286" t="str">
        <f>_xlfn.XLOOKUP(F286,SetUp!$O$2:$O$13,SetUp!$P$2:$P$13,"")</f>
        <v>Q2</v>
      </c>
    </row>
    <row r="287" spans="1:21" x14ac:dyDescent="0.25">
      <c r="A287" t="s">
        <v>19</v>
      </c>
      <c r="B287" t="s">
        <v>27</v>
      </c>
      <c r="C287">
        <v>1573525</v>
      </c>
      <c r="D287">
        <v>5</v>
      </c>
      <c r="E287" s="2">
        <v>44680</v>
      </c>
      <c r="F287">
        <v>202204</v>
      </c>
      <c r="G287" t="s">
        <v>743</v>
      </c>
      <c r="H287" t="s">
        <v>39</v>
      </c>
      <c r="I287">
        <v>590</v>
      </c>
      <c r="J287">
        <v>65830</v>
      </c>
      <c r="K287" t="s">
        <v>76</v>
      </c>
      <c r="L287" t="s">
        <v>75</v>
      </c>
      <c r="O287" s="6">
        <v>5</v>
      </c>
      <c r="P287" s="6" t="s">
        <v>22</v>
      </c>
      <c r="Q287">
        <v>0</v>
      </c>
      <c r="R287" t="s">
        <v>1101</v>
      </c>
      <c r="S287">
        <v>697.89</v>
      </c>
      <c r="T287" t="str">
        <f>IF(J287="","","FCR-"&amp;_xlfn.XLOOKUP(J287,Bud_Vs_Exp!$A$14:$A$72,Bud_Vs_Exp!$B$14:$B$72,""))</f>
        <v xml:space="preserve">FCR-6.3 </v>
      </c>
      <c r="U287" t="str">
        <f>_xlfn.XLOOKUP(F287,SetUp!$O$2:$O$13,SetUp!$P$2:$P$13,"")</f>
        <v>Q2</v>
      </c>
    </row>
    <row r="288" spans="1:21" x14ac:dyDescent="0.25">
      <c r="A288" t="s">
        <v>19</v>
      </c>
      <c r="B288" t="s">
        <v>27</v>
      </c>
      <c r="C288">
        <v>1573525</v>
      </c>
      <c r="D288">
        <v>6</v>
      </c>
      <c r="E288" s="2">
        <v>44680</v>
      </c>
      <c r="F288">
        <v>202204</v>
      </c>
      <c r="G288" t="s">
        <v>743</v>
      </c>
      <c r="H288" t="s">
        <v>39</v>
      </c>
      <c r="I288">
        <v>590</v>
      </c>
      <c r="J288">
        <v>65830</v>
      </c>
      <c r="K288" t="s">
        <v>76</v>
      </c>
      <c r="L288" t="s">
        <v>75</v>
      </c>
      <c r="O288" s="6">
        <v>5</v>
      </c>
      <c r="P288" s="6" t="s">
        <v>22</v>
      </c>
      <c r="Q288">
        <v>0</v>
      </c>
      <c r="R288" t="s">
        <v>1102</v>
      </c>
      <c r="S288">
        <v>2444.84</v>
      </c>
      <c r="T288" t="str">
        <f>IF(J288="","","FCR-"&amp;_xlfn.XLOOKUP(J288,Bud_Vs_Exp!$A$14:$A$72,Bud_Vs_Exp!$B$14:$B$72,""))</f>
        <v xml:space="preserve">FCR-6.3 </v>
      </c>
      <c r="U288" t="str">
        <f>_xlfn.XLOOKUP(F288,SetUp!$O$2:$O$13,SetUp!$P$2:$P$13,"")</f>
        <v>Q2</v>
      </c>
    </row>
    <row r="289" spans="1:21" x14ac:dyDescent="0.25">
      <c r="A289" t="s">
        <v>19</v>
      </c>
      <c r="B289" t="s">
        <v>27</v>
      </c>
      <c r="C289">
        <v>1573525</v>
      </c>
      <c r="D289">
        <v>7</v>
      </c>
      <c r="E289" s="2">
        <v>44680</v>
      </c>
      <c r="F289">
        <v>202204</v>
      </c>
      <c r="G289" t="s">
        <v>743</v>
      </c>
      <c r="H289" t="s">
        <v>39</v>
      </c>
      <c r="I289">
        <v>590</v>
      </c>
      <c r="J289">
        <v>65830</v>
      </c>
      <c r="K289" t="s">
        <v>76</v>
      </c>
      <c r="L289" t="s">
        <v>75</v>
      </c>
      <c r="O289" s="6">
        <v>5</v>
      </c>
      <c r="P289" s="6" t="s">
        <v>22</v>
      </c>
      <c r="Q289">
        <v>0</v>
      </c>
      <c r="R289" t="s">
        <v>1103</v>
      </c>
      <c r="S289">
        <v>1285.6300000000001</v>
      </c>
      <c r="T289" t="str">
        <f>IF(J289="","","FCR-"&amp;_xlfn.XLOOKUP(J289,Bud_Vs_Exp!$A$14:$A$72,Bud_Vs_Exp!$B$14:$B$72,""))</f>
        <v xml:space="preserve">FCR-6.3 </v>
      </c>
      <c r="U289" t="str">
        <f>_xlfn.XLOOKUP(F289,SetUp!$O$2:$O$13,SetUp!$P$2:$P$13,"")</f>
        <v>Q2</v>
      </c>
    </row>
    <row r="290" spans="1:21" x14ac:dyDescent="0.25">
      <c r="A290" t="s">
        <v>19</v>
      </c>
      <c r="B290" t="s">
        <v>27</v>
      </c>
      <c r="C290">
        <v>1573527</v>
      </c>
      <c r="D290">
        <v>4</v>
      </c>
      <c r="E290" s="2">
        <v>44680</v>
      </c>
      <c r="F290">
        <v>202204</v>
      </c>
      <c r="G290" t="s">
        <v>731</v>
      </c>
      <c r="H290" t="s">
        <v>705</v>
      </c>
      <c r="I290">
        <v>590</v>
      </c>
      <c r="J290">
        <v>65805</v>
      </c>
      <c r="K290" t="s">
        <v>76</v>
      </c>
      <c r="L290" t="str">
        <f>IF(LEFT(J290,3)="658","EU")</f>
        <v>EU</v>
      </c>
      <c r="O290" s="6">
        <v>5</v>
      </c>
      <c r="P290" s="6" t="s">
        <v>22</v>
      </c>
      <c r="Q290">
        <v>0</v>
      </c>
      <c r="R290" t="s">
        <v>1104</v>
      </c>
      <c r="S290">
        <v>127.56</v>
      </c>
      <c r="T290" t="str">
        <f>IF(J290="","","FCR-"&amp;_xlfn.XLOOKUP(J290,Bud_Vs_Exp!$A$14:$A$72,Bud_Vs_Exp!$B$14:$B$72,""))</f>
        <v>FCR-1.1.2.27</v>
      </c>
      <c r="U290" t="str">
        <f>_xlfn.XLOOKUP(F290,SetUp!$O$2:$O$13,SetUp!$P$2:$P$13,"")</f>
        <v>Q2</v>
      </c>
    </row>
    <row r="291" spans="1:21" x14ac:dyDescent="0.25">
      <c r="A291" t="s">
        <v>19</v>
      </c>
      <c r="B291" t="s">
        <v>27</v>
      </c>
      <c r="C291">
        <v>1573527</v>
      </c>
      <c r="D291">
        <v>7</v>
      </c>
      <c r="E291" s="2">
        <v>44680</v>
      </c>
      <c r="F291">
        <v>202204</v>
      </c>
      <c r="G291" t="s">
        <v>731</v>
      </c>
      <c r="H291" t="s">
        <v>705</v>
      </c>
      <c r="I291">
        <v>590</v>
      </c>
      <c r="J291">
        <v>65805</v>
      </c>
      <c r="K291" t="s">
        <v>76</v>
      </c>
      <c r="L291" t="s">
        <v>75</v>
      </c>
      <c r="O291" s="6">
        <v>5</v>
      </c>
      <c r="P291" s="6" t="s">
        <v>22</v>
      </c>
      <c r="Q291">
        <v>0</v>
      </c>
      <c r="R291" t="s">
        <v>1044</v>
      </c>
      <c r="S291">
        <v>-127.56</v>
      </c>
      <c r="T291" t="str">
        <f>IF(J291="","","FCR-"&amp;_xlfn.XLOOKUP(J291,Bud_Vs_Exp!$A$14:$A$72,Bud_Vs_Exp!$B$14:$B$72,""))</f>
        <v>FCR-1.1.2.27</v>
      </c>
      <c r="U291" t="str">
        <f>_xlfn.XLOOKUP(F291,SetUp!$O$2:$O$13,SetUp!$P$2:$P$13,"")</f>
        <v>Q2</v>
      </c>
    </row>
    <row r="292" spans="1:21" x14ac:dyDescent="0.25">
      <c r="A292" t="s">
        <v>19</v>
      </c>
      <c r="B292" t="s">
        <v>20</v>
      </c>
      <c r="C292">
        <v>1573529</v>
      </c>
      <c r="D292">
        <v>0</v>
      </c>
      <c r="E292" s="2">
        <v>44692</v>
      </c>
      <c r="F292">
        <v>202205</v>
      </c>
      <c r="G292" t="s">
        <v>727</v>
      </c>
      <c r="H292" t="s">
        <v>23</v>
      </c>
      <c r="I292">
        <v>590</v>
      </c>
      <c r="J292">
        <v>65822</v>
      </c>
      <c r="K292" t="s">
        <v>76</v>
      </c>
      <c r="L292" t="s">
        <v>75</v>
      </c>
      <c r="O292" s="6">
        <v>5</v>
      </c>
      <c r="P292" s="6" t="s">
        <v>22</v>
      </c>
      <c r="Q292">
        <v>0</v>
      </c>
      <c r="R292" t="s">
        <v>1105</v>
      </c>
      <c r="S292">
        <v>13.8</v>
      </c>
      <c r="T292" t="str">
        <f>IF(J292="","","FCR-"&amp;_xlfn.XLOOKUP(J292,Bud_Vs_Exp!$A$14:$A$72,Bud_Vs_Exp!$B$14:$B$72,""))</f>
        <v xml:space="preserve">FCR-4.4 </v>
      </c>
      <c r="U292" t="str">
        <f>_xlfn.XLOOKUP(F292,SetUp!$O$2:$O$13,SetUp!$P$2:$P$13,"")</f>
        <v>Q2</v>
      </c>
    </row>
    <row r="293" spans="1:21" x14ac:dyDescent="0.25">
      <c r="A293" t="s">
        <v>19</v>
      </c>
      <c r="B293" t="s">
        <v>20</v>
      </c>
      <c r="C293">
        <v>1573529</v>
      </c>
      <c r="D293">
        <v>3</v>
      </c>
      <c r="E293" s="2">
        <v>44692</v>
      </c>
      <c r="F293">
        <v>202205</v>
      </c>
      <c r="G293" t="s">
        <v>726</v>
      </c>
      <c r="H293" t="s">
        <v>21</v>
      </c>
      <c r="I293">
        <v>590</v>
      </c>
      <c r="J293">
        <v>65822</v>
      </c>
      <c r="K293" t="s">
        <v>76</v>
      </c>
      <c r="L293" t="s">
        <v>75</v>
      </c>
      <c r="O293" s="6">
        <v>5</v>
      </c>
      <c r="P293" s="6" t="s">
        <v>22</v>
      </c>
      <c r="Q293">
        <v>0</v>
      </c>
      <c r="R293" t="s">
        <v>1035</v>
      </c>
      <c r="S293">
        <v>15.4</v>
      </c>
      <c r="T293" t="str">
        <f>IF(J293="","","FCR-"&amp;_xlfn.XLOOKUP(J293,Bud_Vs_Exp!$A$14:$A$72,Bud_Vs_Exp!$B$14:$B$72,""))</f>
        <v xml:space="preserve">FCR-4.4 </v>
      </c>
      <c r="U293" t="str">
        <f>_xlfn.XLOOKUP(F293,SetUp!$O$2:$O$13,SetUp!$P$2:$P$13,"")</f>
        <v>Q2</v>
      </c>
    </row>
    <row r="294" spans="1:21" x14ac:dyDescent="0.25">
      <c r="A294" t="s">
        <v>19</v>
      </c>
      <c r="B294" t="s">
        <v>20</v>
      </c>
      <c r="C294">
        <v>1573530</v>
      </c>
      <c r="D294">
        <v>0</v>
      </c>
      <c r="E294" s="2">
        <v>44692</v>
      </c>
      <c r="F294">
        <v>202205</v>
      </c>
      <c r="G294" t="s">
        <v>740</v>
      </c>
      <c r="H294" t="s">
        <v>36</v>
      </c>
      <c r="I294">
        <v>590</v>
      </c>
      <c r="J294">
        <v>65822</v>
      </c>
      <c r="K294" t="s">
        <v>76</v>
      </c>
      <c r="L294" t="s">
        <v>75</v>
      </c>
      <c r="O294" s="6">
        <v>5</v>
      </c>
      <c r="P294" s="6" t="s">
        <v>22</v>
      </c>
      <c r="Q294">
        <v>0</v>
      </c>
      <c r="R294" t="s">
        <v>1095</v>
      </c>
      <c r="S294">
        <v>2.2999999999999998</v>
      </c>
      <c r="T294" t="str">
        <f>IF(J294="","","FCR-"&amp;_xlfn.XLOOKUP(J294,Bud_Vs_Exp!$A$14:$A$72,Bud_Vs_Exp!$B$14:$B$72,""))</f>
        <v xml:space="preserve">FCR-4.4 </v>
      </c>
      <c r="U294" t="str">
        <f>_xlfn.XLOOKUP(F294,SetUp!$O$2:$O$13,SetUp!$P$2:$P$13,"")</f>
        <v>Q2</v>
      </c>
    </row>
    <row r="295" spans="1:21" x14ac:dyDescent="0.25">
      <c r="A295" t="s">
        <v>19</v>
      </c>
      <c r="B295" t="s">
        <v>20</v>
      </c>
      <c r="C295">
        <v>1573530</v>
      </c>
      <c r="D295">
        <v>2</v>
      </c>
      <c r="E295" s="2">
        <v>44692</v>
      </c>
      <c r="F295">
        <v>202205</v>
      </c>
      <c r="G295" t="s">
        <v>741</v>
      </c>
      <c r="H295" t="s">
        <v>37</v>
      </c>
      <c r="I295">
        <v>590</v>
      </c>
      <c r="J295">
        <v>65821</v>
      </c>
      <c r="K295" t="s">
        <v>76</v>
      </c>
      <c r="L295" t="s">
        <v>75</v>
      </c>
      <c r="O295" s="6">
        <v>5</v>
      </c>
      <c r="P295" s="6" t="s">
        <v>22</v>
      </c>
      <c r="Q295">
        <v>0</v>
      </c>
      <c r="R295" t="s">
        <v>1106</v>
      </c>
      <c r="S295">
        <v>12.6</v>
      </c>
      <c r="T295" t="str">
        <f>IF(J295="","","FCR-"&amp;_xlfn.XLOOKUP(J295,Bud_Vs_Exp!$A$14:$A$72,Bud_Vs_Exp!$B$14:$B$72,""))</f>
        <v xml:space="preserve">FCR-4.3 </v>
      </c>
      <c r="U295" t="str">
        <f>_xlfn.XLOOKUP(F295,SetUp!$O$2:$O$13,SetUp!$P$2:$P$13,"")</f>
        <v>Q2</v>
      </c>
    </row>
    <row r="296" spans="1:21" x14ac:dyDescent="0.25">
      <c r="A296" t="s">
        <v>19</v>
      </c>
      <c r="B296" t="s">
        <v>20</v>
      </c>
      <c r="C296">
        <v>1573538</v>
      </c>
      <c r="D296">
        <v>0</v>
      </c>
      <c r="E296" s="2">
        <v>44712</v>
      </c>
      <c r="F296">
        <v>202205</v>
      </c>
      <c r="G296" t="s">
        <v>734</v>
      </c>
      <c r="H296" t="s">
        <v>30</v>
      </c>
      <c r="I296">
        <v>590</v>
      </c>
      <c r="J296">
        <v>65827</v>
      </c>
      <c r="K296" t="s">
        <v>76</v>
      </c>
      <c r="L296" t="s">
        <v>75</v>
      </c>
      <c r="O296" s="6">
        <v>5</v>
      </c>
      <c r="P296" s="6" t="s">
        <v>22</v>
      </c>
      <c r="Q296">
        <v>0</v>
      </c>
      <c r="R296" t="s">
        <v>1107</v>
      </c>
      <c r="S296">
        <v>1.5</v>
      </c>
      <c r="T296" t="str">
        <f>IF(J296="","","FCR-"&amp;_xlfn.XLOOKUP(J296,Bud_Vs_Exp!$A$14:$A$72,Bud_Vs_Exp!$B$14:$B$72,""))</f>
        <v xml:space="preserve">FCR-5.6 </v>
      </c>
      <c r="U296" t="str">
        <f>_xlfn.XLOOKUP(F296,SetUp!$O$2:$O$13,SetUp!$P$2:$P$13,"")</f>
        <v>Q2</v>
      </c>
    </row>
    <row r="297" spans="1:21" x14ac:dyDescent="0.25">
      <c r="A297" t="s">
        <v>19</v>
      </c>
      <c r="B297" t="s">
        <v>20</v>
      </c>
      <c r="C297">
        <v>1573538</v>
      </c>
      <c r="D297">
        <v>4</v>
      </c>
      <c r="E297" s="2">
        <v>44712</v>
      </c>
      <c r="F297">
        <v>202205</v>
      </c>
      <c r="G297" t="s">
        <v>841</v>
      </c>
      <c r="H297" t="s">
        <v>697</v>
      </c>
      <c r="I297">
        <v>590</v>
      </c>
      <c r="J297">
        <v>65827</v>
      </c>
      <c r="K297" t="s">
        <v>76</v>
      </c>
      <c r="L297" t="s">
        <v>75</v>
      </c>
      <c r="O297" s="6">
        <v>5</v>
      </c>
      <c r="P297" s="6" t="s">
        <v>22</v>
      </c>
      <c r="Q297">
        <v>0</v>
      </c>
      <c r="R297" t="s">
        <v>1108</v>
      </c>
      <c r="S297">
        <v>-4.22</v>
      </c>
      <c r="T297" t="str">
        <f>IF(J297="","","FCR-"&amp;_xlfn.XLOOKUP(J297,Bud_Vs_Exp!$A$14:$A$72,Bud_Vs_Exp!$B$14:$B$72,""))</f>
        <v xml:space="preserve">FCR-5.6 </v>
      </c>
      <c r="U297" t="str">
        <f>_xlfn.XLOOKUP(F297,SetUp!$O$2:$O$13,SetUp!$P$2:$P$13,"")</f>
        <v>Q2</v>
      </c>
    </row>
    <row r="298" spans="1:21" x14ac:dyDescent="0.25">
      <c r="A298" t="s">
        <v>19</v>
      </c>
      <c r="B298" t="s">
        <v>20</v>
      </c>
      <c r="C298">
        <v>1573538</v>
      </c>
      <c r="D298">
        <v>12</v>
      </c>
      <c r="E298" s="2">
        <v>44712</v>
      </c>
      <c r="F298">
        <v>202205</v>
      </c>
      <c r="G298" t="s">
        <v>734</v>
      </c>
      <c r="H298" t="s">
        <v>30</v>
      </c>
      <c r="I298">
        <v>590</v>
      </c>
      <c r="J298">
        <v>65827</v>
      </c>
      <c r="K298" t="s">
        <v>76</v>
      </c>
      <c r="L298" t="s">
        <v>75</v>
      </c>
      <c r="O298" s="6">
        <v>5</v>
      </c>
      <c r="P298" s="6" t="s">
        <v>22</v>
      </c>
      <c r="Q298">
        <v>0</v>
      </c>
      <c r="R298" t="s">
        <v>1109</v>
      </c>
      <c r="S298">
        <v>1</v>
      </c>
      <c r="T298" t="str">
        <f>IF(J298="","","FCR-"&amp;_xlfn.XLOOKUP(J298,Bud_Vs_Exp!$A$14:$A$72,Bud_Vs_Exp!$B$14:$B$72,""))</f>
        <v xml:space="preserve">FCR-5.6 </v>
      </c>
      <c r="U298" t="str">
        <f>_xlfn.XLOOKUP(F298,SetUp!$O$2:$O$13,SetUp!$P$2:$P$13,"")</f>
        <v>Q2</v>
      </c>
    </row>
    <row r="299" spans="1:21" x14ac:dyDescent="0.25">
      <c r="A299" t="s">
        <v>19</v>
      </c>
      <c r="B299" t="s">
        <v>27</v>
      </c>
      <c r="C299">
        <v>1573539</v>
      </c>
      <c r="D299">
        <v>1</v>
      </c>
      <c r="E299" s="2">
        <v>44712</v>
      </c>
      <c r="F299">
        <v>202205</v>
      </c>
      <c r="G299" t="s">
        <v>731</v>
      </c>
      <c r="H299" t="s">
        <v>705</v>
      </c>
      <c r="I299">
        <v>590</v>
      </c>
      <c r="J299">
        <v>65804</v>
      </c>
      <c r="K299" t="s">
        <v>76</v>
      </c>
      <c r="L299" t="s">
        <v>75</v>
      </c>
      <c r="O299" s="6">
        <v>5</v>
      </c>
      <c r="P299" s="6" t="s">
        <v>22</v>
      </c>
      <c r="Q299">
        <v>0</v>
      </c>
      <c r="R299" t="s">
        <v>999</v>
      </c>
      <c r="S299">
        <v>963.4</v>
      </c>
      <c r="T299" t="str">
        <f>IF(J299="","","FCR-"&amp;_xlfn.XLOOKUP(J299,Bud_Vs_Exp!$A$14:$A$72,Bud_Vs_Exp!$B$14:$B$72,""))</f>
        <v>FCR-1.1.2.26</v>
      </c>
      <c r="U299" t="str">
        <f>_xlfn.XLOOKUP(F299,SetUp!$O$2:$O$13,SetUp!$P$2:$P$13,"")</f>
        <v>Q2</v>
      </c>
    </row>
    <row r="300" spans="1:21" x14ac:dyDescent="0.25">
      <c r="A300" t="s">
        <v>19</v>
      </c>
      <c r="B300" t="s">
        <v>27</v>
      </c>
      <c r="C300">
        <v>1573539</v>
      </c>
      <c r="D300">
        <v>3</v>
      </c>
      <c r="E300" s="2">
        <v>44712</v>
      </c>
      <c r="F300">
        <v>202205</v>
      </c>
      <c r="G300" t="s">
        <v>731</v>
      </c>
      <c r="H300" t="s">
        <v>705</v>
      </c>
      <c r="I300">
        <v>590</v>
      </c>
      <c r="J300">
        <v>65802</v>
      </c>
      <c r="K300" t="s">
        <v>76</v>
      </c>
      <c r="L300" t="s">
        <v>75</v>
      </c>
      <c r="O300" s="6">
        <v>5</v>
      </c>
      <c r="P300" s="6" t="s">
        <v>22</v>
      </c>
      <c r="Q300">
        <v>0</v>
      </c>
      <c r="R300" t="s">
        <v>999</v>
      </c>
      <c r="S300">
        <v>1653.39</v>
      </c>
      <c r="T300" t="str">
        <f>IF(J300="","","FCR-"&amp;_xlfn.XLOOKUP(J300,Bud_Vs_Exp!$A$14:$A$72,Bud_Vs_Exp!$B$14:$B$72,""))</f>
        <v>FCR-1.1.1.33</v>
      </c>
      <c r="U300" t="str">
        <f>_xlfn.XLOOKUP(F300,SetUp!$O$2:$O$13,SetUp!$P$2:$P$13,"")</f>
        <v>Q2</v>
      </c>
    </row>
    <row r="301" spans="1:21" x14ac:dyDescent="0.25">
      <c r="A301" t="s">
        <v>19</v>
      </c>
      <c r="B301" t="s">
        <v>27</v>
      </c>
      <c r="C301">
        <v>1573539</v>
      </c>
      <c r="D301">
        <v>5</v>
      </c>
      <c r="E301" s="2">
        <v>44712</v>
      </c>
      <c r="F301">
        <v>202205</v>
      </c>
      <c r="G301" t="s">
        <v>731</v>
      </c>
      <c r="H301" t="s">
        <v>705</v>
      </c>
      <c r="I301">
        <v>590</v>
      </c>
      <c r="J301">
        <v>65805</v>
      </c>
      <c r="K301" t="s">
        <v>76</v>
      </c>
      <c r="L301" t="str">
        <f>IF(LEFT(J301,3)="658","EU")</f>
        <v>EU</v>
      </c>
      <c r="O301" s="6">
        <v>5</v>
      </c>
      <c r="P301" s="6" t="s">
        <v>22</v>
      </c>
      <c r="Q301">
        <v>0</v>
      </c>
      <c r="R301" t="s">
        <v>999</v>
      </c>
      <c r="S301">
        <v>142.63</v>
      </c>
      <c r="T301" t="str">
        <f>IF(J301="","","FCR-"&amp;_xlfn.XLOOKUP(J301,Bud_Vs_Exp!$A$14:$A$72,Bud_Vs_Exp!$B$14:$B$72,""))</f>
        <v>FCR-1.1.2.27</v>
      </c>
      <c r="U301" t="str">
        <f>_xlfn.XLOOKUP(F301,SetUp!$O$2:$O$13,SetUp!$P$2:$P$13,"")</f>
        <v>Q2</v>
      </c>
    </row>
    <row r="302" spans="1:21" x14ac:dyDescent="0.25">
      <c r="A302" t="s">
        <v>19</v>
      </c>
      <c r="B302" t="s">
        <v>27</v>
      </c>
      <c r="C302">
        <v>1573539</v>
      </c>
      <c r="D302">
        <v>7</v>
      </c>
      <c r="E302" s="2">
        <v>44712</v>
      </c>
      <c r="F302">
        <v>202205</v>
      </c>
      <c r="G302" t="s">
        <v>731</v>
      </c>
      <c r="H302" t="s">
        <v>705</v>
      </c>
      <c r="I302">
        <v>590</v>
      </c>
      <c r="J302">
        <v>65807</v>
      </c>
      <c r="K302" t="s">
        <v>76</v>
      </c>
      <c r="L302" t="s">
        <v>75</v>
      </c>
      <c r="O302" s="6">
        <v>5</v>
      </c>
      <c r="P302" s="6" t="s">
        <v>22</v>
      </c>
      <c r="Q302">
        <v>0</v>
      </c>
      <c r="R302" t="s">
        <v>1110</v>
      </c>
      <c r="S302">
        <v>44.84</v>
      </c>
      <c r="T302" t="str">
        <f>IF(J302="","","FCR-"&amp;_xlfn.XLOOKUP(J302,Bud_Vs_Exp!$A$14:$A$72,Bud_Vs_Exp!$B$14:$B$72,""))</f>
        <v>FCR-1.1.2.29</v>
      </c>
      <c r="U302" t="str">
        <f>_xlfn.XLOOKUP(F302,SetUp!$O$2:$O$13,SetUp!$P$2:$P$13,"")</f>
        <v>Q2</v>
      </c>
    </row>
    <row r="303" spans="1:21" x14ac:dyDescent="0.25">
      <c r="A303" t="s">
        <v>19</v>
      </c>
      <c r="B303" t="s">
        <v>27</v>
      </c>
      <c r="C303">
        <v>1573540</v>
      </c>
      <c r="D303">
        <v>1</v>
      </c>
      <c r="E303" s="2">
        <v>44712</v>
      </c>
      <c r="F303">
        <v>202205</v>
      </c>
      <c r="G303" t="s">
        <v>730</v>
      </c>
      <c r="H303" t="s">
        <v>26</v>
      </c>
      <c r="I303">
        <v>590</v>
      </c>
      <c r="J303">
        <v>65804</v>
      </c>
      <c r="K303" t="s">
        <v>76</v>
      </c>
      <c r="L303" t="s">
        <v>75</v>
      </c>
      <c r="O303" s="6">
        <v>5</v>
      </c>
      <c r="P303" s="6" t="s">
        <v>22</v>
      </c>
      <c r="Q303">
        <v>0</v>
      </c>
      <c r="R303" t="s">
        <v>1056</v>
      </c>
      <c r="S303">
        <v>17.510000000000002</v>
      </c>
      <c r="T303" t="str">
        <f>IF(J303="","","FCR-"&amp;_xlfn.XLOOKUP(J303,Bud_Vs_Exp!$A$14:$A$72,Bud_Vs_Exp!$B$14:$B$72,""))</f>
        <v>FCR-1.1.2.26</v>
      </c>
      <c r="U303" t="str">
        <f>_xlfn.XLOOKUP(F303,SetUp!$O$2:$O$13,SetUp!$P$2:$P$13,"")</f>
        <v>Q2</v>
      </c>
    </row>
    <row r="304" spans="1:21" x14ac:dyDescent="0.25">
      <c r="A304" t="s">
        <v>19</v>
      </c>
      <c r="B304" t="s">
        <v>27</v>
      </c>
      <c r="C304">
        <v>1573540</v>
      </c>
      <c r="D304">
        <v>3</v>
      </c>
      <c r="E304" s="2">
        <v>44712</v>
      </c>
      <c r="F304">
        <v>202205</v>
      </c>
      <c r="G304" t="s">
        <v>730</v>
      </c>
      <c r="H304" t="s">
        <v>26</v>
      </c>
      <c r="I304">
        <v>590</v>
      </c>
      <c r="J304">
        <v>65802</v>
      </c>
      <c r="K304" t="s">
        <v>76</v>
      </c>
      <c r="L304" t="s">
        <v>75</v>
      </c>
      <c r="O304" s="6">
        <v>5</v>
      </c>
      <c r="P304" s="6" t="s">
        <v>22</v>
      </c>
      <c r="Q304">
        <v>0</v>
      </c>
      <c r="R304" t="s">
        <v>1058</v>
      </c>
      <c r="S304">
        <v>42.46</v>
      </c>
      <c r="T304" t="str">
        <f>IF(J304="","","FCR-"&amp;_xlfn.XLOOKUP(J304,Bud_Vs_Exp!$A$14:$A$72,Bud_Vs_Exp!$B$14:$B$72,""))</f>
        <v>FCR-1.1.1.33</v>
      </c>
      <c r="U304" t="str">
        <f>_xlfn.XLOOKUP(F304,SetUp!$O$2:$O$13,SetUp!$P$2:$P$13,"")</f>
        <v>Q2</v>
      </c>
    </row>
    <row r="305" spans="1:21" x14ac:dyDescent="0.25">
      <c r="A305" t="s">
        <v>19</v>
      </c>
      <c r="B305" t="s">
        <v>27</v>
      </c>
      <c r="C305">
        <v>1573540</v>
      </c>
      <c r="D305">
        <v>5</v>
      </c>
      <c r="E305" s="2">
        <v>44712</v>
      </c>
      <c r="F305">
        <v>202205</v>
      </c>
      <c r="G305" t="s">
        <v>730</v>
      </c>
      <c r="H305" t="s">
        <v>26</v>
      </c>
      <c r="I305">
        <v>590</v>
      </c>
      <c r="J305">
        <v>65805</v>
      </c>
      <c r="K305" t="s">
        <v>76</v>
      </c>
      <c r="L305" t="str">
        <f>IF(LEFT(J305,3)="658","EU")</f>
        <v>EU</v>
      </c>
      <c r="O305" s="6">
        <v>5</v>
      </c>
      <c r="P305" s="6" t="s">
        <v>22</v>
      </c>
      <c r="Q305">
        <v>0</v>
      </c>
      <c r="R305" t="s">
        <v>1057</v>
      </c>
      <c r="S305">
        <v>1.6</v>
      </c>
      <c r="T305" t="str">
        <f>IF(J305="","","FCR-"&amp;_xlfn.XLOOKUP(J305,Bud_Vs_Exp!$A$14:$A$72,Bud_Vs_Exp!$B$14:$B$72,""))</f>
        <v>FCR-1.1.2.27</v>
      </c>
      <c r="U305" t="str">
        <f>_xlfn.XLOOKUP(F305,SetUp!$O$2:$O$13,SetUp!$P$2:$P$13,"")</f>
        <v>Q2</v>
      </c>
    </row>
    <row r="306" spans="1:21" x14ac:dyDescent="0.25">
      <c r="A306" t="s">
        <v>19</v>
      </c>
      <c r="B306" t="s">
        <v>27</v>
      </c>
      <c r="C306">
        <v>1573540</v>
      </c>
      <c r="D306">
        <v>7</v>
      </c>
      <c r="E306" s="2">
        <v>44712</v>
      </c>
      <c r="F306">
        <v>202205</v>
      </c>
      <c r="G306" t="s">
        <v>730</v>
      </c>
      <c r="H306" t="s">
        <v>26</v>
      </c>
      <c r="I306">
        <v>590</v>
      </c>
      <c r="J306">
        <v>65807</v>
      </c>
      <c r="K306" t="s">
        <v>76</v>
      </c>
      <c r="L306" t="s">
        <v>75</v>
      </c>
      <c r="O306" s="6">
        <v>5</v>
      </c>
      <c r="P306" s="6" t="s">
        <v>22</v>
      </c>
      <c r="Q306">
        <v>0</v>
      </c>
      <c r="R306" t="s">
        <v>974</v>
      </c>
      <c r="S306">
        <v>0.55000000000000004</v>
      </c>
      <c r="T306" t="str">
        <f>IF(J306="","","FCR-"&amp;_xlfn.XLOOKUP(J306,Bud_Vs_Exp!$A$14:$A$72,Bud_Vs_Exp!$B$14:$B$72,""))</f>
        <v>FCR-1.1.2.29</v>
      </c>
      <c r="U306" t="str">
        <f>_xlfn.XLOOKUP(F306,SetUp!$O$2:$O$13,SetUp!$P$2:$P$13,"")</f>
        <v>Q2</v>
      </c>
    </row>
    <row r="307" spans="1:21" x14ac:dyDescent="0.25">
      <c r="A307" t="s">
        <v>19</v>
      </c>
      <c r="B307" t="s">
        <v>27</v>
      </c>
      <c r="C307">
        <v>1573541</v>
      </c>
      <c r="D307">
        <v>1</v>
      </c>
      <c r="E307" s="2">
        <v>44712</v>
      </c>
      <c r="F307">
        <v>202205</v>
      </c>
      <c r="G307" t="s">
        <v>735</v>
      </c>
      <c r="H307" t="s">
        <v>706</v>
      </c>
      <c r="I307">
        <v>590</v>
      </c>
      <c r="J307">
        <v>65804</v>
      </c>
      <c r="K307" t="s">
        <v>76</v>
      </c>
      <c r="L307" t="s">
        <v>75</v>
      </c>
      <c r="O307" s="6">
        <v>5</v>
      </c>
      <c r="P307" s="6" t="s">
        <v>22</v>
      </c>
      <c r="Q307">
        <v>0</v>
      </c>
      <c r="R307" t="s">
        <v>975</v>
      </c>
      <c r="S307">
        <v>3.64</v>
      </c>
      <c r="T307" t="str">
        <f>IF(J307="","","FCR-"&amp;_xlfn.XLOOKUP(J307,Bud_Vs_Exp!$A$14:$A$72,Bud_Vs_Exp!$B$14:$B$72,""))</f>
        <v>FCR-1.1.2.26</v>
      </c>
      <c r="U307" t="str">
        <f>_xlfn.XLOOKUP(F307,SetUp!$O$2:$O$13,SetUp!$P$2:$P$13,"")</f>
        <v>Q2</v>
      </c>
    </row>
    <row r="308" spans="1:21" x14ac:dyDescent="0.25">
      <c r="A308" t="s">
        <v>19</v>
      </c>
      <c r="B308" t="s">
        <v>27</v>
      </c>
      <c r="C308">
        <v>1573541</v>
      </c>
      <c r="D308">
        <v>3</v>
      </c>
      <c r="E308" s="2">
        <v>44712</v>
      </c>
      <c r="F308">
        <v>202205</v>
      </c>
      <c r="G308" t="s">
        <v>735</v>
      </c>
      <c r="H308" t="s">
        <v>706</v>
      </c>
      <c r="I308">
        <v>590</v>
      </c>
      <c r="J308">
        <v>65802</v>
      </c>
      <c r="K308" t="s">
        <v>76</v>
      </c>
      <c r="L308" t="s">
        <v>75</v>
      </c>
      <c r="O308" s="6">
        <v>5</v>
      </c>
      <c r="P308" s="6" t="s">
        <v>22</v>
      </c>
      <c r="Q308">
        <v>0</v>
      </c>
      <c r="R308" t="s">
        <v>975</v>
      </c>
      <c r="S308">
        <v>8.83</v>
      </c>
      <c r="T308" t="str">
        <f>IF(J308="","","FCR-"&amp;_xlfn.XLOOKUP(J308,Bud_Vs_Exp!$A$14:$A$72,Bud_Vs_Exp!$B$14:$B$72,""))</f>
        <v>FCR-1.1.1.33</v>
      </c>
      <c r="U308" t="str">
        <f>_xlfn.XLOOKUP(F308,SetUp!$O$2:$O$13,SetUp!$P$2:$P$13,"")</f>
        <v>Q2</v>
      </c>
    </row>
    <row r="309" spans="1:21" x14ac:dyDescent="0.25">
      <c r="A309" t="s">
        <v>19</v>
      </c>
      <c r="B309" t="s">
        <v>27</v>
      </c>
      <c r="C309">
        <v>1573541</v>
      </c>
      <c r="D309">
        <v>5</v>
      </c>
      <c r="E309" s="2">
        <v>44712</v>
      </c>
      <c r="F309">
        <v>202205</v>
      </c>
      <c r="G309" t="s">
        <v>735</v>
      </c>
      <c r="H309" t="s">
        <v>706</v>
      </c>
      <c r="I309">
        <v>590</v>
      </c>
      <c r="J309">
        <v>65805</v>
      </c>
      <c r="K309" t="s">
        <v>76</v>
      </c>
      <c r="L309" t="str">
        <f>IF(LEFT(J309,3)="658","EU")</f>
        <v>EU</v>
      </c>
      <c r="O309" s="6">
        <v>5</v>
      </c>
      <c r="P309" s="6" t="s">
        <v>22</v>
      </c>
      <c r="Q309">
        <v>0</v>
      </c>
      <c r="R309" t="s">
        <v>975</v>
      </c>
      <c r="S309">
        <v>1.1100000000000001</v>
      </c>
      <c r="T309" t="str">
        <f>IF(J309="","","FCR-"&amp;_xlfn.XLOOKUP(J309,Bud_Vs_Exp!$A$14:$A$72,Bud_Vs_Exp!$B$14:$B$72,""))</f>
        <v>FCR-1.1.2.27</v>
      </c>
      <c r="U309" t="str">
        <f>_xlfn.XLOOKUP(F309,SetUp!$O$2:$O$13,SetUp!$P$2:$P$13,"")</f>
        <v>Q2</v>
      </c>
    </row>
    <row r="310" spans="1:21" x14ac:dyDescent="0.25">
      <c r="A310" t="s">
        <v>19</v>
      </c>
      <c r="B310" t="s">
        <v>27</v>
      </c>
      <c r="C310">
        <v>1573541</v>
      </c>
      <c r="D310">
        <v>7</v>
      </c>
      <c r="E310" s="2">
        <v>44712</v>
      </c>
      <c r="F310">
        <v>202205</v>
      </c>
      <c r="G310" t="s">
        <v>735</v>
      </c>
      <c r="H310" t="s">
        <v>706</v>
      </c>
      <c r="I310">
        <v>590</v>
      </c>
      <c r="J310">
        <v>65807</v>
      </c>
      <c r="K310" t="s">
        <v>76</v>
      </c>
      <c r="L310" t="s">
        <v>75</v>
      </c>
      <c r="O310" s="6">
        <v>5</v>
      </c>
      <c r="P310" s="6" t="s">
        <v>22</v>
      </c>
      <c r="Q310">
        <v>0</v>
      </c>
      <c r="R310" t="s">
        <v>975</v>
      </c>
      <c r="S310">
        <v>1.1399999999999999</v>
      </c>
      <c r="T310" t="str">
        <f>IF(J310="","","FCR-"&amp;_xlfn.XLOOKUP(J310,Bud_Vs_Exp!$A$14:$A$72,Bud_Vs_Exp!$B$14:$B$72,""))</f>
        <v>FCR-1.1.2.29</v>
      </c>
      <c r="U310" t="str">
        <f>_xlfn.XLOOKUP(F310,SetUp!$O$2:$O$13,SetUp!$P$2:$P$13,"")</f>
        <v>Q2</v>
      </c>
    </row>
    <row r="311" spans="1:21" x14ac:dyDescent="0.25">
      <c r="A311" t="s">
        <v>19</v>
      </c>
      <c r="B311" t="s">
        <v>27</v>
      </c>
      <c r="C311">
        <v>1573542</v>
      </c>
      <c r="D311">
        <v>2</v>
      </c>
      <c r="E311" s="2">
        <v>44712</v>
      </c>
      <c r="F311">
        <v>202205</v>
      </c>
      <c r="G311" t="s">
        <v>736</v>
      </c>
      <c r="H311" t="s">
        <v>31</v>
      </c>
      <c r="I311">
        <v>590</v>
      </c>
      <c r="J311">
        <v>65804</v>
      </c>
      <c r="K311" t="s">
        <v>76</v>
      </c>
      <c r="L311" t="s">
        <v>75</v>
      </c>
      <c r="O311" s="6">
        <v>5</v>
      </c>
      <c r="P311" s="6" t="s">
        <v>22</v>
      </c>
      <c r="Q311">
        <v>0</v>
      </c>
      <c r="R311" t="s">
        <v>996</v>
      </c>
      <c r="S311">
        <v>3.52</v>
      </c>
      <c r="T311" t="str">
        <f>IF(J311="","","FCR-"&amp;_xlfn.XLOOKUP(J311,Bud_Vs_Exp!$A$14:$A$72,Bud_Vs_Exp!$B$14:$B$72,""))</f>
        <v>FCR-1.1.2.26</v>
      </c>
      <c r="U311" t="str">
        <f>_xlfn.XLOOKUP(F311,SetUp!$O$2:$O$13,SetUp!$P$2:$P$13,"")</f>
        <v>Q2</v>
      </c>
    </row>
    <row r="312" spans="1:21" x14ac:dyDescent="0.25">
      <c r="A312" t="s">
        <v>19</v>
      </c>
      <c r="B312" t="s">
        <v>27</v>
      </c>
      <c r="C312">
        <v>1573542</v>
      </c>
      <c r="D312">
        <v>4</v>
      </c>
      <c r="E312" s="2">
        <v>44712</v>
      </c>
      <c r="F312">
        <v>202205</v>
      </c>
      <c r="G312" t="s">
        <v>736</v>
      </c>
      <c r="H312" t="s">
        <v>31</v>
      </c>
      <c r="I312">
        <v>590</v>
      </c>
      <c r="J312">
        <v>65802</v>
      </c>
      <c r="K312" t="s">
        <v>76</v>
      </c>
      <c r="L312" t="s">
        <v>75</v>
      </c>
      <c r="O312" s="6">
        <v>5</v>
      </c>
      <c r="P312" s="6" t="s">
        <v>22</v>
      </c>
      <c r="Q312">
        <v>0</v>
      </c>
      <c r="R312" t="s">
        <v>996</v>
      </c>
      <c r="S312">
        <v>8.5299999999999994</v>
      </c>
      <c r="T312" t="str">
        <f>IF(J312="","","FCR-"&amp;_xlfn.XLOOKUP(J312,Bud_Vs_Exp!$A$14:$A$72,Bud_Vs_Exp!$B$14:$B$72,""))</f>
        <v>FCR-1.1.1.33</v>
      </c>
      <c r="U312" t="str">
        <f>_xlfn.XLOOKUP(F312,SetUp!$O$2:$O$13,SetUp!$P$2:$P$13,"")</f>
        <v>Q2</v>
      </c>
    </row>
    <row r="313" spans="1:21" x14ac:dyDescent="0.25">
      <c r="A313" t="s">
        <v>19</v>
      </c>
      <c r="B313" t="s">
        <v>27</v>
      </c>
      <c r="C313">
        <v>1573542</v>
      </c>
      <c r="D313">
        <v>6</v>
      </c>
      <c r="E313" s="2">
        <v>44712</v>
      </c>
      <c r="F313">
        <v>202205</v>
      </c>
      <c r="G313" t="s">
        <v>736</v>
      </c>
      <c r="H313" t="s">
        <v>31</v>
      </c>
      <c r="I313">
        <v>590</v>
      </c>
      <c r="J313">
        <v>65805</v>
      </c>
      <c r="K313" t="s">
        <v>76</v>
      </c>
      <c r="L313" t="str">
        <f>IF(LEFT(J313,3)="658","EU")</f>
        <v>EU</v>
      </c>
      <c r="O313" s="6">
        <v>5</v>
      </c>
      <c r="P313" s="6" t="s">
        <v>22</v>
      </c>
      <c r="Q313">
        <v>0</v>
      </c>
      <c r="R313" t="s">
        <v>996</v>
      </c>
      <c r="S313">
        <v>1.07</v>
      </c>
      <c r="T313" t="str">
        <f>IF(J313="","","FCR-"&amp;_xlfn.XLOOKUP(J313,Bud_Vs_Exp!$A$14:$A$72,Bud_Vs_Exp!$B$14:$B$72,""))</f>
        <v>FCR-1.1.2.27</v>
      </c>
      <c r="U313" t="str">
        <f>_xlfn.XLOOKUP(F313,SetUp!$O$2:$O$13,SetUp!$P$2:$P$13,"")</f>
        <v>Q2</v>
      </c>
    </row>
    <row r="314" spans="1:21" x14ac:dyDescent="0.25">
      <c r="A314" t="s">
        <v>19</v>
      </c>
      <c r="B314" t="s">
        <v>27</v>
      </c>
      <c r="C314">
        <v>1573542</v>
      </c>
      <c r="D314">
        <v>8</v>
      </c>
      <c r="E314" s="2">
        <v>44712</v>
      </c>
      <c r="F314">
        <v>202205</v>
      </c>
      <c r="G314" t="s">
        <v>736</v>
      </c>
      <c r="H314" t="s">
        <v>31</v>
      </c>
      <c r="I314">
        <v>590</v>
      </c>
      <c r="J314">
        <v>65807</v>
      </c>
      <c r="K314" t="s">
        <v>76</v>
      </c>
      <c r="L314" t="s">
        <v>75</v>
      </c>
      <c r="O314" s="6">
        <v>5</v>
      </c>
      <c r="P314" s="6" t="s">
        <v>22</v>
      </c>
      <c r="Q314">
        <v>0</v>
      </c>
      <c r="R314" t="s">
        <v>995</v>
      </c>
      <c r="S314">
        <v>1.1000000000000001</v>
      </c>
      <c r="T314" t="str">
        <f>IF(J314="","","FCR-"&amp;_xlfn.XLOOKUP(J314,Bud_Vs_Exp!$A$14:$A$72,Bud_Vs_Exp!$B$14:$B$72,""))</f>
        <v>FCR-1.1.2.29</v>
      </c>
      <c r="U314" t="str">
        <f>_xlfn.XLOOKUP(F314,SetUp!$O$2:$O$13,SetUp!$P$2:$P$13,"")</f>
        <v>Q2</v>
      </c>
    </row>
    <row r="315" spans="1:21" x14ac:dyDescent="0.25">
      <c r="A315" t="s">
        <v>19</v>
      </c>
      <c r="B315" t="s">
        <v>20</v>
      </c>
      <c r="C315">
        <v>1573545</v>
      </c>
      <c r="D315">
        <v>0</v>
      </c>
      <c r="E315" s="2">
        <v>44722</v>
      </c>
      <c r="F315">
        <v>202206</v>
      </c>
      <c r="G315" t="s">
        <v>745</v>
      </c>
      <c r="H315" t="s">
        <v>206</v>
      </c>
      <c r="I315">
        <v>590</v>
      </c>
      <c r="J315">
        <v>65814</v>
      </c>
      <c r="K315" t="s">
        <v>76</v>
      </c>
      <c r="L315" t="s">
        <v>75</v>
      </c>
      <c r="O315" s="6">
        <v>5</v>
      </c>
      <c r="P315" s="6" t="s">
        <v>22</v>
      </c>
      <c r="Q315">
        <v>0</v>
      </c>
      <c r="R315" t="s">
        <v>1111</v>
      </c>
      <c r="S315">
        <v>440</v>
      </c>
      <c r="T315" t="str">
        <f>IF(J315="","","FCR-"&amp;_xlfn.XLOOKUP(J315,Bud_Vs_Exp!$A$14:$A$72,Bud_Vs_Exp!$B$14:$B$72,""))</f>
        <v xml:space="preserve">FCR-2.4 </v>
      </c>
      <c r="U315" t="str">
        <f>_xlfn.XLOOKUP(F315,SetUp!$O$2:$O$13,SetUp!$P$2:$P$13,"")</f>
        <v>Q2</v>
      </c>
    </row>
    <row r="316" spans="1:21" x14ac:dyDescent="0.25">
      <c r="A316" t="s">
        <v>19</v>
      </c>
      <c r="B316" t="s">
        <v>20</v>
      </c>
      <c r="C316">
        <v>1573546</v>
      </c>
      <c r="D316">
        <v>0</v>
      </c>
      <c r="E316" s="2">
        <v>44722</v>
      </c>
      <c r="F316">
        <v>202206</v>
      </c>
      <c r="G316" t="s">
        <v>744</v>
      </c>
      <c r="H316" t="s">
        <v>707</v>
      </c>
      <c r="I316">
        <v>590</v>
      </c>
      <c r="J316">
        <v>65803</v>
      </c>
      <c r="K316" t="s">
        <v>76</v>
      </c>
      <c r="L316" t="s">
        <v>75</v>
      </c>
      <c r="O316" s="6">
        <v>5</v>
      </c>
      <c r="P316" s="6" t="s">
        <v>22</v>
      </c>
      <c r="Q316">
        <v>0</v>
      </c>
      <c r="R316" t="s">
        <v>1112</v>
      </c>
      <c r="S316">
        <v>43.73</v>
      </c>
      <c r="T316" t="str">
        <f>IF(J316="","","FCR-"&amp;_xlfn.XLOOKUP(J316,Bud_Vs_Exp!$A$14:$A$72,Bud_Vs_Exp!$B$14:$B$72,""))</f>
        <v>FCR-1.1.1.34</v>
      </c>
      <c r="U316" t="str">
        <f>_xlfn.XLOOKUP(F316,SetUp!$O$2:$O$13,SetUp!$P$2:$P$13,"")</f>
        <v>Q2</v>
      </c>
    </row>
    <row r="317" spans="1:21" x14ac:dyDescent="0.25">
      <c r="A317" t="s">
        <v>19</v>
      </c>
      <c r="B317" t="s">
        <v>20</v>
      </c>
      <c r="C317">
        <v>1573546</v>
      </c>
      <c r="D317">
        <v>1</v>
      </c>
      <c r="E317" s="2">
        <v>44722</v>
      </c>
      <c r="F317">
        <v>202206</v>
      </c>
      <c r="G317" t="s">
        <v>744</v>
      </c>
      <c r="H317" t="s">
        <v>707</v>
      </c>
      <c r="I317">
        <v>590</v>
      </c>
      <c r="J317">
        <v>65803</v>
      </c>
      <c r="K317" t="s">
        <v>76</v>
      </c>
      <c r="L317" t="s">
        <v>75</v>
      </c>
      <c r="O317" s="6">
        <v>5</v>
      </c>
      <c r="P317" s="6" t="s">
        <v>22</v>
      </c>
      <c r="Q317">
        <v>0</v>
      </c>
      <c r="R317" t="s">
        <v>1112</v>
      </c>
      <c r="S317">
        <v>29.51</v>
      </c>
      <c r="T317" t="str">
        <f>IF(J317="","","FCR-"&amp;_xlfn.XLOOKUP(J317,Bud_Vs_Exp!$A$14:$A$72,Bud_Vs_Exp!$B$14:$B$72,""))</f>
        <v>FCR-1.1.1.34</v>
      </c>
      <c r="U317" t="str">
        <f>_xlfn.XLOOKUP(F317,SetUp!$O$2:$O$13,SetUp!$P$2:$P$13,"")</f>
        <v>Q2</v>
      </c>
    </row>
    <row r="318" spans="1:21" x14ac:dyDescent="0.25">
      <c r="A318" t="s">
        <v>19</v>
      </c>
      <c r="B318" t="s">
        <v>20</v>
      </c>
      <c r="C318">
        <v>1573546</v>
      </c>
      <c r="D318">
        <v>2</v>
      </c>
      <c r="E318" s="2">
        <v>44722</v>
      </c>
      <c r="F318">
        <v>202206</v>
      </c>
      <c r="G318" t="s">
        <v>744</v>
      </c>
      <c r="H318" t="s">
        <v>707</v>
      </c>
      <c r="I318">
        <v>590</v>
      </c>
      <c r="J318">
        <v>65803</v>
      </c>
      <c r="K318" t="s">
        <v>76</v>
      </c>
      <c r="L318" t="str">
        <f>IF(LEFT(J318,3)="658","EU")</f>
        <v>EU</v>
      </c>
      <c r="O318" s="6">
        <v>5</v>
      </c>
      <c r="P318" s="6" t="s">
        <v>22</v>
      </c>
      <c r="Q318">
        <v>0</v>
      </c>
      <c r="R318" t="s">
        <v>1112</v>
      </c>
      <c r="S318">
        <v>29.51</v>
      </c>
      <c r="T318" t="str">
        <f>IF(J318="","","FCR-"&amp;_xlfn.XLOOKUP(J318,Bud_Vs_Exp!$A$14:$A$72,Bud_Vs_Exp!$B$14:$B$72,""))</f>
        <v>FCR-1.1.1.34</v>
      </c>
      <c r="U318" t="str">
        <f>_xlfn.XLOOKUP(F318,SetUp!$O$2:$O$13,SetUp!$P$2:$P$13,"")</f>
        <v>Q2</v>
      </c>
    </row>
    <row r="319" spans="1:21" x14ac:dyDescent="0.25">
      <c r="A319" t="s">
        <v>19</v>
      </c>
      <c r="B319" t="s">
        <v>20</v>
      </c>
      <c r="C319">
        <v>1573546</v>
      </c>
      <c r="D319">
        <v>3</v>
      </c>
      <c r="E319" s="2">
        <v>44722</v>
      </c>
      <c r="F319">
        <v>202206</v>
      </c>
      <c r="G319" t="s">
        <v>744</v>
      </c>
      <c r="H319" t="s">
        <v>707</v>
      </c>
      <c r="I319">
        <v>590</v>
      </c>
      <c r="J319">
        <v>65803</v>
      </c>
      <c r="K319" t="s">
        <v>76</v>
      </c>
      <c r="L319" t="str">
        <f>IF(LEFT(J319,3)="658","EU")</f>
        <v>EU</v>
      </c>
      <c r="O319" s="6">
        <v>5</v>
      </c>
      <c r="P319" s="6" t="s">
        <v>22</v>
      </c>
      <c r="Q319">
        <v>0</v>
      </c>
      <c r="R319" t="s">
        <v>1112</v>
      </c>
      <c r="S319">
        <v>43.73</v>
      </c>
      <c r="T319" t="str">
        <f>IF(J319="","","FCR-"&amp;_xlfn.XLOOKUP(J319,Bud_Vs_Exp!$A$14:$A$72,Bud_Vs_Exp!$B$14:$B$72,""))</f>
        <v>FCR-1.1.1.34</v>
      </c>
      <c r="U319" t="str">
        <f>_xlfn.XLOOKUP(F319,SetUp!$O$2:$O$13,SetUp!$P$2:$P$13,"")</f>
        <v>Q2</v>
      </c>
    </row>
    <row r="320" spans="1:21" x14ac:dyDescent="0.25">
      <c r="A320" t="s">
        <v>19</v>
      </c>
      <c r="B320" t="s">
        <v>20</v>
      </c>
      <c r="C320">
        <v>1573547</v>
      </c>
      <c r="D320">
        <v>0</v>
      </c>
      <c r="E320" s="2">
        <v>44722</v>
      </c>
      <c r="F320">
        <v>202206</v>
      </c>
      <c r="G320" t="s">
        <v>747</v>
      </c>
      <c r="H320" t="s">
        <v>207</v>
      </c>
      <c r="I320">
        <v>590</v>
      </c>
      <c r="J320">
        <v>65803</v>
      </c>
      <c r="K320" t="s">
        <v>76</v>
      </c>
      <c r="L320" t="str">
        <f>IF(LEFT(J320,3)="658","EU")</f>
        <v>EU</v>
      </c>
      <c r="O320" s="6">
        <v>5</v>
      </c>
      <c r="P320" s="6" t="s">
        <v>22</v>
      </c>
      <c r="Q320">
        <v>0</v>
      </c>
      <c r="R320" t="s">
        <v>1113</v>
      </c>
      <c r="S320">
        <v>47.5</v>
      </c>
      <c r="T320" t="str">
        <f>IF(J320="","","FCR-"&amp;_xlfn.XLOOKUP(J320,Bud_Vs_Exp!$A$14:$A$72,Bud_Vs_Exp!$B$14:$B$72,""))</f>
        <v>FCR-1.1.1.34</v>
      </c>
      <c r="U320" t="str">
        <f>_xlfn.XLOOKUP(F320,SetUp!$O$2:$O$13,SetUp!$P$2:$P$13,"")</f>
        <v>Q2</v>
      </c>
    </row>
    <row r="321" spans="1:21" x14ac:dyDescent="0.25">
      <c r="A321" t="s">
        <v>19</v>
      </c>
      <c r="B321" t="s">
        <v>20</v>
      </c>
      <c r="C321">
        <v>1573547</v>
      </c>
      <c r="D321">
        <v>1</v>
      </c>
      <c r="E321" s="2">
        <v>44722</v>
      </c>
      <c r="F321">
        <v>202206</v>
      </c>
      <c r="G321" t="s">
        <v>747</v>
      </c>
      <c r="H321" t="s">
        <v>207</v>
      </c>
      <c r="I321">
        <v>590</v>
      </c>
      <c r="J321">
        <v>65803</v>
      </c>
      <c r="K321" t="s">
        <v>76</v>
      </c>
      <c r="L321" t="s">
        <v>75</v>
      </c>
      <c r="O321" s="6">
        <v>5</v>
      </c>
      <c r="P321" s="6" t="s">
        <v>22</v>
      </c>
      <c r="Q321">
        <v>0</v>
      </c>
      <c r="R321" t="s">
        <v>1113</v>
      </c>
      <c r="S321">
        <v>60</v>
      </c>
      <c r="T321" t="str">
        <f>IF(J321="","","FCR-"&amp;_xlfn.XLOOKUP(J321,Bud_Vs_Exp!$A$14:$A$72,Bud_Vs_Exp!$B$14:$B$72,""))</f>
        <v>FCR-1.1.1.34</v>
      </c>
      <c r="U321" t="str">
        <f>_xlfn.XLOOKUP(F321,SetUp!$O$2:$O$13,SetUp!$P$2:$P$13,"")</f>
        <v>Q2</v>
      </c>
    </row>
    <row r="322" spans="1:21" x14ac:dyDescent="0.25">
      <c r="A322" t="s">
        <v>19</v>
      </c>
      <c r="B322" t="s">
        <v>20</v>
      </c>
      <c r="C322">
        <v>1573547</v>
      </c>
      <c r="D322">
        <v>2</v>
      </c>
      <c r="E322" s="2">
        <v>44722</v>
      </c>
      <c r="F322">
        <v>202206</v>
      </c>
      <c r="G322" t="s">
        <v>747</v>
      </c>
      <c r="H322" t="s">
        <v>207</v>
      </c>
      <c r="I322">
        <v>590</v>
      </c>
      <c r="J322">
        <v>65803</v>
      </c>
      <c r="K322" t="s">
        <v>76</v>
      </c>
      <c r="L322" t="s">
        <v>75</v>
      </c>
      <c r="O322" s="6">
        <v>5</v>
      </c>
      <c r="P322" s="6" t="s">
        <v>22</v>
      </c>
      <c r="Q322">
        <v>0</v>
      </c>
      <c r="R322" t="s">
        <v>1114</v>
      </c>
      <c r="S322">
        <v>47.5</v>
      </c>
      <c r="T322" t="str">
        <f>IF(J322="","","FCR-"&amp;_xlfn.XLOOKUP(J322,Bud_Vs_Exp!$A$14:$A$72,Bud_Vs_Exp!$B$14:$B$72,""))</f>
        <v>FCR-1.1.1.34</v>
      </c>
      <c r="U322" t="str">
        <f>_xlfn.XLOOKUP(F322,SetUp!$O$2:$O$13,SetUp!$P$2:$P$13,"")</f>
        <v>Q2</v>
      </c>
    </row>
    <row r="323" spans="1:21" x14ac:dyDescent="0.25">
      <c r="A323" t="s">
        <v>19</v>
      </c>
      <c r="B323" t="s">
        <v>20</v>
      </c>
      <c r="C323">
        <v>1573547</v>
      </c>
      <c r="D323">
        <v>3</v>
      </c>
      <c r="E323" s="2">
        <v>44722</v>
      </c>
      <c r="F323">
        <v>202206</v>
      </c>
      <c r="G323" t="s">
        <v>747</v>
      </c>
      <c r="H323" t="s">
        <v>207</v>
      </c>
      <c r="I323">
        <v>590</v>
      </c>
      <c r="J323">
        <v>65803</v>
      </c>
      <c r="K323" t="s">
        <v>76</v>
      </c>
      <c r="L323" t="s">
        <v>75</v>
      </c>
      <c r="O323" s="6">
        <v>5</v>
      </c>
      <c r="P323" s="6" t="s">
        <v>22</v>
      </c>
      <c r="Q323">
        <v>0</v>
      </c>
      <c r="R323" t="s">
        <v>1115</v>
      </c>
      <c r="S323">
        <v>60</v>
      </c>
      <c r="T323" t="str">
        <f>IF(J323="","","FCR-"&amp;_xlfn.XLOOKUP(J323,Bud_Vs_Exp!$A$14:$A$72,Bud_Vs_Exp!$B$14:$B$72,""))</f>
        <v>FCR-1.1.1.34</v>
      </c>
      <c r="U323" t="str">
        <f>_xlfn.XLOOKUP(F323,SetUp!$O$2:$O$13,SetUp!$P$2:$P$13,"")</f>
        <v>Q2</v>
      </c>
    </row>
    <row r="324" spans="1:21" x14ac:dyDescent="0.25">
      <c r="A324" t="s">
        <v>19</v>
      </c>
      <c r="B324" t="s">
        <v>20</v>
      </c>
      <c r="C324">
        <v>1573547</v>
      </c>
      <c r="D324">
        <v>4</v>
      </c>
      <c r="E324" s="2">
        <v>44722</v>
      </c>
      <c r="F324">
        <v>202206</v>
      </c>
      <c r="G324" t="s">
        <v>744</v>
      </c>
      <c r="H324" t="s">
        <v>707</v>
      </c>
      <c r="I324">
        <v>590</v>
      </c>
      <c r="J324">
        <v>65803</v>
      </c>
      <c r="K324" t="s">
        <v>76</v>
      </c>
      <c r="L324" t="s">
        <v>75</v>
      </c>
      <c r="O324" s="6">
        <v>5</v>
      </c>
      <c r="P324" s="6" t="s">
        <v>22</v>
      </c>
      <c r="Q324">
        <v>0</v>
      </c>
      <c r="R324" t="s">
        <v>1116</v>
      </c>
      <c r="S324">
        <v>73.239999999999995</v>
      </c>
      <c r="T324" t="str">
        <f>IF(J324="","","FCR-"&amp;_xlfn.XLOOKUP(J324,Bud_Vs_Exp!$A$14:$A$72,Bud_Vs_Exp!$B$14:$B$72,""))</f>
        <v>FCR-1.1.1.34</v>
      </c>
      <c r="U324" t="str">
        <f>_xlfn.XLOOKUP(F324,SetUp!$O$2:$O$13,SetUp!$P$2:$P$13,"")</f>
        <v>Q2</v>
      </c>
    </row>
    <row r="325" spans="1:21" x14ac:dyDescent="0.25">
      <c r="A325" t="s">
        <v>19</v>
      </c>
      <c r="B325" t="s">
        <v>20</v>
      </c>
      <c r="C325">
        <v>1573550</v>
      </c>
      <c r="D325">
        <v>0</v>
      </c>
      <c r="E325" s="2">
        <v>44725</v>
      </c>
      <c r="F325">
        <v>202206</v>
      </c>
      <c r="G325" t="s">
        <v>744</v>
      </c>
      <c r="H325" t="s">
        <v>707</v>
      </c>
      <c r="I325">
        <v>590</v>
      </c>
      <c r="J325">
        <v>65803</v>
      </c>
      <c r="K325" t="s">
        <v>76</v>
      </c>
      <c r="L325" t="s">
        <v>75</v>
      </c>
      <c r="O325" s="6">
        <v>5</v>
      </c>
      <c r="P325" s="6" t="s">
        <v>22</v>
      </c>
      <c r="Q325">
        <v>0</v>
      </c>
      <c r="R325" t="s">
        <v>1117</v>
      </c>
      <c r="S325">
        <v>43.73</v>
      </c>
      <c r="T325" t="str">
        <f>IF(J325="","","FCR-"&amp;_xlfn.XLOOKUP(J325,Bud_Vs_Exp!$A$14:$A$72,Bud_Vs_Exp!$B$14:$B$72,""))</f>
        <v>FCR-1.1.1.34</v>
      </c>
      <c r="U325" t="str">
        <f>_xlfn.XLOOKUP(F325,SetUp!$O$2:$O$13,SetUp!$P$2:$P$13,"")</f>
        <v>Q2</v>
      </c>
    </row>
    <row r="326" spans="1:21" x14ac:dyDescent="0.25">
      <c r="A326" t="s">
        <v>19</v>
      </c>
      <c r="B326" t="s">
        <v>20</v>
      </c>
      <c r="C326">
        <v>1573550</v>
      </c>
      <c r="D326">
        <v>1</v>
      </c>
      <c r="E326" s="2">
        <v>44725</v>
      </c>
      <c r="F326">
        <v>202206</v>
      </c>
      <c r="G326" t="s">
        <v>744</v>
      </c>
      <c r="H326" t="s">
        <v>707</v>
      </c>
      <c r="I326">
        <v>590</v>
      </c>
      <c r="J326">
        <v>65803</v>
      </c>
      <c r="K326" t="s">
        <v>76</v>
      </c>
      <c r="L326" t="s">
        <v>75</v>
      </c>
      <c r="O326" s="6">
        <v>5</v>
      </c>
      <c r="P326" s="6" t="s">
        <v>22</v>
      </c>
      <c r="Q326">
        <v>0</v>
      </c>
      <c r="R326" t="s">
        <v>1117</v>
      </c>
      <c r="S326">
        <v>29.51</v>
      </c>
      <c r="T326" t="str">
        <f>IF(J326="","","FCR-"&amp;_xlfn.XLOOKUP(J326,Bud_Vs_Exp!$A$14:$A$72,Bud_Vs_Exp!$B$14:$B$72,""))</f>
        <v>FCR-1.1.1.34</v>
      </c>
      <c r="U326" t="str">
        <f>_xlfn.XLOOKUP(F326,SetUp!$O$2:$O$13,SetUp!$P$2:$P$13,"")</f>
        <v>Q2</v>
      </c>
    </row>
    <row r="327" spans="1:21" x14ac:dyDescent="0.25">
      <c r="A327" t="s">
        <v>19</v>
      </c>
      <c r="B327" t="s">
        <v>20</v>
      </c>
      <c r="C327">
        <v>1573551</v>
      </c>
      <c r="D327">
        <v>1</v>
      </c>
      <c r="E327" s="2">
        <v>44725</v>
      </c>
      <c r="F327">
        <v>202206</v>
      </c>
      <c r="G327" t="s">
        <v>727</v>
      </c>
      <c r="H327" t="s">
        <v>23</v>
      </c>
      <c r="I327">
        <v>590</v>
      </c>
      <c r="J327">
        <v>65822</v>
      </c>
      <c r="K327" t="s">
        <v>76</v>
      </c>
      <c r="L327" t="s">
        <v>75</v>
      </c>
      <c r="O327" s="6">
        <v>5</v>
      </c>
      <c r="P327" s="6" t="s">
        <v>22</v>
      </c>
      <c r="Q327">
        <v>0</v>
      </c>
      <c r="R327" t="s">
        <v>1118</v>
      </c>
      <c r="S327">
        <v>20</v>
      </c>
      <c r="T327" t="str">
        <f>IF(J327="","","FCR-"&amp;_xlfn.XLOOKUP(J327,Bud_Vs_Exp!$A$14:$A$72,Bud_Vs_Exp!$B$14:$B$72,""))</f>
        <v xml:space="preserve">FCR-4.4 </v>
      </c>
      <c r="U327" t="str">
        <f>_xlfn.XLOOKUP(F327,SetUp!$O$2:$O$13,SetUp!$P$2:$P$13,"")</f>
        <v>Q2</v>
      </c>
    </row>
    <row r="328" spans="1:21" x14ac:dyDescent="0.25">
      <c r="A328" t="s">
        <v>19</v>
      </c>
      <c r="B328" t="s">
        <v>20</v>
      </c>
      <c r="C328">
        <v>1573551</v>
      </c>
      <c r="D328">
        <v>4</v>
      </c>
      <c r="E328" s="2">
        <v>44725</v>
      </c>
      <c r="F328">
        <v>202206</v>
      </c>
      <c r="G328" t="s">
        <v>726</v>
      </c>
      <c r="H328" t="s">
        <v>21</v>
      </c>
      <c r="I328">
        <v>590</v>
      </c>
      <c r="J328">
        <v>65822</v>
      </c>
      <c r="K328" t="s">
        <v>76</v>
      </c>
      <c r="L328" t="s">
        <v>75</v>
      </c>
      <c r="O328" s="6">
        <v>5</v>
      </c>
      <c r="P328" s="6" t="s">
        <v>22</v>
      </c>
      <c r="Q328">
        <v>0</v>
      </c>
      <c r="R328" t="s">
        <v>953</v>
      </c>
      <c r="S328">
        <v>15.4</v>
      </c>
      <c r="T328" t="str">
        <f>IF(J328="","","FCR-"&amp;_xlfn.XLOOKUP(J328,Bud_Vs_Exp!$A$14:$A$72,Bud_Vs_Exp!$B$14:$B$72,""))</f>
        <v xml:space="preserve">FCR-4.4 </v>
      </c>
      <c r="U328" t="str">
        <f>_xlfn.XLOOKUP(F328,SetUp!$O$2:$O$13,SetUp!$P$2:$P$13,"")</f>
        <v>Q2</v>
      </c>
    </row>
    <row r="329" spans="1:21" x14ac:dyDescent="0.25">
      <c r="A329" t="s">
        <v>19</v>
      </c>
      <c r="B329" t="s">
        <v>20</v>
      </c>
      <c r="C329">
        <v>1573560</v>
      </c>
      <c r="D329">
        <v>1</v>
      </c>
      <c r="E329" s="2">
        <v>44742</v>
      </c>
      <c r="F329">
        <v>202206</v>
      </c>
      <c r="G329" t="s">
        <v>731</v>
      </c>
      <c r="H329" t="s">
        <v>705</v>
      </c>
      <c r="I329">
        <v>590</v>
      </c>
      <c r="J329">
        <v>65807</v>
      </c>
      <c r="K329" t="s">
        <v>76</v>
      </c>
      <c r="L329" t="s">
        <v>75</v>
      </c>
      <c r="O329" s="6">
        <v>5</v>
      </c>
      <c r="P329" s="6" t="s">
        <v>22</v>
      </c>
      <c r="Q329">
        <v>0</v>
      </c>
      <c r="R329" t="s">
        <v>1119</v>
      </c>
      <c r="S329">
        <v>45.79</v>
      </c>
      <c r="T329" t="str">
        <f>IF(J329="","","FCR-"&amp;_xlfn.XLOOKUP(J329,Bud_Vs_Exp!$A$14:$A$72,Bud_Vs_Exp!$B$14:$B$72,""))</f>
        <v>FCR-1.1.2.29</v>
      </c>
      <c r="U329" t="str">
        <f>_xlfn.XLOOKUP(F329,SetUp!$O$2:$O$13,SetUp!$P$2:$P$13,"")</f>
        <v>Q2</v>
      </c>
    </row>
    <row r="330" spans="1:21" x14ac:dyDescent="0.25">
      <c r="A330" t="s">
        <v>19</v>
      </c>
      <c r="B330" t="s">
        <v>20</v>
      </c>
      <c r="C330">
        <v>1573560</v>
      </c>
      <c r="D330">
        <v>3</v>
      </c>
      <c r="E330" s="2">
        <v>44742</v>
      </c>
      <c r="F330">
        <v>202206</v>
      </c>
      <c r="G330" t="s">
        <v>729</v>
      </c>
      <c r="H330" t="s">
        <v>25</v>
      </c>
      <c r="I330">
        <v>590</v>
      </c>
      <c r="J330">
        <v>65807</v>
      </c>
      <c r="K330" t="s">
        <v>76</v>
      </c>
      <c r="L330" t="s">
        <v>75</v>
      </c>
      <c r="O330" s="6">
        <v>5</v>
      </c>
      <c r="P330" s="6" t="s">
        <v>22</v>
      </c>
      <c r="Q330">
        <v>0</v>
      </c>
      <c r="R330" t="s">
        <v>1120</v>
      </c>
      <c r="S330">
        <v>10.49</v>
      </c>
      <c r="T330" t="str">
        <f>IF(J330="","","FCR-"&amp;_xlfn.XLOOKUP(J330,Bud_Vs_Exp!$A$14:$A$72,Bud_Vs_Exp!$B$14:$B$72,""))</f>
        <v>FCR-1.1.2.29</v>
      </c>
      <c r="U330" t="str">
        <f>_xlfn.XLOOKUP(F330,SetUp!$O$2:$O$13,SetUp!$P$2:$P$13,"")</f>
        <v>Q2</v>
      </c>
    </row>
    <row r="331" spans="1:21" x14ac:dyDescent="0.25">
      <c r="A331" t="s">
        <v>19</v>
      </c>
      <c r="B331" t="s">
        <v>20</v>
      </c>
      <c r="C331">
        <v>1573560</v>
      </c>
      <c r="D331">
        <v>10</v>
      </c>
      <c r="E331" s="2">
        <v>44742</v>
      </c>
      <c r="F331">
        <v>202206</v>
      </c>
      <c r="G331" t="s">
        <v>730</v>
      </c>
      <c r="H331" t="s">
        <v>26</v>
      </c>
      <c r="I331">
        <v>590</v>
      </c>
      <c r="J331">
        <v>65807</v>
      </c>
      <c r="K331" t="s">
        <v>76</v>
      </c>
      <c r="L331" t="s">
        <v>75</v>
      </c>
      <c r="O331" s="6">
        <v>5</v>
      </c>
      <c r="P331" s="6" t="s">
        <v>22</v>
      </c>
      <c r="Q331">
        <v>0</v>
      </c>
      <c r="R331" t="s">
        <v>1121</v>
      </c>
      <c r="S331">
        <v>0.56000000000000005</v>
      </c>
      <c r="T331" t="str">
        <f>IF(J331="","","FCR-"&amp;_xlfn.XLOOKUP(J331,Bud_Vs_Exp!$A$14:$A$72,Bud_Vs_Exp!$B$14:$B$72,""))</f>
        <v>FCR-1.1.2.29</v>
      </c>
      <c r="U331" t="str">
        <f>_xlfn.XLOOKUP(F331,SetUp!$O$2:$O$13,SetUp!$P$2:$P$13,"")</f>
        <v>Q2</v>
      </c>
    </row>
    <row r="332" spans="1:21" x14ac:dyDescent="0.25">
      <c r="A332" t="s">
        <v>19</v>
      </c>
      <c r="B332" t="s">
        <v>20</v>
      </c>
      <c r="C332">
        <v>1573564</v>
      </c>
      <c r="D332">
        <v>0</v>
      </c>
      <c r="E332" s="2">
        <v>44742</v>
      </c>
      <c r="F332">
        <v>202206</v>
      </c>
      <c r="G332" t="s">
        <v>740</v>
      </c>
      <c r="H332" t="s">
        <v>36</v>
      </c>
      <c r="I332">
        <v>590</v>
      </c>
      <c r="J332">
        <v>65822</v>
      </c>
      <c r="K332" t="s">
        <v>76</v>
      </c>
      <c r="L332" t="s">
        <v>75</v>
      </c>
      <c r="O332" s="6">
        <v>5</v>
      </c>
      <c r="P332" s="6" t="s">
        <v>22</v>
      </c>
      <c r="Q332">
        <v>0</v>
      </c>
      <c r="R332" t="s">
        <v>1122</v>
      </c>
      <c r="S332">
        <v>2.2799999999999998</v>
      </c>
      <c r="T332" t="str">
        <f>IF(J332="","","FCR-"&amp;_xlfn.XLOOKUP(J332,Bud_Vs_Exp!$A$14:$A$72,Bud_Vs_Exp!$B$14:$B$72,""))</f>
        <v xml:space="preserve">FCR-4.4 </v>
      </c>
      <c r="U332" t="str">
        <f>_xlfn.XLOOKUP(F332,SetUp!$O$2:$O$13,SetUp!$P$2:$P$13,"")</f>
        <v>Q2</v>
      </c>
    </row>
    <row r="333" spans="1:21" x14ac:dyDescent="0.25">
      <c r="A333" t="s">
        <v>19</v>
      </c>
      <c r="B333" t="s">
        <v>20</v>
      </c>
      <c r="C333">
        <v>1573564</v>
      </c>
      <c r="D333">
        <v>2</v>
      </c>
      <c r="E333" s="2">
        <v>44742</v>
      </c>
      <c r="F333">
        <v>202206</v>
      </c>
      <c r="G333" t="s">
        <v>741</v>
      </c>
      <c r="H333" t="s">
        <v>37</v>
      </c>
      <c r="I333">
        <v>590</v>
      </c>
      <c r="J333">
        <v>65821</v>
      </c>
      <c r="K333" t="s">
        <v>76</v>
      </c>
      <c r="L333" t="s">
        <v>75</v>
      </c>
      <c r="O333" s="6">
        <v>5</v>
      </c>
      <c r="P333" s="6" t="s">
        <v>22</v>
      </c>
      <c r="Q333">
        <v>0</v>
      </c>
      <c r="R333" t="s">
        <v>1123</v>
      </c>
      <c r="S333">
        <v>6.82</v>
      </c>
      <c r="T333" t="str">
        <f>IF(J333="","","FCR-"&amp;_xlfn.XLOOKUP(J333,Bud_Vs_Exp!$A$14:$A$72,Bud_Vs_Exp!$B$14:$B$72,""))</f>
        <v xml:space="preserve">FCR-4.3 </v>
      </c>
      <c r="U333" t="str">
        <f>_xlfn.XLOOKUP(F333,SetUp!$O$2:$O$13,SetUp!$P$2:$P$13,"")</f>
        <v>Q2</v>
      </c>
    </row>
    <row r="334" spans="1:21" x14ac:dyDescent="0.25">
      <c r="A334" t="s">
        <v>19</v>
      </c>
      <c r="B334" t="s">
        <v>20</v>
      </c>
      <c r="C334">
        <v>1573568</v>
      </c>
      <c r="D334">
        <v>2</v>
      </c>
      <c r="E334" s="2">
        <v>44742</v>
      </c>
      <c r="F334">
        <v>202206</v>
      </c>
      <c r="G334" t="s">
        <v>736</v>
      </c>
      <c r="H334" t="s">
        <v>31</v>
      </c>
      <c r="I334">
        <v>590</v>
      </c>
      <c r="J334">
        <v>65827</v>
      </c>
      <c r="K334" t="s">
        <v>76</v>
      </c>
      <c r="L334" t="s">
        <v>75</v>
      </c>
      <c r="O334" s="6">
        <v>5</v>
      </c>
      <c r="P334" s="6" t="s">
        <v>22</v>
      </c>
      <c r="Q334">
        <v>0</v>
      </c>
      <c r="R334" t="s">
        <v>1124</v>
      </c>
      <c r="S334">
        <v>-6.29</v>
      </c>
      <c r="T334" t="str">
        <f>IF(J334="","","FCR-"&amp;_xlfn.XLOOKUP(J334,Bud_Vs_Exp!$A$14:$A$72,Bud_Vs_Exp!$B$14:$B$72,""))</f>
        <v xml:space="preserve">FCR-5.6 </v>
      </c>
      <c r="U334" t="str">
        <f>_xlfn.XLOOKUP(F334,SetUp!$O$2:$O$13,SetUp!$P$2:$P$13,"")</f>
        <v>Q2</v>
      </c>
    </row>
    <row r="335" spans="1:21" x14ac:dyDescent="0.25">
      <c r="A335" t="s">
        <v>19</v>
      </c>
      <c r="B335" t="s">
        <v>20</v>
      </c>
      <c r="C335">
        <v>1573568</v>
      </c>
      <c r="D335">
        <v>3</v>
      </c>
      <c r="E335" s="2">
        <v>44742</v>
      </c>
      <c r="F335">
        <v>202206</v>
      </c>
      <c r="G335" t="s">
        <v>734</v>
      </c>
      <c r="H335" t="s">
        <v>30</v>
      </c>
      <c r="I335">
        <v>590</v>
      </c>
      <c r="J335">
        <v>65827</v>
      </c>
      <c r="K335" t="s">
        <v>76</v>
      </c>
      <c r="L335" t="s">
        <v>75</v>
      </c>
      <c r="O335" s="6">
        <v>5</v>
      </c>
      <c r="P335" s="6" t="s">
        <v>22</v>
      </c>
      <c r="Q335">
        <v>0</v>
      </c>
      <c r="R335" t="s">
        <v>1125</v>
      </c>
      <c r="S335">
        <v>2.94</v>
      </c>
      <c r="T335" t="str">
        <f>IF(J335="","","FCR-"&amp;_xlfn.XLOOKUP(J335,Bud_Vs_Exp!$A$14:$A$72,Bud_Vs_Exp!$B$14:$B$72,""))</f>
        <v xml:space="preserve">FCR-5.6 </v>
      </c>
      <c r="U335" t="str">
        <f>_xlfn.XLOOKUP(F335,SetUp!$O$2:$O$13,SetUp!$P$2:$P$13,"")</f>
        <v>Q2</v>
      </c>
    </row>
    <row r="336" spans="1:21" x14ac:dyDescent="0.25">
      <c r="A336" t="s">
        <v>19</v>
      </c>
      <c r="B336" t="s">
        <v>20</v>
      </c>
      <c r="C336">
        <v>1573569</v>
      </c>
      <c r="D336">
        <v>0</v>
      </c>
      <c r="E336" s="2">
        <v>44742</v>
      </c>
      <c r="F336">
        <v>202206</v>
      </c>
      <c r="G336" t="s">
        <v>734</v>
      </c>
      <c r="H336" t="s">
        <v>30</v>
      </c>
      <c r="I336">
        <v>590</v>
      </c>
      <c r="J336">
        <v>65827</v>
      </c>
      <c r="K336" t="s">
        <v>76</v>
      </c>
      <c r="L336" t="s">
        <v>75</v>
      </c>
      <c r="O336" s="6">
        <v>5</v>
      </c>
      <c r="P336" s="6" t="s">
        <v>22</v>
      </c>
      <c r="Q336">
        <v>0</v>
      </c>
      <c r="R336" t="s">
        <v>1126</v>
      </c>
      <c r="S336">
        <v>1.5</v>
      </c>
      <c r="T336" t="str">
        <f>IF(J336="","","FCR-"&amp;_xlfn.XLOOKUP(J336,Bud_Vs_Exp!$A$14:$A$72,Bud_Vs_Exp!$B$14:$B$72,""))</f>
        <v xml:space="preserve">FCR-5.6 </v>
      </c>
      <c r="U336" t="str">
        <f>_xlfn.XLOOKUP(F336,SetUp!$O$2:$O$13,SetUp!$P$2:$P$13,"")</f>
        <v>Q2</v>
      </c>
    </row>
    <row r="337" spans="1:21" x14ac:dyDescent="0.25">
      <c r="A337" t="s">
        <v>19</v>
      </c>
      <c r="B337" t="s">
        <v>20</v>
      </c>
      <c r="C337">
        <v>1573569</v>
      </c>
      <c r="D337">
        <v>4</v>
      </c>
      <c r="E337" s="2">
        <v>44742</v>
      </c>
      <c r="F337">
        <v>202206</v>
      </c>
      <c r="G337" t="s">
        <v>841</v>
      </c>
      <c r="H337" t="s">
        <v>697</v>
      </c>
      <c r="I337">
        <v>590</v>
      </c>
      <c r="J337">
        <v>65827</v>
      </c>
      <c r="K337" t="s">
        <v>76</v>
      </c>
      <c r="L337" t="s">
        <v>75</v>
      </c>
      <c r="O337" s="6">
        <v>5</v>
      </c>
      <c r="P337" s="6" t="s">
        <v>22</v>
      </c>
      <c r="Q337">
        <v>0</v>
      </c>
      <c r="R337" t="s">
        <v>1093</v>
      </c>
      <c r="S337">
        <v>-4.08</v>
      </c>
      <c r="T337" t="str">
        <f>IF(J337="","","FCR-"&amp;_xlfn.XLOOKUP(J337,Bud_Vs_Exp!$A$14:$A$72,Bud_Vs_Exp!$B$14:$B$72,""))</f>
        <v xml:space="preserve">FCR-5.6 </v>
      </c>
      <c r="U337" t="str">
        <f>_xlfn.XLOOKUP(F337,SetUp!$O$2:$O$13,SetUp!$P$2:$P$13,"")</f>
        <v>Q2</v>
      </c>
    </row>
    <row r="338" spans="1:21" x14ac:dyDescent="0.25">
      <c r="A338" t="s">
        <v>19</v>
      </c>
      <c r="B338" t="s">
        <v>27</v>
      </c>
      <c r="C338">
        <v>1573570</v>
      </c>
      <c r="D338">
        <v>8</v>
      </c>
      <c r="E338" s="2">
        <v>44736</v>
      </c>
      <c r="F338">
        <v>202206</v>
      </c>
      <c r="G338" t="s">
        <v>734</v>
      </c>
      <c r="H338" t="s">
        <v>30</v>
      </c>
      <c r="I338">
        <v>590</v>
      </c>
      <c r="J338">
        <v>65827</v>
      </c>
      <c r="K338" t="s">
        <v>76</v>
      </c>
      <c r="L338" t="s">
        <v>75</v>
      </c>
      <c r="O338" s="6">
        <v>5</v>
      </c>
      <c r="P338" s="6" t="s">
        <v>22</v>
      </c>
      <c r="Q338">
        <v>0</v>
      </c>
      <c r="R338" t="s">
        <v>1127</v>
      </c>
      <c r="S338">
        <v>0.8</v>
      </c>
      <c r="T338" t="str">
        <f>IF(J338="","","FCR-"&amp;_xlfn.XLOOKUP(J338,Bud_Vs_Exp!$A$14:$A$72,Bud_Vs_Exp!$B$14:$B$72,""))</f>
        <v xml:space="preserve">FCR-5.6 </v>
      </c>
      <c r="U338" t="str">
        <f>_xlfn.XLOOKUP(F338,SetUp!$O$2:$O$13,SetUp!$P$2:$P$13,"")</f>
        <v>Q2</v>
      </c>
    </row>
    <row r="339" spans="1:21" x14ac:dyDescent="0.25">
      <c r="A339" t="s">
        <v>19</v>
      </c>
      <c r="B339" t="s">
        <v>27</v>
      </c>
      <c r="C339">
        <v>1573571</v>
      </c>
      <c r="D339">
        <v>1</v>
      </c>
      <c r="E339" s="2">
        <v>44742</v>
      </c>
      <c r="F339">
        <v>202206</v>
      </c>
      <c r="G339" t="s">
        <v>731</v>
      </c>
      <c r="H339" t="s">
        <v>705</v>
      </c>
      <c r="I339">
        <v>590</v>
      </c>
      <c r="J339">
        <v>65804</v>
      </c>
      <c r="K339" t="s">
        <v>76</v>
      </c>
      <c r="L339" t="s">
        <v>75</v>
      </c>
      <c r="O339" s="6">
        <v>5</v>
      </c>
      <c r="P339" s="6" t="s">
        <v>22</v>
      </c>
      <c r="Q339">
        <v>0</v>
      </c>
      <c r="R339" t="s">
        <v>999</v>
      </c>
      <c r="S339">
        <v>992.29</v>
      </c>
      <c r="T339" t="str">
        <f>IF(J339="","","FCR-"&amp;_xlfn.XLOOKUP(J339,Bud_Vs_Exp!$A$14:$A$72,Bud_Vs_Exp!$B$14:$B$72,""))</f>
        <v>FCR-1.1.2.26</v>
      </c>
      <c r="U339" t="str">
        <f>_xlfn.XLOOKUP(F339,SetUp!$O$2:$O$13,SetUp!$P$2:$P$13,"")</f>
        <v>Q2</v>
      </c>
    </row>
    <row r="340" spans="1:21" x14ac:dyDescent="0.25">
      <c r="A340" t="s">
        <v>19</v>
      </c>
      <c r="B340" t="s">
        <v>27</v>
      </c>
      <c r="C340">
        <v>1573571</v>
      </c>
      <c r="D340">
        <v>3</v>
      </c>
      <c r="E340" s="2">
        <v>44742</v>
      </c>
      <c r="F340">
        <v>202206</v>
      </c>
      <c r="G340" t="s">
        <v>731</v>
      </c>
      <c r="H340" t="s">
        <v>705</v>
      </c>
      <c r="I340">
        <v>590</v>
      </c>
      <c r="J340">
        <v>65802</v>
      </c>
      <c r="K340" t="s">
        <v>76</v>
      </c>
      <c r="L340" t="s">
        <v>75</v>
      </c>
      <c r="O340" s="6">
        <v>5</v>
      </c>
      <c r="P340" s="6" t="s">
        <v>22</v>
      </c>
      <c r="Q340">
        <v>0</v>
      </c>
      <c r="R340" t="s">
        <v>999</v>
      </c>
      <c r="S340">
        <v>1147.56</v>
      </c>
      <c r="T340" t="str">
        <f>IF(J340="","","FCR-"&amp;_xlfn.XLOOKUP(J340,Bud_Vs_Exp!$A$14:$A$72,Bud_Vs_Exp!$B$14:$B$72,""))</f>
        <v>FCR-1.1.1.33</v>
      </c>
      <c r="U340" t="str">
        <f>_xlfn.XLOOKUP(F340,SetUp!$O$2:$O$13,SetUp!$P$2:$P$13,"")</f>
        <v>Q2</v>
      </c>
    </row>
    <row r="341" spans="1:21" x14ac:dyDescent="0.25">
      <c r="A341" t="s">
        <v>19</v>
      </c>
      <c r="B341" t="s">
        <v>27</v>
      </c>
      <c r="C341">
        <v>1573571</v>
      </c>
      <c r="D341">
        <v>5</v>
      </c>
      <c r="E341" s="2">
        <v>44742</v>
      </c>
      <c r="F341">
        <v>202206</v>
      </c>
      <c r="G341" t="s">
        <v>731</v>
      </c>
      <c r="H341" t="s">
        <v>705</v>
      </c>
      <c r="I341">
        <v>590</v>
      </c>
      <c r="J341">
        <v>65805</v>
      </c>
      <c r="K341" t="s">
        <v>76</v>
      </c>
      <c r="L341" t="str">
        <f>IF(LEFT(J341,3)="658","EU")</f>
        <v>EU</v>
      </c>
      <c r="O341" s="6">
        <v>5</v>
      </c>
      <c r="P341" s="6" t="s">
        <v>22</v>
      </c>
      <c r="Q341">
        <v>0</v>
      </c>
      <c r="R341" t="s">
        <v>999</v>
      </c>
      <c r="S341">
        <v>158.76</v>
      </c>
      <c r="T341" t="str">
        <f>IF(J341="","","FCR-"&amp;_xlfn.XLOOKUP(J341,Bud_Vs_Exp!$A$14:$A$72,Bud_Vs_Exp!$B$14:$B$72,""))</f>
        <v>FCR-1.1.2.27</v>
      </c>
      <c r="U341" t="str">
        <f>_xlfn.XLOOKUP(F341,SetUp!$O$2:$O$13,SetUp!$P$2:$P$13,"")</f>
        <v>Q2</v>
      </c>
    </row>
    <row r="342" spans="1:21" x14ac:dyDescent="0.25">
      <c r="A342" t="s">
        <v>19</v>
      </c>
      <c r="B342" t="s">
        <v>27</v>
      </c>
      <c r="C342">
        <v>1573572</v>
      </c>
      <c r="D342">
        <v>1</v>
      </c>
      <c r="E342" s="2">
        <v>44742</v>
      </c>
      <c r="F342">
        <v>202206</v>
      </c>
      <c r="G342" t="s">
        <v>730</v>
      </c>
      <c r="H342" t="s">
        <v>26</v>
      </c>
      <c r="I342">
        <v>590</v>
      </c>
      <c r="J342">
        <v>65804</v>
      </c>
      <c r="K342" t="s">
        <v>76</v>
      </c>
      <c r="L342" t="s">
        <v>75</v>
      </c>
      <c r="O342" s="6">
        <v>5</v>
      </c>
      <c r="P342" s="6" t="s">
        <v>22</v>
      </c>
      <c r="Q342">
        <v>0</v>
      </c>
      <c r="R342" t="s">
        <v>994</v>
      </c>
      <c r="S342">
        <v>18.04</v>
      </c>
      <c r="T342" t="str">
        <f>IF(J342="","","FCR-"&amp;_xlfn.XLOOKUP(J342,Bud_Vs_Exp!$A$14:$A$72,Bud_Vs_Exp!$B$14:$B$72,""))</f>
        <v>FCR-1.1.2.26</v>
      </c>
      <c r="U342" t="str">
        <f>_xlfn.XLOOKUP(F342,SetUp!$O$2:$O$13,SetUp!$P$2:$P$13,"")</f>
        <v>Q2</v>
      </c>
    </row>
    <row r="343" spans="1:21" x14ac:dyDescent="0.25">
      <c r="A343" t="s">
        <v>19</v>
      </c>
      <c r="B343" t="s">
        <v>27</v>
      </c>
      <c r="C343">
        <v>1573572</v>
      </c>
      <c r="D343">
        <v>3</v>
      </c>
      <c r="E343" s="2">
        <v>44742</v>
      </c>
      <c r="F343">
        <v>202206</v>
      </c>
      <c r="G343" t="s">
        <v>730</v>
      </c>
      <c r="H343" t="s">
        <v>26</v>
      </c>
      <c r="I343">
        <v>590</v>
      </c>
      <c r="J343">
        <v>65802</v>
      </c>
      <c r="K343" t="s">
        <v>76</v>
      </c>
      <c r="L343" t="s">
        <v>75</v>
      </c>
      <c r="O343" s="6">
        <v>5</v>
      </c>
      <c r="P343" s="6" t="s">
        <v>22</v>
      </c>
      <c r="Q343">
        <v>0</v>
      </c>
      <c r="R343" t="s">
        <v>992</v>
      </c>
      <c r="S343">
        <v>29.47</v>
      </c>
      <c r="T343" t="str">
        <f>IF(J343="","","FCR-"&amp;_xlfn.XLOOKUP(J343,Bud_Vs_Exp!$A$14:$A$72,Bud_Vs_Exp!$B$14:$B$72,""))</f>
        <v>FCR-1.1.1.33</v>
      </c>
      <c r="U343" t="str">
        <f>_xlfn.XLOOKUP(F343,SetUp!$O$2:$O$13,SetUp!$P$2:$P$13,"")</f>
        <v>Q2</v>
      </c>
    </row>
    <row r="344" spans="1:21" x14ac:dyDescent="0.25">
      <c r="A344" t="s">
        <v>19</v>
      </c>
      <c r="B344" t="s">
        <v>27</v>
      </c>
      <c r="C344">
        <v>1573572</v>
      </c>
      <c r="D344">
        <v>5</v>
      </c>
      <c r="E344" s="2">
        <v>44742</v>
      </c>
      <c r="F344">
        <v>202206</v>
      </c>
      <c r="G344" t="s">
        <v>730</v>
      </c>
      <c r="H344" t="s">
        <v>26</v>
      </c>
      <c r="I344">
        <v>590</v>
      </c>
      <c r="J344">
        <v>65805</v>
      </c>
      <c r="K344" t="s">
        <v>76</v>
      </c>
      <c r="L344" t="str">
        <f>IF(LEFT(J344,3)="658","EU")</f>
        <v>EU</v>
      </c>
      <c r="O344" s="6">
        <v>5</v>
      </c>
      <c r="P344" s="6" t="s">
        <v>22</v>
      </c>
      <c r="Q344">
        <v>0</v>
      </c>
      <c r="R344" t="s">
        <v>993</v>
      </c>
      <c r="S344">
        <v>1.79</v>
      </c>
      <c r="T344" t="str">
        <f>IF(J344="","","FCR-"&amp;_xlfn.XLOOKUP(J344,Bud_Vs_Exp!$A$14:$A$72,Bud_Vs_Exp!$B$14:$B$72,""))</f>
        <v>FCR-1.1.2.27</v>
      </c>
      <c r="U344" t="str">
        <f>_xlfn.XLOOKUP(F344,SetUp!$O$2:$O$13,SetUp!$P$2:$P$13,"")</f>
        <v>Q2</v>
      </c>
    </row>
    <row r="345" spans="1:21" x14ac:dyDescent="0.25">
      <c r="A345" t="s">
        <v>19</v>
      </c>
      <c r="B345" t="s">
        <v>27</v>
      </c>
      <c r="C345">
        <v>1573573</v>
      </c>
      <c r="D345">
        <v>1</v>
      </c>
      <c r="E345" s="2">
        <v>44742</v>
      </c>
      <c r="F345">
        <v>202206</v>
      </c>
      <c r="G345" t="s">
        <v>735</v>
      </c>
      <c r="H345" t="s">
        <v>706</v>
      </c>
      <c r="I345">
        <v>590</v>
      </c>
      <c r="J345">
        <v>65804</v>
      </c>
      <c r="K345" t="s">
        <v>76</v>
      </c>
      <c r="L345" t="s">
        <v>75</v>
      </c>
      <c r="O345" s="6">
        <v>5</v>
      </c>
      <c r="P345" s="6" t="s">
        <v>22</v>
      </c>
      <c r="Q345">
        <v>0</v>
      </c>
      <c r="R345" t="s">
        <v>975</v>
      </c>
      <c r="S345">
        <v>3.75</v>
      </c>
      <c r="T345" t="str">
        <f>IF(J345="","","FCR-"&amp;_xlfn.XLOOKUP(J345,Bud_Vs_Exp!$A$14:$A$72,Bud_Vs_Exp!$B$14:$B$72,""))</f>
        <v>FCR-1.1.2.26</v>
      </c>
      <c r="U345" t="str">
        <f>_xlfn.XLOOKUP(F345,SetUp!$O$2:$O$13,SetUp!$P$2:$P$13,"")</f>
        <v>Q2</v>
      </c>
    </row>
    <row r="346" spans="1:21" x14ac:dyDescent="0.25">
      <c r="A346" t="s">
        <v>19</v>
      </c>
      <c r="B346" t="s">
        <v>27</v>
      </c>
      <c r="C346">
        <v>1573573</v>
      </c>
      <c r="D346">
        <v>3</v>
      </c>
      <c r="E346" s="2">
        <v>44742</v>
      </c>
      <c r="F346">
        <v>202206</v>
      </c>
      <c r="G346" t="s">
        <v>735</v>
      </c>
      <c r="H346" t="s">
        <v>706</v>
      </c>
      <c r="I346">
        <v>590</v>
      </c>
      <c r="J346">
        <v>65802</v>
      </c>
      <c r="K346" t="s">
        <v>76</v>
      </c>
      <c r="L346" t="s">
        <v>75</v>
      </c>
      <c r="O346" s="6">
        <v>5</v>
      </c>
      <c r="P346" s="6" t="s">
        <v>22</v>
      </c>
      <c r="Q346">
        <v>0</v>
      </c>
      <c r="R346" t="s">
        <v>975</v>
      </c>
      <c r="S346">
        <v>6.13</v>
      </c>
      <c r="T346" t="str">
        <f>IF(J346="","","FCR-"&amp;_xlfn.XLOOKUP(J346,Bud_Vs_Exp!$A$14:$A$72,Bud_Vs_Exp!$B$14:$B$72,""))</f>
        <v>FCR-1.1.1.33</v>
      </c>
      <c r="U346" t="str">
        <f>_xlfn.XLOOKUP(F346,SetUp!$O$2:$O$13,SetUp!$P$2:$P$13,"")</f>
        <v>Q2</v>
      </c>
    </row>
    <row r="347" spans="1:21" x14ac:dyDescent="0.25">
      <c r="A347" t="s">
        <v>19</v>
      </c>
      <c r="B347" t="s">
        <v>27</v>
      </c>
      <c r="C347">
        <v>1573573</v>
      </c>
      <c r="D347">
        <v>5</v>
      </c>
      <c r="E347" s="2">
        <v>44742</v>
      </c>
      <c r="F347">
        <v>202206</v>
      </c>
      <c r="G347" t="s">
        <v>735</v>
      </c>
      <c r="H347" t="s">
        <v>706</v>
      </c>
      <c r="I347">
        <v>590</v>
      </c>
      <c r="J347">
        <v>65805</v>
      </c>
      <c r="K347" t="s">
        <v>76</v>
      </c>
      <c r="L347" t="str">
        <f>IF(LEFT(J347,3)="658","EU")</f>
        <v>EU</v>
      </c>
      <c r="O347" s="6">
        <v>5</v>
      </c>
      <c r="P347" s="6" t="s">
        <v>22</v>
      </c>
      <c r="Q347">
        <v>0</v>
      </c>
      <c r="R347" t="s">
        <v>975</v>
      </c>
      <c r="S347">
        <v>1.24</v>
      </c>
      <c r="T347" t="str">
        <f>IF(J347="","","FCR-"&amp;_xlfn.XLOOKUP(J347,Bud_Vs_Exp!$A$14:$A$72,Bud_Vs_Exp!$B$14:$B$72,""))</f>
        <v>FCR-1.1.2.27</v>
      </c>
      <c r="U347" t="str">
        <f>_xlfn.XLOOKUP(F347,SetUp!$O$2:$O$13,SetUp!$P$2:$P$13,"")</f>
        <v>Q2</v>
      </c>
    </row>
    <row r="348" spans="1:21" x14ac:dyDescent="0.25">
      <c r="A348" t="s">
        <v>19</v>
      </c>
      <c r="B348" t="s">
        <v>27</v>
      </c>
      <c r="C348">
        <v>1573573</v>
      </c>
      <c r="D348">
        <v>7</v>
      </c>
      <c r="E348" s="2">
        <v>44742</v>
      </c>
      <c r="F348">
        <v>202206</v>
      </c>
      <c r="G348" t="s">
        <v>735</v>
      </c>
      <c r="H348" t="s">
        <v>706</v>
      </c>
      <c r="I348">
        <v>590</v>
      </c>
      <c r="J348">
        <v>65807</v>
      </c>
      <c r="K348" t="s">
        <v>76</v>
      </c>
      <c r="L348" t="s">
        <v>75</v>
      </c>
      <c r="O348" s="6">
        <v>5</v>
      </c>
      <c r="P348" s="6" t="s">
        <v>22</v>
      </c>
      <c r="Q348">
        <v>0</v>
      </c>
      <c r="R348" t="s">
        <v>975</v>
      </c>
      <c r="S348">
        <v>1.1399999999999999</v>
      </c>
      <c r="T348" t="str">
        <f>IF(J348="","","FCR-"&amp;_xlfn.XLOOKUP(J348,Bud_Vs_Exp!$A$14:$A$72,Bud_Vs_Exp!$B$14:$B$72,""))</f>
        <v>FCR-1.1.2.29</v>
      </c>
      <c r="U348" t="str">
        <f>_xlfn.XLOOKUP(F348,SetUp!$O$2:$O$13,SetUp!$P$2:$P$13,"")</f>
        <v>Q2</v>
      </c>
    </row>
    <row r="349" spans="1:21" x14ac:dyDescent="0.25">
      <c r="A349" t="s">
        <v>19</v>
      </c>
      <c r="B349" t="s">
        <v>27</v>
      </c>
      <c r="C349">
        <v>1573574</v>
      </c>
      <c r="D349">
        <v>2</v>
      </c>
      <c r="E349" s="2">
        <v>44742</v>
      </c>
      <c r="F349">
        <v>202206</v>
      </c>
      <c r="G349" t="s">
        <v>736</v>
      </c>
      <c r="H349" t="s">
        <v>31</v>
      </c>
      <c r="I349">
        <v>590</v>
      </c>
      <c r="J349">
        <v>65804</v>
      </c>
      <c r="K349" t="s">
        <v>76</v>
      </c>
      <c r="L349" t="s">
        <v>75</v>
      </c>
      <c r="O349" s="6">
        <v>5</v>
      </c>
      <c r="P349" s="6" t="s">
        <v>22</v>
      </c>
      <c r="Q349">
        <v>0</v>
      </c>
      <c r="R349" t="s">
        <v>996</v>
      </c>
      <c r="S349">
        <v>3.61</v>
      </c>
      <c r="T349" t="str">
        <f>IF(J349="","","FCR-"&amp;_xlfn.XLOOKUP(J349,Bud_Vs_Exp!$A$14:$A$72,Bud_Vs_Exp!$B$14:$B$72,""))</f>
        <v>FCR-1.1.2.26</v>
      </c>
      <c r="U349" t="str">
        <f>_xlfn.XLOOKUP(F349,SetUp!$O$2:$O$13,SetUp!$P$2:$P$13,"")</f>
        <v>Q2</v>
      </c>
    </row>
    <row r="350" spans="1:21" x14ac:dyDescent="0.25">
      <c r="A350" t="s">
        <v>19</v>
      </c>
      <c r="B350" t="s">
        <v>27</v>
      </c>
      <c r="C350">
        <v>1573574</v>
      </c>
      <c r="D350">
        <v>4</v>
      </c>
      <c r="E350" s="2">
        <v>44742</v>
      </c>
      <c r="F350">
        <v>202206</v>
      </c>
      <c r="G350" t="s">
        <v>736</v>
      </c>
      <c r="H350" t="s">
        <v>31</v>
      </c>
      <c r="I350">
        <v>590</v>
      </c>
      <c r="J350">
        <v>65802</v>
      </c>
      <c r="K350" t="s">
        <v>76</v>
      </c>
      <c r="L350" t="s">
        <v>75</v>
      </c>
      <c r="O350" s="6">
        <v>5</v>
      </c>
      <c r="P350" s="6" t="s">
        <v>22</v>
      </c>
      <c r="Q350">
        <v>0</v>
      </c>
      <c r="R350" t="s">
        <v>996</v>
      </c>
      <c r="S350">
        <v>5.91</v>
      </c>
      <c r="T350" t="str">
        <f>IF(J350="","","FCR-"&amp;_xlfn.XLOOKUP(J350,Bud_Vs_Exp!$A$14:$A$72,Bud_Vs_Exp!$B$14:$B$72,""))</f>
        <v>FCR-1.1.1.33</v>
      </c>
      <c r="U350" t="str">
        <f>_xlfn.XLOOKUP(F350,SetUp!$O$2:$O$13,SetUp!$P$2:$P$13,"")</f>
        <v>Q2</v>
      </c>
    </row>
    <row r="351" spans="1:21" x14ac:dyDescent="0.25">
      <c r="A351" t="s">
        <v>19</v>
      </c>
      <c r="B351" t="s">
        <v>27</v>
      </c>
      <c r="C351">
        <v>1573574</v>
      </c>
      <c r="D351">
        <v>6</v>
      </c>
      <c r="E351" s="2">
        <v>44742</v>
      </c>
      <c r="F351">
        <v>202206</v>
      </c>
      <c r="G351" t="s">
        <v>736</v>
      </c>
      <c r="H351" t="s">
        <v>31</v>
      </c>
      <c r="I351">
        <v>590</v>
      </c>
      <c r="J351">
        <v>65805</v>
      </c>
      <c r="K351" t="s">
        <v>76</v>
      </c>
      <c r="L351" t="str">
        <f>IF(LEFT(J351,3)="658","EU")</f>
        <v>EU</v>
      </c>
      <c r="O351" s="6">
        <v>5</v>
      </c>
      <c r="P351" s="6" t="s">
        <v>22</v>
      </c>
      <c r="Q351">
        <v>0</v>
      </c>
      <c r="R351" t="s">
        <v>996</v>
      </c>
      <c r="S351">
        <v>1.19</v>
      </c>
      <c r="T351" t="str">
        <f>IF(J351="","","FCR-"&amp;_xlfn.XLOOKUP(J351,Bud_Vs_Exp!$A$14:$A$72,Bud_Vs_Exp!$B$14:$B$72,""))</f>
        <v>FCR-1.1.2.27</v>
      </c>
      <c r="U351" t="str">
        <f>_xlfn.XLOOKUP(F351,SetUp!$O$2:$O$13,SetUp!$P$2:$P$13,"")</f>
        <v>Q2</v>
      </c>
    </row>
    <row r="352" spans="1:21" x14ac:dyDescent="0.25">
      <c r="A352" t="s">
        <v>19</v>
      </c>
      <c r="B352" t="s">
        <v>27</v>
      </c>
      <c r="C352">
        <v>1573574</v>
      </c>
      <c r="D352">
        <v>8</v>
      </c>
      <c r="E352" s="2">
        <v>44742</v>
      </c>
      <c r="F352">
        <v>202206</v>
      </c>
      <c r="G352" t="s">
        <v>736</v>
      </c>
      <c r="H352" t="s">
        <v>31</v>
      </c>
      <c r="I352">
        <v>590</v>
      </c>
      <c r="J352">
        <v>65807</v>
      </c>
      <c r="K352" t="s">
        <v>76</v>
      </c>
      <c r="L352" t="s">
        <v>75</v>
      </c>
      <c r="O352" s="6">
        <v>5</v>
      </c>
      <c r="P352" s="6" t="s">
        <v>22</v>
      </c>
      <c r="Q352">
        <v>0</v>
      </c>
      <c r="R352" t="s">
        <v>995</v>
      </c>
      <c r="S352">
        <v>1.0900000000000001</v>
      </c>
      <c r="T352" t="str">
        <f>IF(J352="","","FCR-"&amp;_xlfn.XLOOKUP(J352,Bud_Vs_Exp!$A$14:$A$72,Bud_Vs_Exp!$B$14:$B$72,""))</f>
        <v>FCR-1.1.2.29</v>
      </c>
      <c r="U352" t="str">
        <f>_xlfn.XLOOKUP(F352,SetUp!$O$2:$O$13,SetUp!$P$2:$P$13,"")</f>
        <v>Q2</v>
      </c>
    </row>
    <row r="353" spans="1:21" x14ac:dyDescent="0.25">
      <c r="A353" t="s">
        <v>19</v>
      </c>
      <c r="B353" t="s">
        <v>27</v>
      </c>
      <c r="C353">
        <v>1573575</v>
      </c>
      <c r="D353">
        <v>0</v>
      </c>
      <c r="E353" s="2">
        <v>44742</v>
      </c>
      <c r="F353">
        <v>202206</v>
      </c>
      <c r="G353" t="s">
        <v>742</v>
      </c>
      <c r="H353" t="s">
        <v>38</v>
      </c>
      <c r="I353">
        <v>590</v>
      </c>
      <c r="J353">
        <v>65822</v>
      </c>
      <c r="K353" t="s">
        <v>76</v>
      </c>
      <c r="L353" t="s">
        <v>75</v>
      </c>
      <c r="O353" s="6">
        <v>5</v>
      </c>
      <c r="P353" s="6" t="s">
        <v>22</v>
      </c>
      <c r="Q353">
        <v>0</v>
      </c>
      <c r="R353" t="s">
        <v>989</v>
      </c>
      <c r="S353">
        <v>-9.1</v>
      </c>
      <c r="T353" t="str">
        <f>IF(J353="","","FCR-"&amp;_xlfn.XLOOKUP(J353,Bud_Vs_Exp!$A$14:$A$72,Bud_Vs_Exp!$B$14:$B$72,""))</f>
        <v xml:space="preserve">FCR-4.4 </v>
      </c>
      <c r="U353" t="str">
        <f>_xlfn.XLOOKUP(F353,SetUp!$O$2:$O$13,SetUp!$P$2:$P$13,"")</f>
        <v>Q2</v>
      </c>
    </row>
    <row r="354" spans="1:21" x14ac:dyDescent="0.25">
      <c r="A354" t="s">
        <v>19</v>
      </c>
      <c r="B354" t="s">
        <v>27</v>
      </c>
      <c r="C354">
        <v>1573575</v>
      </c>
      <c r="D354">
        <v>2</v>
      </c>
      <c r="E354" s="2">
        <v>44742</v>
      </c>
      <c r="F354">
        <v>202206</v>
      </c>
      <c r="G354" t="s">
        <v>742</v>
      </c>
      <c r="H354" t="s">
        <v>38</v>
      </c>
      <c r="I354">
        <v>590</v>
      </c>
      <c r="J354">
        <v>65822</v>
      </c>
      <c r="K354" t="s">
        <v>76</v>
      </c>
      <c r="L354" t="s">
        <v>75</v>
      </c>
      <c r="O354" s="6">
        <v>5</v>
      </c>
      <c r="P354" s="6" t="s">
        <v>22</v>
      </c>
      <c r="Q354">
        <v>0</v>
      </c>
      <c r="R354" t="s">
        <v>989</v>
      </c>
      <c r="S354">
        <v>1.52</v>
      </c>
      <c r="T354" t="str">
        <f>IF(J354="","","FCR-"&amp;_xlfn.XLOOKUP(J354,Bud_Vs_Exp!$A$14:$A$72,Bud_Vs_Exp!$B$14:$B$72,""))</f>
        <v xml:space="preserve">FCR-4.4 </v>
      </c>
      <c r="U354" t="str">
        <f>_xlfn.XLOOKUP(F354,SetUp!$O$2:$O$13,SetUp!$P$2:$P$13,"")</f>
        <v>Q2</v>
      </c>
    </row>
    <row r="355" spans="1:21" x14ac:dyDescent="0.25">
      <c r="A355" t="s">
        <v>19</v>
      </c>
      <c r="B355" t="s">
        <v>27</v>
      </c>
      <c r="C355">
        <v>1573575</v>
      </c>
      <c r="D355">
        <v>4</v>
      </c>
      <c r="E355" s="2">
        <v>44742</v>
      </c>
      <c r="F355">
        <v>202206</v>
      </c>
      <c r="G355" t="s">
        <v>742</v>
      </c>
      <c r="H355" t="s">
        <v>38</v>
      </c>
      <c r="I355">
        <v>590</v>
      </c>
      <c r="J355">
        <v>65822</v>
      </c>
      <c r="K355" t="s">
        <v>76</v>
      </c>
      <c r="L355" t="s">
        <v>75</v>
      </c>
      <c r="O355" s="6">
        <v>5</v>
      </c>
      <c r="P355" s="6" t="s">
        <v>22</v>
      </c>
      <c r="Q355">
        <v>0</v>
      </c>
      <c r="R355" t="s">
        <v>989</v>
      </c>
      <c r="S355">
        <v>1.51</v>
      </c>
      <c r="T355" t="str">
        <f>IF(J355="","","FCR-"&amp;_xlfn.XLOOKUP(J355,Bud_Vs_Exp!$A$14:$A$72,Bud_Vs_Exp!$B$14:$B$72,""))</f>
        <v xml:space="preserve">FCR-4.4 </v>
      </c>
      <c r="U355" t="str">
        <f>_xlfn.XLOOKUP(F355,SetUp!$O$2:$O$13,SetUp!$P$2:$P$13,"")</f>
        <v>Q2</v>
      </c>
    </row>
    <row r="356" spans="1:21" x14ac:dyDescent="0.25">
      <c r="A356" t="s">
        <v>19</v>
      </c>
      <c r="B356" t="s">
        <v>27</v>
      </c>
      <c r="C356">
        <v>1573575</v>
      </c>
      <c r="D356">
        <v>6</v>
      </c>
      <c r="E356" s="2">
        <v>44742</v>
      </c>
      <c r="F356">
        <v>202206</v>
      </c>
      <c r="G356" t="s">
        <v>742</v>
      </c>
      <c r="H356" t="s">
        <v>38</v>
      </c>
      <c r="I356">
        <v>590</v>
      </c>
      <c r="J356">
        <v>65822</v>
      </c>
      <c r="K356" t="s">
        <v>76</v>
      </c>
      <c r="L356" t="s">
        <v>75</v>
      </c>
      <c r="O356" s="6">
        <v>5</v>
      </c>
      <c r="P356" s="6" t="s">
        <v>22</v>
      </c>
      <c r="Q356">
        <v>0</v>
      </c>
      <c r="R356" t="s">
        <v>989</v>
      </c>
      <c r="S356">
        <v>1.51</v>
      </c>
      <c r="T356" t="str">
        <f>IF(J356="","","FCR-"&amp;_xlfn.XLOOKUP(J356,Bud_Vs_Exp!$A$14:$A$72,Bud_Vs_Exp!$B$14:$B$72,""))</f>
        <v xml:space="preserve">FCR-4.4 </v>
      </c>
      <c r="U356" t="str">
        <f>_xlfn.XLOOKUP(F356,SetUp!$O$2:$O$13,SetUp!$P$2:$P$13,"")</f>
        <v>Q2</v>
      </c>
    </row>
    <row r="357" spans="1:21" x14ac:dyDescent="0.25">
      <c r="A357" t="s">
        <v>19</v>
      </c>
      <c r="B357" t="s">
        <v>27</v>
      </c>
      <c r="C357">
        <v>1573575</v>
      </c>
      <c r="D357">
        <v>8</v>
      </c>
      <c r="E357" s="2">
        <v>44742</v>
      </c>
      <c r="F357">
        <v>202206</v>
      </c>
      <c r="G357" t="s">
        <v>742</v>
      </c>
      <c r="H357" t="s">
        <v>38</v>
      </c>
      <c r="I357">
        <v>590</v>
      </c>
      <c r="J357">
        <v>65822</v>
      </c>
      <c r="K357" t="s">
        <v>76</v>
      </c>
      <c r="L357" t="s">
        <v>75</v>
      </c>
      <c r="O357" s="6">
        <v>5</v>
      </c>
      <c r="P357" s="6" t="s">
        <v>22</v>
      </c>
      <c r="Q357">
        <v>0</v>
      </c>
      <c r="R357" t="s">
        <v>989</v>
      </c>
      <c r="S357">
        <v>1.51</v>
      </c>
      <c r="T357" t="str">
        <f>IF(J357="","","FCR-"&amp;_xlfn.XLOOKUP(J357,Bud_Vs_Exp!$A$14:$A$72,Bud_Vs_Exp!$B$14:$B$72,""))</f>
        <v xml:space="preserve">FCR-4.4 </v>
      </c>
      <c r="U357" t="str">
        <f>_xlfn.XLOOKUP(F357,SetUp!$O$2:$O$13,SetUp!$P$2:$P$13,"")</f>
        <v>Q2</v>
      </c>
    </row>
    <row r="358" spans="1:21" x14ac:dyDescent="0.25">
      <c r="A358" t="s">
        <v>19</v>
      </c>
      <c r="B358" t="s">
        <v>27</v>
      </c>
      <c r="C358">
        <v>1573575</v>
      </c>
      <c r="D358">
        <v>10</v>
      </c>
      <c r="E358" s="2">
        <v>44742</v>
      </c>
      <c r="F358">
        <v>202206</v>
      </c>
      <c r="G358" t="s">
        <v>742</v>
      </c>
      <c r="H358" t="s">
        <v>38</v>
      </c>
      <c r="I358">
        <v>590</v>
      </c>
      <c r="J358">
        <v>65822</v>
      </c>
      <c r="K358" t="s">
        <v>76</v>
      </c>
      <c r="L358" t="s">
        <v>75</v>
      </c>
      <c r="O358" s="6">
        <v>5</v>
      </c>
      <c r="P358" s="6" t="s">
        <v>22</v>
      </c>
      <c r="Q358">
        <v>0</v>
      </c>
      <c r="R358" t="s">
        <v>989</v>
      </c>
      <c r="S358">
        <v>1.51</v>
      </c>
      <c r="T358" t="str">
        <f>IF(J358="","","FCR-"&amp;_xlfn.XLOOKUP(J358,Bud_Vs_Exp!$A$14:$A$72,Bud_Vs_Exp!$B$14:$B$72,""))</f>
        <v xml:space="preserve">FCR-4.4 </v>
      </c>
      <c r="U358" t="str">
        <f>_xlfn.XLOOKUP(F358,SetUp!$O$2:$O$13,SetUp!$P$2:$P$13,"")</f>
        <v>Q2</v>
      </c>
    </row>
    <row r="359" spans="1:21" x14ac:dyDescent="0.25">
      <c r="A359" t="s">
        <v>19</v>
      </c>
      <c r="B359" t="s">
        <v>27</v>
      </c>
      <c r="C359">
        <v>1573575</v>
      </c>
      <c r="D359">
        <v>12</v>
      </c>
      <c r="E359" s="2">
        <v>44742</v>
      </c>
      <c r="F359">
        <v>202206</v>
      </c>
      <c r="G359" t="s">
        <v>742</v>
      </c>
      <c r="H359" t="s">
        <v>38</v>
      </c>
      <c r="I359">
        <v>590</v>
      </c>
      <c r="J359">
        <v>65822</v>
      </c>
      <c r="K359" t="s">
        <v>76</v>
      </c>
      <c r="L359" t="s">
        <v>75</v>
      </c>
      <c r="O359" s="6">
        <v>5</v>
      </c>
      <c r="P359" s="6" t="s">
        <v>22</v>
      </c>
      <c r="Q359">
        <v>0</v>
      </c>
      <c r="R359" t="s">
        <v>989</v>
      </c>
      <c r="S359">
        <v>1.52</v>
      </c>
      <c r="T359" t="str">
        <f>IF(J359="","","FCR-"&amp;_xlfn.XLOOKUP(J359,Bud_Vs_Exp!$A$14:$A$72,Bud_Vs_Exp!$B$14:$B$72,""))</f>
        <v xml:space="preserve">FCR-4.4 </v>
      </c>
      <c r="U359" t="str">
        <f>_xlfn.XLOOKUP(F359,SetUp!$O$2:$O$13,SetUp!$P$2:$P$13,"")</f>
        <v>Q2</v>
      </c>
    </row>
    <row r="360" spans="1:21" x14ac:dyDescent="0.25">
      <c r="A360" t="s">
        <v>19</v>
      </c>
      <c r="B360" t="s">
        <v>27</v>
      </c>
      <c r="C360">
        <v>1573575</v>
      </c>
      <c r="D360">
        <v>14</v>
      </c>
      <c r="E360" s="2">
        <v>44742</v>
      </c>
      <c r="F360">
        <v>202206</v>
      </c>
      <c r="G360" t="s">
        <v>742</v>
      </c>
      <c r="H360" t="s">
        <v>38</v>
      </c>
      <c r="I360">
        <v>590</v>
      </c>
      <c r="J360">
        <v>65822</v>
      </c>
      <c r="K360" t="s">
        <v>76</v>
      </c>
      <c r="L360" t="s">
        <v>75</v>
      </c>
      <c r="O360" s="6">
        <v>5</v>
      </c>
      <c r="P360" s="6" t="s">
        <v>22</v>
      </c>
      <c r="Q360">
        <v>0</v>
      </c>
      <c r="R360" t="s">
        <v>987</v>
      </c>
      <c r="S360">
        <v>-20.02</v>
      </c>
      <c r="T360" t="str">
        <f>IF(J360="","","FCR-"&amp;_xlfn.XLOOKUP(J360,Bud_Vs_Exp!$A$14:$A$72,Bud_Vs_Exp!$B$14:$B$72,""))</f>
        <v xml:space="preserve">FCR-4.4 </v>
      </c>
      <c r="U360" t="str">
        <f>_xlfn.XLOOKUP(F360,SetUp!$O$2:$O$13,SetUp!$P$2:$P$13,"")</f>
        <v>Q2</v>
      </c>
    </row>
    <row r="361" spans="1:21" x14ac:dyDescent="0.25">
      <c r="A361" t="s">
        <v>19</v>
      </c>
      <c r="B361" t="s">
        <v>27</v>
      </c>
      <c r="C361">
        <v>1573575</v>
      </c>
      <c r="D361">
        <v>16</v>
      </c>
      <c r="E361" s="2">
        <v>44742</v>
      </c>
      <c r="F361">
        <v>202206</v>
      </c>
      <c r="G361" t="s">
        <v>742</v>
      </c>
      <c r="H361" t="s">
        <v>38</v>
      </c>
      <c r="I361">
        <v>590</v>
      </c>
      <c r="J361">
        <v>65822</v>
      </c>
      <c r="K361" t="s">
        <v>76</v>
      </c>
      <c r="L361" t="s">
        <v>75</v>
      </c>
      <c r="O361" s="6">
        <v>5</v>
      </c>
      <c r="P361" s="6" t="s">
        <v>22</v>
      </c>
      <c r="Q361">
        <v>0</v>
      </c>
      <c r="R361" t="s">
        <v>987</v>
      </c>
      <c r="S361">
        <v>3.33</v>
      </c>
      <c r="T361" t="str">
        <f>IF(J361="","","FCR-"&amp;_xlfn.XLOOKUP(J361,Bud_Vs_Exp!$A$14:$A$72,Bud_Vs_Exp!$B$14:$B$72,""))</f>
        <v xml:space="preserve">FCR-4.4 </v>
      </c>
      <c r="U361" t="str">
        <f>_xlfn.XLOOKUP(F361,SetUp!$O$2:$O$13,SetUp!$P$2:$P$13,"")</f>
        <v>Q2</v>
      </c>
    </row>
    <row r="362" spans="1:21" x14ac:dyDescent="0.25">
      <c r="A362" t="s">
        <v>19</v>
      </c>
      <c r="B362" t="s">
        <v>27</v>
      </c>
      <c r="C362">
        <v>1573575</v>
      </c>
      <c r="D362">
        <v>18</v>
      </c>
      <c r="E362" s="2">
        <v>44742</v>
      </c>
      <c r="F362">
        <v>202206</v>
      </c>
      <c r="G362" t="s">
        <v>742</v>
      </c>
      <c r="H362" t="s">
        <v>38</v>
      </c>
      <c r="I362">
        <v>590</v>
      </c>
      <c r="J362">
        <v>65822</v>
      </c>
      <c r="K362" t="s">
        <v>76</v>
      </c>
      <c r="L362" t="s">
        <v>75</v>
      </c>
      <c r="O362" s="6">
        <v>5</v>
      </c>
      <c r="P362" s="6" t="s">
        <v>22</v>
      </c>
      <c r="Q362">
        <v>0</v>
      </c>
      <c r="R362" t="s">
        <v>987</v>
      </c>
      <c r="S362">
        <v>3.33</v>
      </c>
      <c r="T362" t="str">
        <f>IF(J362="","","FCR-"&amp;_xlfn.XLOOKUP(J362,Bud_Vs_Exp!$A$14:$A$72,Bud_Vs_Exp!$B$14:$B$72,""))</f>
        <v xml:space="preserve">FCR-4.4 </v>
      </c>
      <c r="U362" t="str">
        <f>_xlfn.XLOOKUP(F362,SetUp!$O$2:$O$13,SetUp!$P$2:$P$13,"")</f>
        <v>Q2</v>
      </c>
    </row>
    <row r="363" spans="1:21" x14ac:dyDescent="0.25">
      <c r="A363" t="s">
        <v>19</v>
      </c>
      <c r="B363" t="s">
        <v>27</v>
      </c>
      <c r="C363">
        <v>1573575</v>
      </c>
      <c r="D363">
        <v>20</v>
      </c>
      <c r="E363" s="2">
        <v>44742</v>
      </c>
      <c r="F363">
        <v>202206</v>
      </c>
      <c r="G363" t="s">
        <v>742</v>
      </c>
      <c r="H363" t="s">
        <v>38</v>
      </c>
      <c r="I363">
        <v>590</v>
      </c>
      <c r="J363">
        <v>65822</v>
      </c>
      <c r="K363" t="s">
        <v>76</v>
      </c>
      <c r="L363" t="s">
        <v>75</v>
      </c>
      <c r="O363" s="6">
        <v>5</v>
      </c>
      <c r="P363" s="6" t="s">
        <v>22</v>
      </c>
      <c r="Q363">
        <v>0</v>
      </c>
      <c r="R363" t="s">
        <v>987</v>
      </c>
      <c r="S363">
        <v>3.34</v>
      </c>
      <c r="T363" t="str">
        <f>IF(J363="","","FCR-"&amp;_xlfn.XLOOKUP(J363,Bud_Vs_Exp!$A$14:$A$72,Bud_Vs_Exp!$B$14:$B$72,""))</f>
        <v xml:space="preserve">FCR-4.4 </v>
      </c>
      <c r="U363" t="str">
        <f>_xlfn.XLOOKUP(F363,SetUp!$O$2:$O$13,SetUp!$P$2:$P$13,"")</f>
        <v>Q2</v>
      </c>
    </row>
    <row r="364" spans="1:21" x14ac:dyDescent="0.25">
      <c r="A364" t="s">
        <v>19</v>
      </c>
      <c r="B364" t="s">
        <v>27</v>
      </c>
      <c r="C364">
        <v>1573575</v>
      </c>
      <c r="D364">
        <v>22</v>
      </c>
      <c r="E364" s="2">
        <v>44742</v>
      </c>
      <c r="F364">
        <v>202206</v>
      </c>
      <c r="G364" t="s">
        <v>742</v>
      </c>
      <c r="H364" t="s">
        <v>38</v>
      </c>
      <c r="I364">
        <v>590</v>
      </c>
      <c r="J364">
        <v>65822</v>
      </c>
      <c r="K364" t="s">
        <v>76</v>
      </c>
      <c r="L364" t="s">
        <v>75</v>
      </c>
      <c r="O364" s="6">
        <v>5</v>
      </c>
      <c r="P364" s="6" t="s">
        <v>22</v>
      </c>
      <c r="Q364">
        <v>0</v>
      </c>
      <c r="R364" t="s">
        <v>987</v>
      </c>
      <c r="S364">
        <v>3.34</v>
      </c>
      <c r="T364" t="str">
        <f>IF(J364="","","FCR-"&amp;_xlfn.XLOOKUP(J364,Bud_Vs_Exp!$A$14:$A$72,Bud_Vs_Exp!$B$14:$B$72,""))</f>
        <v xml:space="preserve">FCR-4.4 </v>
      </c>
      <c r="U364" t="str">
        <f>_xlfn.XLOOKUP(F364,SetUp!$O$2:$O$13,SetUp!$P$2:$P$13,"")</f>
        <v>Q2</v>
      </c>
    </row>
    <row r="365" spans="1:21" x14ac:dyDescent="0.25">
      <c r="A365" t="s">
        <v>19</v>
      </c>
      <c r="B365" t="s">
        <v>27</v>
      </c>
      <c r="C365">
        <v>1573575</v>
      </c>
      <c r="D365">
        <v>24</v>
      </c>
      <c r="E365" s="2">
        <v>44742</v>
      </c>
      <c r="F365">
        <v>202206</v>
      </c>
      <c r="G365" t="s">
        <v>742</v>
      </c>
      <c r="H365" t="s">
        <v>38</v>
      </c>
      <c r="I365">
        <v>590</v>
      </c>
      <c r="J365">
        <v>65822</v>
      </c>
      <c r="K365" t="s">
        <v>76</v>
      </c>
      <c r="L365" t="s">
        <v>75</v>
      </c>
      <c r="O365" s="6">
        <v>5</v>
      </c>
      <c r="P365" s="6" t="s">
        <v>22</v>
      </c>
      <c r="Q365">
        <v>0</v>
      </c>
      <c r="R365" t="s">
        <v>987</v>
      </c>
      <c r="S365">
        <v>3.34</v>
      </c>
      <c r="T365" t="str">
        <f>IF(J365="","","FCR-"&amp;_xlfn.XLOOKUP(J365,Bud_Vs_Exp!$A$14:$A$72,Bud_Vs_Exp!$B$14:$B$72,""))</f>
        <v xml:space="preserve">FCR-4.4 </v>
      </c>
      <c r="U365" t="str">
        <f>_xlfn.XLOOKUP(F365,SetUp!$O$2:$O$13,SetUp!$P$2:$P$13,"")</f>
        <v>Q2</v>
      </c>
    </row>
    <row r="366" spans="1:21" x14ac:dyDescent="0.25">
      <c r="A366" t="s">
        <v>19</v>
      </c>
      <c r="B366" t="s">
        <v>27</v>
      </c>
      <c r="C366">
        <v>1573575</v>
      </c>
      <c r="D366">
        <v>26</v>
      </c>
      <c r="E366" s="2">
        <v>44742</v>
      </c>
      <c r="F366">
        <v>202206</v>
      </c>
      <c r="G366" t="s">
        <v>742</v>
      </c>
      <c r="H366" t="s">
        <v>38</v>
      </c>
      <c r="I366">
        <v>590</v>
      </c>
      <c r="J366">
        <v>65822</v>
      </c>
      <c r="K366" t="s">
        <v>76</v>
      </c>
      <c r="L366" t="s">
        <v>75</v>
      </c>
      <c r="O366" s="6">
        <v>5</v>
      </c>
      <c r="P366" s="6" t="s">
        <v>22</v>
      </c>
      <c r="Q366">
        <v>0</v>
      </c>
      <c r="R366" t="s">
        <v>987</v>
      </c>
      <c r="S366">
        <v>3.34</v>
      </c>
      <c r="T366" t="str">
        <f>IF(J366="","","FCR-"&amp;_xlfn.XLOOKUP(J366,Bud_Vs_Exp!$A$14:$A$72,Bud_Vs_Exp!$B$14:$B$72,""))</f>
        <v xml:space="preserve">FCR-4.4 </v>
      </c>
      <c r="U366" t="str">
        <f>_xlfn.XLOOKUP(F366,SetUp!$O$2:$O$13,SetUp!$P$2:$P$13,"")</f>
        <v>Q2</v>
      </c>
    </row>
    <row r="367" spans="1:21" x14ac:dyDescent="0.25">
      <c r="A367" t="s">
        <v>19</v>
      </c>
      <c r="B367" t="s">
        <v>27</v>
      </c>
      <c r="C367">
        <v>1573575</v>
      </c>
      <c r="D367">
        <v>28</v>
      </c>
      <c r="E367" s="2">
        <v>44742</v>
      </c>
      <c r="F367">
        <v>202206</v>
      </c>
      <c r="G367" t="s">
        <v>742</v>
      </c>
      <c r="H367" t="s">
        <v>38</v>
      </c>
      <c r="I367">
        <v>590</v>
      </c>
      <c r="J367">
        <v>65822</v>
      </c>
      <c r="K367" t="s">
        <v>76</v>
      </c>
      <c r="L367" t="s">
        <v>75</v>
      </c>
      <c r="O367" s="6">
        <v>5</v>
      </c>
      <c r="P367" s="6" t="s">
        <v>22</v>
      </c>
      <c r="Q367">
        <v>0</v>
      </c>
      <c r="R367" t="s">
        <v>988</v>
      </c>
      <c r="S367">
        <v>-7.84</v>
      </c>
      <c r="T367" t="str">
        <f>IF(J367="","","FCR-"&amp;_xlfn.XLOOKUP(J367,Bud_Vs_Exp!$A$14:$A$72,Bud_Vs_Exp!$B$14:$B$72,""))</f>
        <v xml:space="preserve">FCR-4.4 </v>
      </c>
      <c r="U367" t="str">
        <f>_xlfn.XLOOKUP(F367,SetUp!$O$2:$O$13,SetUp!$P$2:$P$13,"")</f>
        <v>Q2</v>
      </c>
    </row>
    <row r="368" spans="1:21" x14ac:dyDescent="0.25">
      <c r="A368" t="s">
        <v>19</v>
      </c>
      <c r="B368" t="s">
        <v>27</v>
      </c>
      <c r="C368">
        <v>1573576</v>
      </c>
      <c r="D368">
        <v>1</v>
      </c>
      <c r="E368" s="2">
        <v>44742</v>
      </c>
      <c r="F368">
        <v>202206</v>
      </c>
      <c r="G368" t="s">
        <v>739</v>
      </c>
      <c r="H368" t="s">
        <v>35</v>
      </c>
      <c r="I368">
        <v>590</v>
      </c>
      <c r="J368">
        <v>65820</v>
      </c>
      <c r="K368" t="s">
        <v>76</v>
      </c>
      <c r="L368" t="s">
        <v>75</v>
      </c>
      <c r="O368" s="6">
        <v>5</v>
      </c>
      <c r="P368" s="6" t="s">
        <v>22</v>
      </c>
      <c r="Q368">
        <v>0</v>
      </c>
      <c r="R368" t="s">
        <v>982</v>
      </c>
      <c r="S368">
        <v>-474.67</v>
      </c>
      <c r="T368" t="str">
        <f>IF(J368="","","FCR-"&amp;_xlfn.XLOOKUP(J368,Bud_Vs_Exp!$A$14:$A$72,Bud_Vs_Exp!$B$14:$B$72,""))</f>
        <v xml:space="preserve">FCR-4.2 </v>
      </c>
      <c r="U368" t="str">
        <f>_xlfn.XLOOKUP(F368,SetUp!$O$2:$O$13,SetUp!$P$2:$P$13,"")</f>
        <v>Q2</v>
      </c>
    </row>
    <row r="369" spans="1:21" x14ac:dyDescent="0.25">
      <c r="A369" t="s">
        <v>19</v>
      </c>
      <c r="B369" t="s">
        <v>27</v>
      </c>
      <c r="C369">
        <v>1573576</v>
      </c>
      <c r="D369">
        <v>3</v>
      </c>
      <c r="E369" s="2">
        <v>44742</v>
      </c>
      <c r="F369">
        <v>202206</v>
      </c>
      <c r="G369" t="s">
        <v>739</v>
      </c>
      <c r="H369" t="s">
        <v>35</v>
      </c>
      <c r="I369">
        <v>590</v>
      </c>
      <c r="J369">
        <v>65820</v>
      </c>
      <c r="K369" t="s">
        <v>76</v>
      </c>
      <c r="L369" t="s">
        <v>75</v>
      </c>
      <c r="O369" s="6">
        <v>5</v>
      </c>
      <c r="P369" s="6" t="s">
        <v>22</v>
      </c>
      <c r="Q369">
        <v>0</v>
      </c>
      <c r="R369" t="s">
        <v>982</v>
      </c>
      <c r="S369">
        <v>-474.67</v>
      </c>
      <c r="T369" t="str">
        <f>IF(J369="","","FCR-"&amp;_xlfn.XLOOKUP(J369,Bud_Vs_Exp!$A$14:$A$72,Bud_Vs_Exp!$B$14:$B$72,""))</f>
        <v xml:space="preserve">FCR-4.2 </v>
      </c>
      <c r="U369" t="str">
        <f>_xlfn.XLOOKUP(F369,SetUp!$O$2:$O$13,SetUp!$P$2:$P$13,"")</f>
        <v>Q2</v>
      </c>
    </row>
    <row r="370" spans="1:21" x14ac:dyDescent="0.25">
      <c r="A370" t="s">
        <v>19</v>
      </c>
      <c r="B370" t="s">
        <v>27</v>
      </c>
      <c r="C370">
        <v>1573576</v>
      </c>
      <c r="D370">
        <v>5</v>
      </c>
      <c r="E370" s="2">
        <v>44742</v>
      </c>
      <c r="F370">
        <v>202206</v>
      </c>
      <c r="G370" t="s">
        <v>739</v>
      </c>
      <c r="H370" t="s">
        <v>35</v>
      </c>
      <c r="I370">
        <v>590</v>
      </c>
      <c r="J370">
        <v>65820</v>
      </c>
      <c r="K370" t="s">
        <v>76</v>
      </c>
      <c r="L370" t="s">
        <v>75</v>
      </c>
      <c r="O370" s="6">
        <v>5</v>
      </c>
      <c r="P370" s="6" t="s">
        <v>22</v>
      </c>
      <c r="Q370">
        <v>0</v>
      </c>
      <c r="R370" t="s">
        <v>982</v>
      </c>
      <c r="S370">
        <v>158.22</v>
      </c>
      <c r="T370" t="str">
        <f>IF(J370="","","FCR-"&amp;_xlfn.XLOOKUP(J370,Bud_Vs_Exp!$A$14:$A$72,Bud_Vs_Exp!$B$14:$B$72,""))</f>
        <v xml:space="preserve">FCR-4.2 </v>
      </c>
      <c r="U370" t="str">
        <f>_xlfn.XLOOKUP(F370,SetUp!$O$2:$O$13,SetUp!$P$2:$P$13,"")</f>
        <v>Q2</v>
      </c>
    </row>
    <row r="371" spans="1:21" x14ac:dyDescent="0.25">
      <c r="A371" t="s">
        <v>19</v>
      </c>
      <c r="B371" t="s">
        <v>27</v>
      </c>
      <c r="C371">
        <v>1573576</v>
      </c>
      <c r="D371">
        <v>7</v>
      </c>
      <c r="E371" s="2">
        <v>44742</v>
      </c>
      <c r="F371">
        <v>202206</v>
      </c>
      <c r="G371" t="s">
        <v>739</v>
      </c>
      <c r="H371" t="s">
        <v>35</v>
      </c>
      <c r="I371">
        <v>590</v>
      </c>
      <c r="J371">
        <v>65820</v>
      </c>
      <c r="K371" t="s">
        <v>76</v>
      </c>
      <c r="L371" t="s">
        <v>75</v>
      </c>
      <c r="O371" s="6">
        <v>5</v>
      </c>
      <c r="P371" s="6" t="s">
        <v>22</v>
      </c>
      <c r="Q371">
        <v>0</v>
      </c>
      <c r="R371" t="s">
        <v>982</v>
      </c>
      <c r="S371">
        <v>158.22</v>
      </c>
      <c r="T371" t="str">
        <f>IF(J371="","","FCR-"&amp;_xlfn.XLOOKUP(J371,Bud_Vs_Exp!$A$14:$A$72,Bud_Vs_Exp!$B$14:$B$72,""))</f>
        <v xml:space="preserve">FCR-4.2 </v>
      </c>
      <c r="U371" t="str">
        <f>_xlfn.XLOOKUP(F371,SetUp!$O$2:$O$13,SetUp!$P$2:$P$13,"")</f>
        <v>Q2</v>
      </c>
    </row>
    <row r="372" spans="1:21" x14ac:dyDescent="0.25">
      <c r="A372" t="s">
        <v>19</v>
      </c>
      <c r="B372" t="s">
        <v>27</v>
      </c>
      <c r="C372">
        <v>1573576</v>
      </c>
      <c r="D372">
        <v>9</v>
      </c>
      <c r="E372" s="2">
        <v>44742</v>
      </c>
      <c r="F372">
        <v>202206</v>
      </c>
      <c r="G372" t="s">
        <v>739</v>
      </c>
      <c r="H372" t="s">
        <v>35</v>
      </c>
      <c r="I372">
        <v>590</v>
      </c>
      <c r="J372">
        <v>65820</v>
      </c>
      <c r="K372" t="s">
        <v>76</v>
      </c>
      <c r="L372" t="s">
        <v>75</v>
      </c>
      <c r="O372" s="6">
        <v>5</v>
      </c>
      <c r="P372" s="6" t="s">
        <v>22</v>
      </c>
      <c r="Q372">
        <v>0</v>
      </c>
      <c r="R372" t="s">
        <v>982</v>
      </c>
      <c r="S372">
        <v>158.22</v>
      </c>
      <c r="T372" t="str">
        <f>IF(J372="","","FCR-"&amp;_xlfn.XLOOKUP(J372,Bud_Vs_Exp!$A$14:$A$72,Bud_Vs_Exp!$B$14:$B$72,""))</f>
        <v xml:space="preserve">FCR-4.2 </v>
      </c>
      <c r="U372" t="str">
        <f>_xlfn.XLOOKUP(F372,SetUp!$O$2:$O$13,SetUp!$P$2:$P$13,"")</f>
        <v>Q2</v>
      </c>
    </row>
    <row r="373" spans="1:21" x14ac:dyDescent="0.25">
      <c r="A373" t="s">
        <v>19</v>
      </c>
      <c r="B373" t="s">
        <v>27</v>
      </c>
      <c r="C373">
        <v>1573576</v>
      </c>
      <c r="D373">
        <v>11</v>
      </c>
      <c r="E373" s="2">
        <v>44742</v>
      </c>
      <c r="F373">
        <v>202206</v>
      </c>
      <c r="G373" t="s">
        <v>739</v>
      </c>
      <c r="H373" t="s">
        <v>35</v>
      </c>
      <c r="I373">
        <v>590</v>
      </c>
      <c r="J373">
        <v>65820</v>
      </c>
      <c r="K373" t="s">
        <v>76</v>
      </c>
      <c r="L373" t="s">
        <v>75</v>
      </c>
      <c r="O373" s="6">
        <v>5</v>
      </c>
      <c r="P373" s="6" t="s">
        <v>22</v>
      </c>
      <c r="Q373">
        <v>0</v>
      </c>
      <c r="R373" t="s">
        <v>982</v>
      </c>
      <c r="S373">
        <v>158.22</v>
      </c>
      <c r="T373" t="str">
        <f>IF(J373="","","FCR-"&amp;_xlfn.XLOOKUP(J373,Bud_Vs_Exp!$A$14:$A$72,Bud_Vs_Exp!$B$14:$B$72,""))</f>
        <v xml:space="preserve">FCR-4.2 </v>
      </c>
      <c r="U373" t="str">
        <f>_xlfn.XLOOKUP(F373,SetUp!$O$2:$O$13,SetUp!$P$2:$P$13,"")</f>
        <v>Q2</v>
      </c>
    </row>
    <row r="374" spans="1:21" x14ac:dyDescent="0.25">
      <c r="A374" t="s">
        <v>19</v>
      </c>
      <c r="B374" t="s">
        <v>27</v>
      </c>
      <c r="C374">
        <v>1573576</v>
      </c>
      <c r="D374">
        <v>13</v>
      </c>
      <c r="E374" s="2">
        <v>44742</v>
      </c>
      <c r="F374">
        <v>202206</v>
      </c>
      <c r="G374" t="s">
        <v>739</v>
      </c>
      <c r="H374" t="s">
        <v>35</v>
      </c>
      <c r="I374">
        <v>590</v>
      </c>
      <c r="J374">
        <v>65820</v>
      </c>
      <c r="K374" t="s">
        <v>76</v>
      </c>
      <c r="L374" t="s">
        <v>75</v>
      </c>
      <c r="O374" s="6">
        <v>5</v>
      </c>
      <c r="P374" s="6" t="s">
        <v>22</v>
      </c>
      <c r="Q374">
        <v>0</v>
      </c>
      <c r="R374" t="s">
        <v>982</v>
      </c>
      <c r="S374">
        <v>158.22</v>
      </c>
      <c r="T374" t="str">
        <f>IF(J374="","","FCR-"&amp;_xlfn.XLOOKUP(J374,Bud_Vs_Exp!$A$14:$A$72,Bud_Vs_Exp!$B$14:$B$72,""))</f>
        <v xml:space="preserve">FCR-4.2 </v>
      </c>
      <c r="U374" t="str">
        <f>_xlfn.XLOOKUP(F374,SetUp!$O$2:$O$13,SetUp!$P$2:$P$13,"")</f>
        <v>Q2</v>
      </c>
    </row>
    <row r="375" spans="1:21" x14ac:dyDescent="0.25">
      <c r="A375" t="s">
        <v>19</v>
      </c>
      <c r="B375" t="s">
        <v>27</v>
      </c>
      <c r="C375">
        <v>1573576</v>
      </c>
      <c r="D375">
        <v>15</v>
      </c>
      <c r="E375" s="2">
        <v>44742</v>
      </c>
      <c r="F375">
        <v>202206</v>
      </c>
      <c r="G375" t="s">
        <v>739</v>
      </c>
      <c r="H375" t="s">
        <v>35</v>
      </c>
      <c r="I375">
        <v>590</v>
      </c>
      <c r="J375">
        <v>65820</v>
      </c>
      <c r="K375" t="s">
        <v>76</v>
      </c>
      <c r="L375" t="s">
        <v>75</v>
      </c>
      <c r="O375" s="6">
        <v>5</v>
      </c>
      <c r="P375" s="6" t="s">
        <v>22</v>
      </c>
      <c r="Q375">
        <v>0</v>
      </c>
      <c r="R375" t="s">
        <v>982</v>
      </c>
      <c r="S375">
        <v>158.22</v>
      </c>
      <c r="T375" t="str">
        <f>IF(J375="","","FCR-"&amp;_xlfn.XLOOKUP(J375,Bud_Vs_Exp!$A$14:$A$72,Bud_Vs_Exp!$B$14:$B$72,""))</f>
        <v xml:space="preserve">FCR-4.2 </v>
      </c>
      <c r="U375" t="str">
        <f>_xlfn.XLOOKUP(F375,SetUp!$O$2:$O$13,SetUp!$P$2:$P$13,"")</f>
        <v>Q2</v>
      </c>
    </row>
    <row r="376" spans="1:21" x14ac:dyDescent="0.25">
      <c r="A376" t="s">
        <v>19</v>
      </c>
      <c r="B376" t="s">
        <v>27</v>
      </c>
      <c r="C376">
        <v>1573577</v>
      </c>
      <c r="D376">
        <v>0</v>
      </c>
      <c r="E376" s="2">
        <v>44742</v>
      </c>
      <c r="F376">
        <v>202206</v>
      </c>
      <c r="G376" t="s">
        <v>733</v>
      </c>
      <c r="H376" t="s">
        <v>29</v>
      </c>
      <c r="I376">
        <v>590</v>
      </c>
      <c r="J376">
        <v>65807</v>
      </c>
      <c r="K376" t="s">
        <v>76</v>
      </c>
      <c r="L376" t="s">
        <v>75</v>
      </c>
      <c r="O376" s="6">
        <v>5</v>
      </c>
      <c r="P376" s="6" t="s">
        <v>22</v>
      </c>
      <c r="Q376">
        <v>0</v>
      </c>
      <c r="R376" t="s">
        <v>1128</v>
      </c>
      <c r="S376">
        <v>3.57</v>
      </c>
      <c r="T376" t="str">
        <f>IF(J376="","","FCR-"&amp;_xlfn.XLOOKUP(J376,Bud_Vs_Exp!$A$14:$A$72,Bud_Vs_Exp!$B$14:$B$72,""))</f>
        <v>FCR-1.1.2.29</v>
      </c>
      <c r="U376" t="str">
        <f>_xlfn.XLOOKUP(F376,SetUp!$O$2:$O$13,SetUp!$P$2:$P$13,"")</f>
        <v>Q2</v>
      </c>
    </row>
    <row r="377" spans="1:21" x14ac:dyDescent="0.25">
      <c r="A377" t="s">
        <v>19</v>
      </c>
      <c r="B377" t="s">
        <v>27</v>
      </c>
      <c r="C377">
        <v>1573577</v>
      </c>
      <c r="D377">
        <v>3</v>
      </c>
      <c r="E377" s="2">
        <v>44742</v>
      </c>
      <c r="F377">
        <v>202206</v>
      </c>
      <c r="G377" t="s">
        <v>733</v>
      </c>
      <c r="H377" t="s">
        <v>29</v>
      </c>
      <c r="I377">
        <v>590</v>
      </c>
      <c r="J377">
        <v>65804</v>
      </c>
      <c r="K377" t="s">
        <v>76</v>
      </c>
      <c r="L377" t="s">
        <v>75</v>
      </c>
      <c r="O377" s="6">
        <v>5</v>
      </c>
      <c r="P377" s="6" t="s">
        <v>22</v>
      </c>
      <c r="Q377">
        <v>0</v>
      </c>
      <c r="R377" t="s">
        <v>1129</v>
      </c>
      <c r="S377">
        <v>16.649999999999999</v>
      </c>
      <c r="T377" t="str">
        <f>IF(J377="","","FCR-"&amp;_xlfn.XLOOKUP(J377,Bud_Vs_Exp!$A$14:$A$72,Bud_Vs_Exp!$B$14:$B$72,""))</f>
        <v>FCR-1.1.2.26</v>
      </c>
      <c r="U377" t="str">
        <f>_xlfn.XLOOKUP(F377,SetUp!$O$2:$O$13,SetUp!$P$2:$P$13,"")</f>
        <v>Q2</v>
      </c>
    </row>
    <row r="378" spans="1:21" x14ac:dyDescent="0.25">
      <c r="A378" t="s">
        <v>19</v>
      </c>
      <c r="B378" t="s">
        <v>27</v>
      </c>
      <c r="C378">
        <v>1573577</v>
      </c>
      <c r="D378">
        <v>6</v>
      </c>
      <c r="E378" s="2">
        <v>44742</v>
      </c>
      <c r="F378">
        <v>202206</v>
      </c>
      <c r="G378" t="s">
        <v>733</v>
      </c>
      <c r="H378" t="s">
        <v>29</v>
      </c>
      <c r="I378">
        <v>590</v>
      </c>
      <c r="J378">
        <v>65802</v>
      </c>
      <c r="K378" t="s">
        <v>76</v>
      </c>
      <c r="L378" t="s">
        <v>75</v>
      </c>
      <c r="O378" s="6">
        <v>5</v>
      </c>
      <c r="P378" s="6" t="s">
        <v>22</v>
      </c>
      <c r="Q378">
        <v>0</v>
      </c>
      <c r="R378" t="s">
        <v>1130</v>
      </c>
      <c r="S378">
        <v>91.1</v>
      </c>
      <c r="T378" t="str">
        <f>IF(J378="","","FCR-"&amp;_xlfn.XLOOKUP(J378,Bud_Vs_Exp!$A$14:$A$72,Bud_Vs_Exp!$B$14:$B$72,""))</f>
        <v>FCR-1.1.1.33</v>
      </c>
      <c r="U378" t="str">
        <f>_xlfn.XLOOKUP(F378,SetUp!$O$2:$O$13,SetUp!$P$2:$P$13,"")</f>
        <v>Q2</v>
      </c>
    </row>
    <row r="379" spans="1:21" x14ac:dyDescent="0.25">
      <c r="A379" t="s">
        <v>19</v>
      </c>
      <c r="B379" t="s">
        <v>27</v>
      </c>
      <c r="C379">
        <v>1573577</v>
      </c>
      <c r="D379">
        <v>8</v>
      </c>
      <c r="E379" s="2">
        <v>44742</v>
      </c>
      <c r="F379">
        <v>202206</v>
      </c>
      <c r="G379" t="s">
        <v>733</v>
      </c>
      <c r="H379" t="s">
        <v>29</v>
      </c>
      <c r="I379">
        <v>590</v>
      </c>
      <c r="J379">
        <v>65805</v>
      </c>
      <c r="K379" t="s">
        <v>76</v>
      </c>
      <c r="L379" t="str">
        <f>IF(LEFT(J379,3)="658","EU")</f>
        <v>EU</v>
      </c>
      <c r="O379" s="6">
        <v>5</v>
      </c>
      <c r="P379" s="6" t="s">
        <v>22</v>
      </c>
      <c r="Q379">
        <v>0</v>
      </c>
      <c r="R379" t="s">
        <v>1129</v>
      </c>
      <c r="S379">
        <v>7.81</v>
      </c>
      <c r="T379" t="str">
        <f>IF(J379="","","FCR-"&amp;_xlfn.XLOOKUP(J379,Bud_Vs_Exp!$A$14:$A$72,Bud_Vs_Exp!$B$14:$B$72,""))</f>
        <v>FCR-1.1.2.27</v>
      </c>
      <c r="U379" t="str">
        <f>_xlfn.XLOOKUP(F379,SetUp!$O$2:$O$13,SetUp!$P$2:$P$13,"")</f>
        <v>Q2</v>
      </c>
    </row>
    <row r="380" spans="1:21" x14ac:dyDescent="0.25">
      <c r="A380" t="s">
        <v>19</v>
      </c>
      <c r="B380" t="s">
        <v>27</v>
      </c>
      <c r="C380">
        <v>1573577</v>
      </c>
      <c r="D380">
        <v>12</v>
      </c>
      <c r="E380" s="2">
        <v>44742</v>
      </c>
      <c r="F380">
        <v>202206</v>
      </c>
      <c r="G380" t="s">
        <v>733</v>
      </c>
      <c r="H380" t="s">
        <v>29</v>
      </c>
      <c r="I380">
        <v>590</v>
      </c>
      <c r="J380">
        <v>65807</v>
      </c>
      <c r="K380" t="s">
        <v>76</v>
      </c>
      <c r="L380" t="s">
        <v>75</v>
      </c>
      <c r="O380" s="6">
        <v>5</v>
      </c>
      <c r="P380" s="6" t="s">
        <v>22</v>
      </c>
      <c r="Q380">
        <v>0</v>
      </c>
      <c r="R380" t="s">
        <v>1131</v>
      </c>
      <c r="S380">
        <v>3.27</v>
      </c>
      <c r="T380" t="str">
        <f>IF(J380="","","FCR-"&amp;_xlfn.XLOOKUP(J380,Bud_Vs_Exp!$A$14:$A$72,Bud_Vs_Exp!$B$14:$B$72,""))</f>
        <v>FCR-1.1.2.29</v>
      </c>
      <c r="U380" t="str">
        <f>_xlfn.XLOOKUP(F380,SetUp!$O$2:$O$13,SetUp!$P$2:$P$13,"")</f>
        <v>Q2</v>
      </c>
    </row>
    <row r="381" spans="1:21" x14ac:dyDescent="0.25">
      <c r="A381" t="s">
        <v>19</v>
      </c>
      <c r="B381" t="s">
        <v>27</v>
      </c>
      <c r="C381">
        <v>1573577</v>
      </c>
      <c r="D381">
        <v>15</v>
      </c>
      <c r="E381" s="2">
        <v>44742</v>
      </c>
      <c r="F381">
        <v>202206</v>
      </c>
      <c r="G381" t="s">
        <v>733</v>
      </c>
      <c r="H381" t="s">
        <v>29</v>
      </c>
      <c r="I381">
        <v>590</v>
      </c>
      <c r="J381">
        <v>65804</v>
      </c>
      <c r="K381" t="s">
        <v>76</v>
      </c>
      <c r="L381" t="s">
        <v>75</v>
      </c>
      <c r="O381" s="6">
        <v>5</v>
      </c>
      <c r="P381" s="6" t="s">
        <v>22</v>
      </c>
      <c r="Q381">
        <v>0</v>
      </c>
      <c r="R381" t="s">
        <v>1132</v>
      </c>
      <c r="S381">
        <v>20.94</v>
      </c>
      <c r="T381" t="str">
        <f>IF(J381="","","FCR-"&amp;_xlfn.XLOOKUP(J381,Bud_Vs_Exp!$A$14:$A$72,Bud_Vs_Exp!$B$14:$B$72,""))</f>
        <v>FCR-1.1.2.26</v>
      </c>
      <c r="U381" t="str">
        <f>_xlfn.XLOOKUP(F381,SetUp!$O$2:$O$13,SetUp!$P$2:$P$13,"")</f>
        <v>Q2</v>
      </c>
    </row>
    <row r="382" spans="1:21" x14ac:dyDescent="0.25">
      <c r="A382" t="s">
        <v>19</v>
      </c>
      <c r="B382" t="s">
        <v>27</v>
      </c>
      <c r="C382">
        <v>1573577</v>
      </c>
      <c r="D382">
        <v>18</v>
      </c>
      <c r="E382" s="2">
        <v>44742</v>
      </c>
      <c r="F382">
        <v>202206</v>
      </c>
      <c r="G382" t="s">
        <v>733</v>
      </c>
      <c r="H382" t="s">
        <v>29</v>
      </c>
      <c r="I382">
        <v>590</v>
      </c>
      <c r="J382">
        <v>65802</v>
      </c>
      <c r="K382" t="s">
        <v>76</v>
      </c>
      <c r="L382" t="s">
        <v>75</v>
      </c>
      <c r="O382" s="6">
        <v>5</v>
      </c>
      <c r="P382" s="6" t="s">
        <v>22</v>
      </c>
      <c r="Q382">
        <v>0</v>
      </c>
      <c r="R382" t="s">
        <v>1133</v>
      </c>
      <c r="S382">
        <v>79.180000000000007</v>
      </c>
      <c r="T382" t="str">
        <f>IF(J382="","","FCR-"&amp;_xlfn.XLOOKUP(J382,Bud_Vs_Exp!$A$14:$A$72,Bud_Vs_Exp!$B$14:$B$72,""))</f>
        <v>FCR-1.1.1.33</v>
      </c>
      <c r="U382" t="str">
        <f>_xlfn.XLOOKUP(F382,SetUp!$O$2:$O$13,SetUp!$P$2:$P$13,"")</f>
        <v>Q2</v>
      </c>
    </row>
    <row r="383" spans="1:21" x14ac:dyDescent="0.25">
      <c r="A383" t="s">
        <v>19</v>
      </c>
      <c r="B383" t="s">
        <v>27</v>
      </c>
      <c r="C383">
        <v>1573577</v>
      </c>
      <c r="D383">
        <v>20</v>
      </c>
      <c r="E383" s="2">
        <v>44742</v>
      </c>
      <c r="F383">
        <v>202206</v>
      </c>
      <c r="G383" t="s">
        <v>733</v>
      </c>
      <c r="H383" t="s">
        <v>29</v>
      </c>
      <c r="I383">
        <v>590</v>
      </c>
      <c r="J383">
        <v>65805</v>
      </c>
      <c r="K383" t="s">
        <v>76</v>
      </c>
      <c r="L383" t="str">
        <f>IF(LEFT(J383,3)="658","EU")</f>
        <v>EU</v>
      </c>
      <c r="O383" s="6">
        <v>5</v>
      </c>
      <c r="P383" s="6" t="s">
        <v>22</v>
      </c>
      <c r="Q383">
        <v>0</v>
      </c>
      <c r="R383" t="s">
        <v>1132</v>
      </c>
      <c r="S383">
        <v>9.4499999999999993</v>
      </c>
      <c r="T383" t="str">
        <f>IF(J383="","","FCR-"&amp;_xlfn.XLOOKUP(J383,Bud_Vs_Exp!$A$14:$A$72,Bud_Vs_Exp!$B$14:$B$72,""))</f>
        <v>FCR-1.1.2.27</v>
      </c>
      <c r="U383" t="str">
        <f>_xlfn.XLOOKUP(F383,SetUp!$O$2:$O$13,SetUp!$P$2:$P$13,"")</f>
        <v>Q2</v>
      </c>
    </row>
    <row r="384" spans="1:21" x14ac:dyDescent="0.25">
      <c r="A384" t="s">
        <v>19</v>
      </c>
      <c r="B384" t="s">
        <v>27</v>
      </c>
      <c r="C384">
        <v>1573577</v>
      </c>
      <c r="D384">
        <v>23</v>
      </c>
      <c r="E384" s="2">
        <v>44742</v>
      </c>
      <c r="F384">
        <v>202206</v>
      </c>
      <c r="G384" t="s">
        <v>733</v>
      </c>
      <c r="H384" t="s">
        <v>29</v>
      </c>
      <c r="I384">
        <v>590</v>
      </c>
      <c r="J384">
        <v>65807</v>
      </c>
      <c r="K384" t="s">
        <v>76</v>
      </c>
      <c r="L384" t="s">
        <v>75</v>
      </c>
      <c r="O384" s="6">
        <v>5</v>
      </c>
      <c r="P384" s="6" t="s">
        <v>22</v>
      </c>
      <c r="Q384">
        <v>0</v>
      </c>
      <c r="R384" t="s">
        <v>1134</v>
      </c>
      <c r="S384">
        <v>2.42</v>
      </c>
      <c r="T384" t="str">
        <f>IF(J384="","","FCR-"&amp;_xlfn.XLOOKUP(J384,Bud_Vs_Exp!$A$14:$A$72,Bud_Vs_Exp!$B$14:$B$72,""))</f>
        <v>FCR-1.1.2.29</v>
      </c>
      <c r="U384" t="str">
        <f>_xlfn.XLOOKUP(F384,SetUp!$O$2:$O$13,SetUp!$P$2:$P$13,"")</f>
        <v>Q2</v>
      </c>
    </row>
    <row r="385" spans="1:21" x14ac:dyDescent="0.25">
      <c r="A385" t="s">
        <v>19</v>
      </c>
      <c r="B385" t="s">
        <v>27</v>
      </c>
      <c r="C385">
        <v>1573577</v>
      </c>
      <c r="D385">
        <v>25</v>
      </c>
      <c r="E385" s="2">
        <v>44742</v>
      </c>
      <c r="F385">
        <v>202206</v>
      </c>
      <c r="G385" t="s">
        <v>733</v>
      </c>
      <c r="H385" t="s">
        <v>29</v>
      </c>
      <c r="I385">
        <v>590</v>
      </c>
      <c r="J385">
        <v>65804</v>
      </c>
      <c r="K385" t="s">
        <v>76</v>
      </c>
      <c r="L385" t="s">
        <v>75</v>
      </c>
      <c r="O385" s="6">
        <v>5</v>
      </c>
      <c r="P385" s="6" t="s">
        <v>22</v>
      </c>
      <c r="Q385">
        <v>0</v>
      </c>
      <c r="R385" t="s">
        <v>1135</v>
      </c>
      <c r="S385">
        <v>47.1</v>
      </c>
      <c r="T385" t="str">
        <f>IF(J385="","","FCR-"&amp;_xlfn.XLOOKUP(J385,Bud_Vs_Exp!$A$14:$A$72,Bud_Vs_Exp!$B$14:$B$72,""))</f>
        <v>FCR-1.1.2.26</v>
      </c>
      <c r="U385" t="str">
        <f>_xlfn.XLOOKUP(F385,SetUp!$O$2:$O$13,SetUp!$P$2:$P$13,"")</f>
        <v>Q2</v>
      </c>
    </row>
    <row r="386" spans="1:21" x14ac:dyDescent="0.25">
      <c r="A386" t="s">
        <v>19</v>
      </c>
      <c r="B386" t="s">
        <v>27</v>
      </c>
      <c r="C386">
        <v>1573577</v>
      </c>
      <c r="D386">
        <v>27</v>
      </c>
      <c r="E386" s="2">
        <v>44742</v>
      </c>
      <c r="F386">
        <v>202206</v>
      </c>
      <c r="G386" t="s">
        <v>733</v>
      </c>
      <c r="H386" t="s">
        <v>29</v>
      </c>
      <c r="I386">
        <v>590</v>
      </c>
      <c r="J386">
        <v>65802</v>
      </c>
      <c r="K386" t="s">
        <v>76</v>
      </c>
      <c r="L386" t="s">
        <v>75</v>
      </c>
      <c r="O386" s="6">
        <v>5</v>
      </c>
      <c r="P386" s="6" t="s">
        <v>22</v>
      </c>
      <c r="Q386">
        <v>0</v>
      </c>
      <c r="R386" t="s">
        <v>1136</v>
      </c>
      <c r="S386">
        <v>79.69</v>
      </c>
      <c r="T386" t="str">
        <f>IF(J386="","","FCR-"&amp;_xlfn.XLOOKUP(J386,Bud_Vs_Exp!$A$14:$A$72,Bud_Vs_Exp!$B$14:$B$72,""))</f>
        <v>FCR-1.1.1.33</v>
      </c>
      <c r="U386" t="str">
        <f>_xlfn.XLOOKUP(F386,SetUp!$O$2:$O$13,SetUp!$P$2:$P$13,"")</f>
        <v>Q2</v>
      </c>
    </row>
    <row r="387" spans="1:21" x14ac:dyDescent="0.25">
      <c r="A387" t="s">
        <v>19</v>
      </c>
      <c r="B387" t="s">
        <v>27</v>
      </c>
      <c r="C387">
        <v>1573577</v>
      </c>
      <c r="D387">
        <v>29</v>
      </c>
      <c r="E387" s="2">
        <v>44742</v>
      </c>
      <c r="F387">
        <v>202206</v>
      </c>
      <c r="G387" t="s">
        <v>733</v>
      </c>
      <c r="H387" t="s">
        <v>29</v>
      </c>
      <c r="I387">
        <v>590</v>
      </c>
      <c r="J387">
        <v>65805</v>
      </c>
      <c r="K387" t="s">
        <v>76</v>
      </c>
      <c r="L387" t="str">
        <f>IF(LEFT(J387,3)="658","EU")</f>
        <v>EU</v>
      </c>
      <c r="O387" s="6">
        <v>5</v>
      </c>
      <c r="P387" s="6" t="s">
        <v>22</v>
      </c>
      <c r="Q387">
        <v>0</v>
      </c>
      <c r="R387" t="s">
        <v>1135</v>
      </c>
      <c r="S387">
        <v>8.2100000000000009</v>
      </c>
      <c r="T387" t="str">
        <f>IF(J387="","","FCR-"&amp;_xlfn.XLOOKUP(J387,Bud_Vs_Exp!$A$14:$A$72,Bud_Vs_Exp!$B$14:$B$72,""))</f>
        <v>FCR-1.1.2.27</v>
      </c>
      <c r="U387" t="str">
        <f>_xlfn.XLOOKUP(F387,SetUp!$O$2:$O$13,SetUp!$P$2:$P$13,"")</f>
        <v>Q2</v>
      </c>
    </row>
    <row r="388" spans="1:21" x14ac:dyDescent="0.25">
      <c r="A388" t="s">
        <v>19</v>
      </c>
      <c r="B388" t="s">
        <v>27</v>
      </c>
      <c r="C388">
        <v>1573577</v>
      </c>
      <c r="D388">
        <v>32</v>
      </c>
      <c r="E388" s="2">
        <v>44742</v>
      </c>
      <c r="F388">
        <v>202206</v>
      </c>
      <c r="G388" t="s">
        <v>733</v>
      </c>
      <c r="H388" t="s">
        <v>29</v>
      </c>
      <c r="I388">
        <v>590</v>
      </c>
      <c r="J388">
        <v>65807</v>
      </c>
      <c r="K388" t="s">
        <v>76</v>
      </c>
      <c r="L388" t="s">
        <v>75</v>
      </c>
      <c r="O388" s="6">
        <v>5</v>
      </c>
      <c r="P388" s="6" t="s">
        <v>22</v>
      </c>
      <c r="Q388">
        <v>0</v>
      </c>
      <c r="R388" t="s">
        <v>1137</v>
      </c>
      <c r="S388">
        <v>2.48</v>
      </c>
      <c r="T388" t="str">
        <f>IF(J388="","","FCR-"&amp;_xlfn.XLOOKUP(J388,Bud_Vs_Exp!$A$14:$A$72,Bud_Vs_Exp!$B$14:$B$72,""))</f>
        <v>FCR-1.1.2.29</v>
      </c>
      <c r="U388" t="str">
        <f>_xlfn.XLOOKUP(F388,SetUp!$O$2:$O$13,SetUp!$P$2:$P$13,"")</f>
        <v>Q2</v>
      </c>
    </row>
    <row r="389" spans="1:21" x14ac:dyDescent="0.25">
      <c r="A389" t="s">
        <v>19</v>
      </c>
      <c r="B389" t="s">
        <v>27</v>
      </c>
      <c r="C389">
        <v>1573577</v>
      </c>
      <c r="D389">
        <v>34</v>
      </c>
      <c r="E389" s="2">
        <v>44742</v>
      </c>
      <c r="F389">
        <v>202206</v>
      </c>
      <c r="G389" t="s">
        <v>733</v>
      </c>
      <c r="H389" t="s">
        <v>29</v>
      </c>
      <c r="I389">
        <v>590</v>
      </c>
      <c r="J389">
        <v>65804</v>
      </c>
      <c r="K389" t="s">
        <v>76</v>
      </c>
      <c r="L389" t="s">
        <v>75</v>
      </c>
      <c r="O389" s="6">
        <v>5</v>
      </c>
      <c r="P389" s="6" t="s">
        <v>22</v>
      </c>
      <c r="Q389">
        <v>0</v>
      </c>
      <c r="R389" t="s">
        <v>1138</v>
      </c>
      <c r="S389">
        <v>48.35</v>
      </c>
      <c r="T389" t="str">
        <f>IF(J389="","","FCR-"&amp;_xlfn.XLOOKUP(J389,Bud_Vs_Exp!$A$14:$A$72,Bud_Vs_Exp!$B$14:$B$72,""))</f>
        <v>FCR-1.1.2.26</v>
      </c>
      <c r="U389" t="str">
        <f>_xlfn.XLOOKUP(F389,SetUp!$O$2:$O$13,SetUp!$P$2:$P$13,"")</f>
        <v>Q2</v>
      </c>
    </row>
    <row r="390" spans="1:21" x14ac:dyDescent="0.25">
      <c r="A390" t="s">
        <v>19</v>
      </c>
      <c r="B390" t="s">
        <v>27</v>
      </c>
      <c r="C390">
        <v>1573577</v>
      </c>
      <c r="D390">
        <v>36</v>
      </c>
      <c r="E390" s="2">
        <v>44742</v>
      </c>
      <c r="F390">
        <v>202206</v>
      </c>
      <c r="G390" t="s">
        <v>733</v>
      </c>
      <c r="H390" t="s">
        <v>29</v>
      </c>
      <c r="I390">
        <v>590</v>
      </c>
      <c r="J390">
        <v>65802</v>
      </c>
      <c r="K390" t="s">
        <v>76</v>
      </c>
      <c r="L390" t="s">
        <v>75</v>
      </c>
      <c r="O390" s="6">
        <v>5</v>
      </c>
      <c r="P390" s="6" t="s">
        <v>22</v>
      </c>
      <c r="Q390">
        <v>0</v>
      </c>
      <c r="R390" t="s">
        <v>1139</v>
      </c>
      <c r="S390">
        <v>90.69</v>
      </c>
      <c r="T390" t="str">
        <f>IF(J390="","","FCR-"&amp;_xlfn.XLOOKUP(J390,Bud_Vs_Exp!$A$14:$A$72,Bud_Vs_Exp!$B$14:$B$72,""))</f>
        <v>FCR-1.1.1.33</v>
      </c>
      <c r="U390" t="str">
        <f>_xlfn.XLOOKUP(F390,SetUp!$O$2:$O$13,SetUp!$P$2:$P$13,"")</f>
        <v>Q2</v>
      </c>
    </row>
    <row r="391" spans="1:21" x14ac:dyDescent="0.25">
      <c r="A391" t="s">
        <v>19</v>
      </c>
      <c r="B391" t="s">
        <v>27</v>
      </c>
      <c r="C391">
        <v>1573577</v>
      </c>
      <c r="D391">
        <v>38</v>
      </c>
      <c r="E391" s="2">
        <v>44742</v>
      </c>
      <c r="F391">
        <v>202206</v>
      </c>
      <c r="G391" t="s">
        <v>733</v>
      </c>
      <c r="H391" t="s">
        <v>29</v>
      </c>
      <c r="I391">
        <v>590</v>
      </c>
      <c r="J391">
        <v>65805</v>
      </c>
      <c r="K391" t="s">
        <v>76</v>
      </c>
      <c r="L391" t="str">
        <f>IF(LEFT(J391,3)="658","EU")</f>
        <v>EU</v>
      </c>
      <c r="O391" s="6">
        <v>5</v>
      </c>
      <c r="P391" s="6" t="s">
        <v>22</v>
      </c>
      <c r="Q391">
        <v>0</v>
      </c>
      <c r="R391" t="s">
        <v>1138</v>
      </c>
      <c r="S391">
        <v>7.93</v>
      </c>
      <c r="T391" t="str">
        <f>IF(J391="","","FCR-"&amp;_xlfn.XLOOKUP(J391,Bud_Vs_Exp!$A$14:$A$72,Bud_Vs_Exp!$B$14:$B$72,""))</f>
        <v>FCR-1.1.2.27</v>
      </c>
      <c r="U391" t="str">
        <f>_xlfn.XLOOKUP(F391,SetUp!$O$2:$O$13,SetUp!$P$2:$P$13,"")</f>
        <v>Q2</v>
      </c>
    </row>
    <row r="392" spans="1:21" x14ac:dyDescent="0.25">
      <c r="A392" t="s">
        <v>19</v>
      </c>
      <c r="B392" t="s">
        <v>27</v>
      </c>
      <c r="C392">
        <v>1573577</v>
      </c>
      <c r="D392">
        <v>41</v>
      </c>
      <c r="E392" s="2">
        <v>44742</v>
      </c>
      <c r="F392">
        <v>202206</v>
      </c>
      <c r="G392" t="s">
        <v>733</v>
      </c>
      <c r="H392" t="s">
        <v>29</v>
      </c>
      <c r="I392">
        <v>590</v>
      </c>
      <c r="J392">
        <v>65807</v>
      </c>
      <c r="K392" t="s">
        <v>76</v>
      </c>
      <c r="L392" t="s">
        <v>75</v>
      </c>
      <c r="O392" s="6">
        <v>5</v>
      </c>
      <c r="P392" s="6" t="s">
        <v>22</v>
      </c>
      <c r="Q392">
        <v>0</v>
      </c>
      <c r="R392" t="s">
        <v>1134</v>
      </c>
      <c r="S392">
        <v>2.59</v>
      </c>
      <c r="T392" t="str">
        <f>IF(J392="","","FCR-"&amp;_xlfn.XLOOKUP(J392,Bud_Vs_Exp!$A$14:$A$72,Bud_Vs_Exp!$B$14:$B$72,""))</f>
        <v>FCR-1.1.2.29</v>
      </c>
      <c r="U392" t="str">
        <f>_xlfn.XLOOKUP(F392,SetUp!$O$2:$O$13,SetUp!$P$2:$P$13,"")</f>
        <v>Q2</v>
      </c>
    </row>
    <row r="393" spans="1:21" x14ac:dyDescent="0.25">
      <c r="A393" t="s">
        <v>19</v>
      </c>
      <c r="B393" t="s">
        <v>27</v>
      </c>
      <c r="C393">
        <v>1573577</v>
      </c>
      <c r="D393">
        <v>43</v>
      </c>
      <c r="E393" s="2">
        <v>44742</v>
      </c>
      <c r="F393">
        <v>202206</v>
      </c>
      <c r="G393" t="s">
        <v>733</v>
      </c>
      <c r="H393" t="s">
        <v>29</v>
      </c>
      <c r="I393">
        <v>590</v>
      </c>
      <c r="J393">
        <v>65804</v>
      </c>
      <c r="K393" t="s">
        <v>76</v>
      </c>
      <c r="L393" t="s">
        <v>75</v>
      </c>
      <c r="O393" s="6">
        <v>5</v>
      </c>
      <c r="P393" s="6" t="s">
        <v>22</v>
      </c>
      <c r="Q393">
        <v>0</v>
      </c>
      <c r="R393" t="s">
        <v>1135</v>
      </c>
      <c r="S393">
        <v>55.72</v>
      </c>
      <c r="T393" t="str">
        <f>IF(J393="","","FCR-"&amp;_xlfn.XLOOKUP(J393,Bud_Vs_Exp!$A$14:$A$72,Bud_Vs_Exp!$B$14:$B$72,""))</f>
        <v>FCR-1.1.2.26</v>
      </c>
      <c r="U393" t="str">
        <f>_xlfn.XLOOKUP(F393,SetUp!$O$2:$O$13,SetUp!$P$2:$P$13,"")</f>
        <v>Q2</v>
      </c>
    </row>
    <row r="394" spans="1:21" x14ac:dyDescent="0.25">
      <c r="A394" t="s">
        <v>19</v>
      </c>
      <c r="B394" t="s">
        <v>27</v>
      </c>
      <c r="C394">
        <v>1573577</v>
      </c>
      <c r="D394">
        <v>45</v>
      </c>
      <c r="E394" s="2">
        <v>44742</v>
      </c>
      <c r="F394">
        <v>202206</v>
      </c>
      <c r="G394" t="s">
        <v>733</v>
      </c>
      <c r="H394" t="s">
        <v>29</v>
      </c>
      <c r="I394">
        <v>590</v>
      </c>
      <c r="J394">
        <v>65802</v>
      </c>
      <c r="K394" t="s">
        <v>76</v>
      </c>
      <c r="L394" t="s">
        <v>75</v>
      </c>
      <c r="O394" s="6">
        <v>5</v>
      </c>
      <c r="P394" s="6" t="s">
        <v>22</v>
      </c>
      <c r="Q394">
        <v>0</v>
      </c>
      <c r="R394" t="s">
        <v>1136</v>
      </c>
      <c r="S394">
        <v>96.35</v>
      </c>
      <c r="T394" t="str">
        <f>IF(J394="","","FCR-"&amp;_xlfn.XLOOKUP(J394,Bud_Vs_Exp!$A$14:$A$72,Bud_Vs_Exp!$B$14:$B$72,""))</f>
        <v>FCR-1.1.1.33</v>
      </c>
      <c r="U394" t="str">
        <f>_xlfn.XLOOKUP(F394,SetUp!$O$2:$O$13,SetUp!$P$2:$P$13,"")</f>
        <v>Q2</v>
      </c>
    </row>
    <row r="395" spans="1:21" x14ac:dyDescent="0.25">
      <c r="A395" t="s">
        <v>19</v>
      </c>
      <c r="B395" t="s">
        <v>27</v>
      </c>
      <c r="C395">
        <v>1573577</v>
      </c>
      <c r="D395">
        <v>47</v>
      </c>
      <c r="E395" s="2">
        <v>44742</v>
      </c>
      <c r="F395">
        <v>202206</v>
      </c>
      <c r="G395" t="s">
        <v>733</v>
      </c>
      <c r="H395" t="s">
        <v>29</v>
      </c>
      <c r="I395">
        <v>590</v>
      </c>
      <c r="J395">
        <v>65805</v>
      </c>
      <c r="K395" t="s">
        <v>76</v>
      </c>
      <c r="L395" t="str">
        <f>IF(LEFT(J395,3)="658","EU")</f>
        <v>EU</v>
      </c>
      <c r="O395" s="6">
        <v>5</v>
      </c>
      <c r="P395" s="6" t="s">
        <v>22</v>
      </c>
      <c r="Q395">
        <v>0</v>
      </c>
      <c r="R395" t="s">
        <v>1135</v>
      </c>
      <c r="S395">
        <v>8.09</v>
      </c>
      <c r="T395" t="str">
        <f>IF(J395="","","FCR-"&amp;_xlfn.XLOOKUP(J395,Bud_Vs_Exp!$A$14:$A$72,Bud_Vs_Exp!$B$14:$B$72,""))</f>
        <v>FCR-1.1.2.27</v>
      </c>
      <c r="U395" t="str">
        <f>_xlfn.XLOOKUP(F395,SetUp!$O$2:$O$13,SetUp!$P$2:$P$13,"")</f>
        <v>Q2</v>
      </c>
    </row>
    <row r="396" spans="1:21" x14ac:dyDescent="0.25">
      <c r="A396" t="s">
        <v>19</v>
      </c>
      <c r="B396" t="s">
        <v>27</v>
      </c>
      <c r="C396">
        <v>1573577</v>
      </c>
      <c r="D396">
        <v>50</v>
      </c>
      <c r="E396" s="2">
        <v>44742</v>
      </c>
      <c r="F396">
        <v>202206</v>
      </c>
      <c r="G396" t="s">
        <v>733</v>
      </c>
      <c r="H396" t="s">
        <v>29</v>
      </c>
      <c r="I396">
        <v>590</v>
      </c>
      <c r="J396">
        <v>65807</v>
      </c>
      <c r="K396" t="s">
        <v>76</v>
      </c>
      <c r="L396" t="s">
        <v>75</v>
      </c>
      <c r="O396" s="6">
        <v>5</v>
      </c>
      <c r="P396" s="6" t="s">
        <v>22</v>
      </c>
      <c r="Q396">
        <v>0</v>
      </c>
      <c r="R396" t="s">
        <v>1128</v>
      </c>
      <c r="S396">
        <v>5.23</v>
      </c>
      <c r="T396" t="str">
        <f>IF(J396="","","FCR-"&amp;_xlfn.XLOOKUP(J396,Bud_Vs_Exp!$A$14:$A$72,Bud_Vs_Exp!$B$14:$B$72,""))</f>
        <v>FCR-1.1.2.29</v>
      </c>
      <c r="U396" t="str">
        <f>_xlfn.XLOOKUP(F396,SetUp!$O$2:$O$13,SetUp!$P$2:$P$13,"")</f>
        <v>Q2</v>
      </c>
    </row>
    <row r="397" spans="1:21" x14ac:dyDescent="0.25">
      <c r="A397" t="s">
        <v>19</v>
      </c>
      <c r="B397" t="s">
        <v>27</v>
      </c>
      <c r="C397">
        <v>1573577</v>
      </c>
      <c r="D397">
        <v>52</v>
      </c>
      <c r="E397" s="2">
        <v>44742</v>
      </c>
      <c r="F397">
        <v>202206</v>
      </c>
      <c r="G397" t="s">
        <v>733</v>
      </c>
      <c r="H397" t="s">
        <v>29</v>
      </c>
      <c r="I397">
        <v>590</v>
      </c>
      <c r="J397">
        <v>65804</v>
      </c>
      <c r="K397" t="s">
        <v>76</v>
      </c>
      <c r="L397" t="s">
        <v>75</v>
      </c>
      <c r="O397" s="6">
        <v>5</v>
      </c>
      <c r="P397" s="6" t="s">
        <v>22</v>
      </c>
      <c r="Q397">
        <v>0</v>
      </c>
      <c r="R397" t="s">
        <v>1140</v>
      </c>
      <c r="S397">
        <v>57.39</v>
      </c>
      <c r="T397" t="str">
        <f>IF(J397="","","FCR-"&amp;_xlfn.XLOOKUP(J397,Bud_Vs_Exp!$A$14:$A$72,Bud_Vs_Exp!$B$14:$B$72,""))</f>
        <v>FCR-1.1.2.26</v>
      </c>
      <c r="U397" t="str">
        <f>_xlfn.XLOOKUP(F397,SetUp!$O$2:$O$13,SetUp!$P$2:$P$13,"")</f>
        <v>Q2</v>
      </c>
    </row>
    <row r="398" spans="1:21" x14ac:dyDescent="0.25">
      <c r="A398" t="s">
        <v>19</v>
      </c>
      <c r="B398" t="s">
        <v>27</v>
      </c>
      <c r="C398">
        <v>1573577</v>
      </c>
      <c r="D398">
        <v>54</v>
      </c>
      <c r="E398" s="2">
        <v>44742</v>
      </c>
      <c r="F398">
        <v>202206</v>
      </c>
      <c r="G398" t="s">
        <v>733</v>
      </c>
      <c r="H398" t="s">
        <v>29</v>
      </c>
      <c r="I398">
        <v>590</v>
      </c>
      <c r="J398">
        <v>65802</v>
      </c>
      <c r="K398" t="s">
        <v>76</v>
      </c>
      <c r="L398" t="s">
        <v>75</v>
      </c>
      <c r="O398" s="6">
        <v>5</v>
      </c>
      <c r="P398" s="6" t="s">
        <v>22</v>
      </c>
      <c r="Q398">
        <v>0</v>
      </c>
      <c r="R398" t="s">
        <v>1141</v>
      </c>
      <c r="S398">
        <v>66.88</v>
      </c>
      <c r="T398" t="str">
        <f>IF(J398="","","FCR-"&amp;_xlfn.XLOOKUP(J398,Bud_Vs_Exp!$A$14:$A$72,Bud_Vs_Exp!$B$14:$B$72,""))</f>
        <v>FCR-1.1.1.33</v>
      </c>
      <c r="U398" t="str">
        <f>_xlfn.XLOOKUP(F398,SetUp!$O$2:$O$13,SetUp!$P$2:$P$13,"")</f>
        <v>Q2</v>
      </c>
    </row>
    <row r="399" spans="1:21" x14ac:dyDescent="0.25">
      <c r="A399" t="s">
        <v>19</v>
      </c>
      <c r="B399" t="s">
        <v>27</v>
      </c>
      <c r="C399">
        <v>1573577</v>
      </c>
      <c r="D399">
        <v>56</v>
      </c>
      <c r="E399" s="2">
        <v>44742</v>
      </c>
      <c r="F399">
        <v>202206</v>
      </c>
      <c r="G399" t="s">
        <v>733</v>
      </c>
      <c r="H399" t="s">
        <v>29</v>
      </c>
      <c r="I399">
        <v>590</v>
      </c>
      <c r="J399">
        <v>65805</v>
      </c>
      <c r="K399" t="s">
        <v>76</v>
      </c>
      <c r="L399" t="str">
        <f>IF(LEFT(J399,3)="658","EU")</f>
        <v>EU</v>
      </c>
      <c r="O399" s="6">
        <v>5</v>
      </c>
      <c r="P399" s="6" t="s">
        <v>22</v>
      </c>
      <c r="Q399">
        <v>0</v>
      </c>
      <c r="R399" t="s">
        <v>1140</v>
      </c>
      <c r="S399">
        <v>9.01</v>
      </c>
      <c r="T399" t="str">
        <f>IF(J399="","","FCR-"&amp;_xlfn.XLOOKUP(J399,Bud_Vs_Exp!$A$14:$A$72,Bud_Vs_Exp!$B$14:$B$72,""))</f>
        <v>FCR-1.1.2.27</v>
      </c>
      <c r="U399" t="str">
        <f>_xlfn.XLOOKUP(F399,SetUp!$O$2:$O$13,SetUp!$P$2:$P$13,"")</f>
        <v>Q2</v>
      </c>
    </row>
    <row r="400" spans="1:21" x14ac:dyDescent="0.25">
      <c r="A400" t="s">
        <v>19</v>
      </c>
      <c r="B400" t="s">
        <v>20</v>
      </c>
      <c r="C400">
        <v>1573579</v>
      </c>
      <c r="D400">
        <v>0</v>
      </c>
      <c r="E400" s="2">
        <v>44742</v>
      </c>
      <c r="F400">
        <v>202206</v>
      </c>
      <c r="G400" t="s">
        <v>729</v>
      </c>
      <c r="H400" t="s">
        <v>25</v>
      </c>
      <c r="I400">
        <v>590</v>
      </c>
      <c r="J400">
        <v>65802</v>
      </c>
      <c r="K400" t="s">
        <v>76</v>
      </c>
      <c r="L400" t="s">
        <v>75</v>
      </c>
      <c r="O400" s="6">
        <v>5</v>
      </c>
      <c r="P400" s="6" t="s">
        <v>22</v>
      </c>
      <c r="Q400">
        <v>0</v>
      </c>
      <c r="R400" t="s">
        <v>1142</v>
      </c>
      <c r="S400">
        <v>-96</v>
      </c>
      <c r="T400" t="str">
        <f>IF(J400="","","FCR-"&amp;_xlfn.XLOOKUP(J400,Bud_Vs_Exp!$A$14:$A$72,Bud_Vs_Exp!$B$14:$B$72,""))</f>
        <v>FCR-1.1.1.33</v>
      </c>
      <c r="U400" t="str">
        <f>_xlfn.XLOOKUP(F400,SetUp!$O$2:$O$13,SetUp!$P$2:$P$13,"")</f>
        <v>Q2</v>
      </c>
    </row>
    <row r="401" spans="1:21" x14ac:dyDescent="0.25">
      <c r="A401" t="s">
        <v>19</v>
      </c>
      <c r="B401" t="s">
        <v>20</v>
      </c>
      <c r="C401">
        <v>1573579</v>
      </c>
      <c r="D401">
        <v>2</v>
      </c>
      <c r="E401" s="2">
        <v>44742</v>
      </c>
      <c r="F401">
        <v>202206</v>
      </c>
      <c r="G401" t="s">
        <v>729</v>
      </c>
      <c r="H401" t="s">
        <v>25</v>
      </c>
      <c r="I401">
        <v>590</v>
      </c>
      <c r="J401">
        <v>65802</v>
      </c>
      <c r="K401" t="s">
        <v>76</v>
      </c>
      <c r="L401" t="s">
        <v>75</v>
      </c>
      <c r="O401" s="6">
        <v>5</v>
      </c>
      <c r="P401" s="6" t="s">
        <v>22</v>
      </c>
      <c r="Q401">
        <v>0</v>
      </c>
      <c r="R401" t="s">
        <v>1044</v>
      </c>
      <c r="S401">
        <v>337.1</v>
      </c>
      <c r="T401" t="str">
        <f>IF(J401="","","FCR-"&amp;_xlfn.XLOOKUP(J401,Bud_Vs_Exp!$A$14:$A$72,Bud_Vs_Exp!$B$14:$B$72,""))</f>
        <v>FCR-1.1.1.33</v>
      </c>
      <c r="U401" t="str">
        <f>_xlfn.XLOOKUP(F401,SetUp!$O$2:$O$13,SetUp!$P$2:$P$13,"")</f>
        <v>Q2</v>
      </c>
    </row>
    <row r="402" spans="1:21" x14ac:dyDescent="0.25">
      <c r="A402" t="s">
        <v>19</v>
      </c>
      <c r="B402" t="s">
        <v>27</v>
      </c>
      <c r="C402">
        <v>1573582</v>
      </c>
      <c r="D402">
        <v>0</v>
      </c>
      <c r="E402" s="2">
        <v>44742</v>
      </c>
      <c r="F402">
        <v>202206</v>
      </c>
      <c r="G402" t="s">
        <v>743</v>
      </c>
      <c r="H402" t="s">
        <v>39</v>
      </c>
      <c r="I402">
        <v>590</v>
      </c>
      <c r="J402">
        <v>65830</v>
      </c>
      <c r="K402" t="s">
        <v>76</v>
      </c>
      <c r="L402" t="s">
        <v>75</v>
      </c>
      <c r="O402" s="6">
        <v>5</v>
      </c>
      <c r="P402" s="6" t="s">
        <v>22</v>
      </c>
      <c r="Q402">
        <v>0</v>
      </c>
      <c r="R402" t="s">
        <v>1143</v>
      </c>
      <c r="S402">
        <v>-5734.68</v>
      </c>
      <c r="T402" t="str">
        <f>IF(J402="","","FCR-"&amp;_xlfn.XLOOKUP(J402,Bud_Vs_Exp!$A$14:$A$72,Bud_Vs_Exp!$B$14:$B$72,""))</f>
        <v xml:space="preserve">FCR-6.3 </v>
      </c>
      <c r="U402" t="str">
        <f>_xlfn.XLOOKUP(F402,SetUp!$O$2:$O$13,SetUp!$P$2:$P$13,"")</f>
        <v>Q2</v>
      </c>
    </row>
    <row r="403" spans="1:21" x14ac:dyDescent="0.25">
      <c r="A403" t="s">
        <v>19</v>
      </c>
      <c r="B403" t="s">
        <v>27</v>
      </c>
      <c r="C403">
        <v>1573582</v>
      </c>
      <c r="D403">
        <v>1</v>
      </c>
      <c r="E403" s="2">
        <v>44742</v>
      </c>
      <c r="F403">
        <v>202206</v>
      </c>
      <c r="G403" t="s">
        <v>743</v>
      </c>
      <c r="H403" t="s">
        <v>39</v>
      </c>
      <c r="I403">
        <v>590</v>
      </c>
      <c r="J403">
        <v>65830</v>
      </c>
      <c r="K403" t="s">
        <v>76</v>
      </c>
      <c r="L403" t="s">
        <v>75</v>
      </c>
      <c r="O403" s="6">
        <v>5</v>
      </c>
      <c r="P403" s="6" t="s">
        <v>22</v>
      </c>
      <c r="Q403">
        <v>0</v>
      </c>
      <c r="R403" t="s">
        <v>1144</v>
      </c>
      <c r="S403">
        <v>-2444.84</v>
      </c>
      <c r="T403" t="str">
        <f>IF(J403="","","FCR-"&amp;_xlfn.XLOOKUP(J403,Bud_Vs_Exp!$A$14:$A$72,Bud_Vs_Exp!$B$14:$B$72,""))</f>
        <v xml:space="preserve">FCR-6.3 </v>
      </c>
      <c r="U403" t="str">
        <f>_xlfn.XLOOKUP(F403,SetUp!$O$2:$O$13,SetUp!$P$2:$P$13,"")</f>
        <v>Q2</v>
      </c>
    </row>
    <row r="404" spans="1:21" x14ac:dyDescent="0.25">
      <c r="A404" t="s">
        <v>19</v>
      </c>
      <c r="B404" t="s">
        <v>27</v>
      </c>
      <c r="C404">
        <v>1573582</v>
      </c>
      <c r="D404">
        <v>2</v>
      </c>
      <c r="E404" s="2">
        <v>44742</v>
      </c>
      <c r="F404">
        <v>202206</v>
      </c>
      <c r="G404" t="s">
        <v>743</v>
      </c>
      <c r="H404" t="s">
        <v>39</v>
      </c>
      <c r="I404">
        <v>590</v>
      </c>
      <c r="J404">
        <v>65830</v>
      </c>
      <c r="K404" t="s">
        <v>76</v>
      </c>
      <c r="L404" t="s">
        <v>75</v>
      </c>
      <c r="O404" s="6">
        <v>5</v>
      </c>
      <c r="P404" s="6" t="s">
        <v>22</v>
      </c>
      <c r="Q404">
        <v>0</v>
      </c>
      <c r="R404" t="s">
        <v>1145</v>
      </c>
      <c r="S404">
        <v>6327.23</v>
      </c>
      <c r="T404" t="str">
        <f>IF(J404="","","FCR-"&amp;_xlfn.XLOOKUP(J404,Bud_Vs_Exp!$A$14:$A$72,Bud_Vs_Exp!$B$14:$B$72,""))</f>
        <v xml:space="preserve">FCR-6.3 </v>
      </c>
      <c r="U404" t="str">
        <f>_xlfn.XLOOKUP(F404,SetUp!$O$2:$O$13,SetUp!$P$2:$P$13,"")</f>
        <v>Q2</v>
      </c>
    </row>
    <row r="405" spans="1:21" x14ac:dyDescent="0.25">
      <c r="A405" t="s">
        <v>19</v>
      </c>
      <c r="B405" t="s">
        <v>27</v>
      </c>
      <c r="C405">
        <v>1573582</v>
      </c>
      <c r="D405">
        <v>3</v>
      </c>
      <c r="E405" s="2">
        <v>44742</v>
      </c>
      <c r="F405">
        <v>202206</v>
      </c>
      <c r="G405" t="s">
        <v>743</v>
      </c>
      <c r="H405" t="s">
        <v>39</v>
      </c>
      <c r="I405">
        <v>590</v>
      </c>
      <c r="J405">
        <v>65830</v>
      </c>
      <c r="K405" t="s">
        <v>76</v>
      </c>
      <c r="L405" t="s">
        <v>75</v>
      </c>
      <c r="O405" s="6">
        <v>5</v>
      </c>
      <c r="P405" s="6" t="s">
        <v>22</v>
      </c>
      <c r="Q405">
        <v>0</v>
      </c>
      <c r="R405" t="s">
        <v>1146</v>
      </c>
      <c r="S405">
        <v>1855.5</v>
      </c>
      <c r="T405" t="str">
        <f>IF(J405="","","FCR-"&amp;_xlfn.XLOOKUP(J405,Bud_Vs_Exp!$A$14:$A$72,Bud_Vs_Exp!$B$14:$B$72,""))</f>
        <v xml:space="preserve">FCR-6.3 </v>
      </c>
      <c r="U405" t="str">
        <f>_xlfn.XLOOKUP(F405,SetUp!$O$2:$O$13,SetUp!$P$2:$P$13,"")</f>
        <v>Q2</v>
      </c>
    </row>
    <row r="406" spans="1:21" x14ac:dyDescent="0.25">
      <c r="A406" t="s">
        <v>19</v>
      </c>
      <c r="B406" t="s">
        <v>27</v>
      </c>
      <c r="C406">
        <v>1573582</v>
      </c>
      <c r="D406">
        <v>4</v>
      </c>
      <c r="E406" s="2">
        <v>44742</v>
      </c>
      <c r="F406">
        <v>202206</v>
      </c>
      <c r="G406" t="s">
        <v>734</v>
      </c>
      <c r="H406" t="s">
        <v>30</v>
      </c>
      <c r="I406">
        <v>590</v>
      </c>
      <c r="J406">
        <v>65827</v>
      </c>
      <c r="K406" t="s">
        <v>76</v>
      </c>
      <c r="L406" t="s">
        <v>75</v>
      </c>
      <c r="O406" s="6">
        <v>5</v>
      </c>
      <c r="P406" s="6" t="s">
        <v>22</v>
      </c>
      <c r="Q406">
        <v>0</v>
      </c>
      <c r="R406" t="s">
        <v>1147</v>
      </c>
      <c r="S406">
        <v>-2.67</v>
      </c>
      <c r="T406" t="str">
        <f>IF(J406="","","FCR-"&amp;_xlfn.XLOOKUP(J406,Bud_Vs_Exp!$A$14:$A$72,Bud_Vs_Exp!$B$14:$B$72,""))</f>
        <v xml:space="preserve">FCR-5.6 </v>
      </c>
      <c r="U406" t="str">
        <f>_xlfn.XLOOKUP(F406,SetUp!$O$2:$O$13,SetUp!$P$2:$P$13,"")</f>
        <v>Q2</v>
      </c>
    </row>
    <row r="407" spans="1:21" x14ac:dyDescent="0.25">
      <c r="A407" t="s">
        <v>19</v>
      </c>
      <c r="B407" t="s">
        <v>27</v>
      </c>
      <c r="C407">
        <v>1573582</v>
      </c>
      <c r="D407">
        <v>5</v>
      </c>
      <c r="E407" s="2">
        <v>44742</v>
      </c>
      <c r="F407">
        <v>202206</v>
      </c>
      <c r="G407" t="s">
        <v>734</v>
      </c>
      <c r="H407" t="s">
        <v>30</v>
      </c>
      <c r="I407">
        <v>590</v>
      </c>
      <c r="J407">
        <v>65827</v>
      </c>
      <c r="K407" t="s">
        <v>76</v>
      </c>
      <c r="L407" t="s">
        <v>75</v>
      </c>
      <c r="O407" s="6">
        <v>5</v>
      </c>
      <c r="P407" s="6" t="s">
        <v>22</v>
      </c>
      <c r="Q407">
        <v>0</v>
      </c>
      <c r="R407" t="s">
        <v>1148</v>
      </c>
      <c r="S407">
        <v>-0.54</v>
      </c>
      <c r="T407" t="str">
        <f>IF(J407="","","FCR-"&amp;_xlfn.XLOOKUP(J407,Bud_Vs_Exp!$A$14:$A$72,Bud_Vs_Exp!$B$14:$B$72,""))</f>
        <v xml:space="preserve">FCR-5.6 </v>
      </c>
      <c r="U407" t="str">
        <f>_xlfn.XLOOKUP(F407,SetUp!$O$2:$O$13,SetUp!$P$2:$P$13,"")</f>
        <v>Q2</v>
      </c>
    </row>
    <row r="408" spans="1:21" x14ac:dyDescent="0.25">
      <c r="A408" t="s">
        <v>19</v>
      </c>
      <c r="B408" t="s">
        <v>27</v>
      </c>
      <c r="C408">
        <v>1573583</v>
      </c>
      <c r="D408">
        <v>0</v>
      </c>
      <c r="E408" s="2">
        <v>44742</v>
      </c>
      <c r="F408">
        <v>202206</v>
      </c>
      <c r="G408" t="s">
        <v>743</v>
      </c>
      <c r="H408" t="s">
        <v>39</v>
      </c>
      <c r="I408">
        <v>590</v>
      </c>
      <c r="J408">
        <v>65830</v>
      </c>
      <c r="K408" t="s">
        <v>76</v>
      </c>
      <c r="L408" t="s">
        <v>75</v>
      </c>
      <c r="O408" s="6">
        <v>5</v>
      </c>
      <c r="P408" s="6" t="s">
        <v>22</v>
      </c>
      <c r="Q408">
        <v>0</v>
      </c>
      <c r="R408" t="s">
        <v>1149</v>
      </c>
      <c r="S408">
        <v>-9102.94</v>
      </c>
      <c r="T408" t="str">
        <f>IF(J408="","","FCR-"&amp;_xlfn.XLOOKUP(J408,Bud_Vs_Exp!$A$14:$A$72,Bud_Vs_Exp!$B$14:$B$72,""))</f>
        <v xml:space="preserve">FCR-6.3 </v>
      </c>
      <c r="U408" t="str">
        <f>_xlfn.XLOOKUP(F408,SetUp!$O$2:$O$13,SetUp!$P$2:$P$13,"")</f>
        <v>Q2</v>
      </c>
    </row>
    <row r="409" spans="1:21" x14ac:dyDescent="0.25">
      <c r="A409" t="s">
        <v>19</v>
      </c>
      <c r="B409" t="s">
        <v>27</v>
      </c>
      <c r="C409">
        <v>1573583</v>
      </c>
      <c r="D409">
        <v>1</v>
      </c>
      <c r="E409" s="2">
        <v>44742</v>
      </c>
      <c r="F409">
        <v>202206</v>
      </c>
      <c r="G409" t="s">
        <v>743</v>
      </c>
      <c r="H409" t="s">
        <v>39</v>
      </c>
      <c r="I409">
        <v>590</v>
      </c>
      <c r="J409">
        <v>65830</v>
      </c>
      <c r="K409" t="s">
        <v>76</v>
      </c>
      <c r="L409" t="s">
        <v>75</v>
      </c>
      <c r="O409" s="6">
        <v>5</v>
      </c>
      <c r="P409" s="6" t="s">
        <v>22</v>
      </c>
      <c r="Q409">
        <v>0</v>
      </c>
      <c r="R409" t="s">
        <v>1144</v>
      </c>
      <c r="S409">
        <v>-1285.6300000000001</v>
      </c>
      <c r="T409" t="str">
        <f>IF(J409="","","FCR-"&amp;_xlfn.XLOOKUP(J409,Bud_Vs_Exp!$A$14:$A$72,Bud_Vs_Exp!$B$14:$B$72,""))</f>
        <v xml:space="preserve">FCR-6.3 </v>
      </c>
      <c r="U409" t="str">
        <f>_xlfn.XLOOKUP(F409,SetUp!$O$2:$O$13,SetUp!$P$2:$P$13,"")</f>
        <v>Q2</v>
      </c>
    </row>
    <row r="410" spans="1:21" x14ac:dyDescent="0.25">
      <c r="A410" t="s">
        <v>19</v>
      </c>
      <c r="B410" t="s">
        <v>27</v>
      </c>
      <c r="C410">
        <v>1573583</v>
      </c>
      <c r="D410">
        <v>2</v>
      </c>
      <c r="E410" s="2">
        <v>44742</v>
      </c>
      <c r="F410">
        <v>202206</v>
      </c>
      <c r="G410" t="s">
        <v>743</v>
      </c>
      <c r="H410" t="s">
        <v>39</v>
      </c>
      <c r="I410">
        <v>590</v>
      </c>
      <c r="J410">
        <v>65830</v>
      </c>
      <c r="K410" t="s">
        <v>76</v>
      </c>
      <c r="L410" t="s">
        <v>75</v>
      </c>
      <c r="O410" s="6">
        <v>5</v>
      </c>
      <c r="P410" s="6" t="s">
        <v>22</v>
      </c>
      <c r="Q410">
        <v>0</v>
      </c>
      <c r="R410" t="s">
        <v>1150</v>
      </c>
      <c r="S410">
        <v>8109.85</v>
      </c>
      <c r="T410" t="str">
        <f>IF(J410="","","FCR-"&amp;_xlfn.XLOOKUP(J410,Bud_Vs_Exp!$A$14:$A$72,Bud_Vs_Exp!$B$14:$B$72,""))</f>
        <v xml:space="preserve">FCR-6.3 </v>
      </c>
      <c r="U410" t="str">
        <f>_xlfn.XLOOKUP(F410,SetUp!$O$2:$O$13,SetUp!$P$2:$P$13,"")</f>
        <v>Q2</v>
      </c>
    </row>
    <row r="411" spans="1:21" x14ac:dyDescent="0.25">
      <c r="A411" t="s">
        <v>19</v>
      </c>
      <c r="B411" t="s">
        <v>27</v>
      </c>
      <c r="C411">
        <v>1573583</v>
      </c>
      <c r="D411">
        <v>3</v>
      </c>
      <c r="E411" s="2">
        <v>44742</v>
      </c>
      <c r="F411">
        <v>202206</v>
      </c>
      <c r="G411" t="s">
        <v>743</v>
      </c>
      <c r="H411" t="s">
        <v>39</v>
      </c>
      <c r="I411">
        <v>590</v>
      </c>
      <c r="J411">
        <v>65830</v>
      </c>
      <c r="K411" t="s">
        <v>76</v>
      </c>
      <c r="L411" t="s">
        <v>75</v>
      </c>
      <c r="O411" s="6">
        <v>5</v>
      </c>
      <c r="P411" s="6" t="s">
        <v>22</v>
      </c>
      <c r="Q411">
        <v>0</v>
      </c>
      <c r="R411" t="s">
        <v>1146</v>
      </c>
      <c r="S411">
        <v>2284.6799999999998</v>
      </c>
      <c r="T411" t="str">
        <f>IF(J411="","","FCR-"&amp;_xlfn.XLOOKUP(J411,Bud_Vs_Exp!$A$14:$A$72,Bud_Vs_Exp!$B$14:$B$72,""))</f>
        <v xml:space="preserve">FCR-6.3 </v>
      </c>
      <c r="U411" t="str">
        <f>_xlfn.XLOOKUP(F411,SetUp!$O$2:$O$13,SetUp!$P$2:$P$13,"")</f>
        <v>Q2</v>
      </c>
    </row>
    <row r="412" spans="1:21" x14ac:dyDescent="0.25">
      <c r="A412" t="s">
        <v>19</v>
      </c>
      <c r="B412" t="s">
        <v>27</v>
      </c>
      <c r="C412">
        <v>1573583</v>
      </c>
      <c r="D412">
        <v>4</v>
      </c>
      <c r="E412" s="2">
        <v>44742</v>
      </c>
      <c r="F412">
        <v>202206</v>
      </c>
      <c r="G412" t="s">
        <v>734</v>
      </c>
      <c r="H412" t="s">
        <v>30</v>
      </c>
      <c r="I412">
        <v>590</v>
      </c>
      <c r="J412">
        <v>65827</v>
      </c>
      <c r="K412" t="s">
        <v>76</v>
      </c>
      <c r="L412" t="s">
        <v>75</v>
      </c>
      <c r="O412" s="6">
        <v>5</v>
      </c>
      <c r="P412" s="6" t="s">
        <v>22</v>
      </c>
      <c r="Q412">
        <v>0</v>
      </c>
      <c r="R412" t="s">
        <v>1151</v>
      </c>
      <c r="S412">
        <v>-5.45</v>
      </c>
      <c r="T412" t="str">
        <f>IF(J412="","","FCR-"&amp;_xlfn.XLOOKUP(J412,Bud_Vs_Exp!$A$14:$A$72,Bud_Vs_Exp!$B$14:$B$72,""))</f>
        <v xml:space="preserve">FCR-5.6 </v>
      </c>
      <c r="U412" t="str">
        <f>_xlfn.XLOOKUP(F412,SetUp!$O$2:$O$13,SetUp!$P$2:$P$13,"")</f>
        <v>Q2</v>
      </c>
    </row>
    <row r="413" spans="1:21" x14ac:dyDescent="0.25">
      <c r="A413" t="s">
        <v>19</v>
      </c>
      <c r="B413" t="s">
        <v>27</v>
      </c>
      <c r="C413">
        <v>1573583</v>
      </c>
      <c r="D413">
        <v>5</v>
      </c>
      <c r="E413" s="2">
        <v>44742</v>
      </c>
      <c r="F413">
        <v>202206</v>
      </c>
      <c r="G413" t="s">
        <v>734</v>
      </c>
      <c r="H413" t="s">
        <v>30</v>
      </c>
      <c r="I413">
        <v>590</v>
      </c>
      <c r="J413">
        <v>65827</v>
      </c>
      <c r="K413" t="s">
        <v>76</v>
      </c>
      <c r="L413" t="s">
        <v>75</v>
      </c>
      <c r="O413" s="6">
        <v>5</v>
      </c>
      <c r="P413" s="6" t="s">
        <v>22</v>
      </c>
      <c r="Q413">
        <v>0</v>
      </c>
      <c r="R413" t="s">
        <v>1152</v>
      </c>
      <c r="S413">
        <v>-0.51</v>
      </c>
      <c r="T413" t="str">
        <f>IF(J413="","","FCR-"&amp;_xlfn.XLOOKUP(J413,Bud_Vs_Exp!$A$14:$A$72,Bud_Vs_Exp!$B$14:$B$72,""))</f>
        <v xml:space="preserve">FCR-5.6 </v>
      </c>
      <c r="U413" t="str">
        <f>_xlfn.XLOOKUP(F413,SetUp!$O$2:$O$13,SetUp!$P$2:$P$13,"")</f>
        <v>Q2</v>
      </c>
    </row>
    <row r="414" spans="1:21" x14ac:dyDescent="0.25">
      <c r="A414" t="s">
        <v>19</v>
      </c>
      <c r="B414" t="s">
        <v>27</v>
      </c>
      <c r="C414">
        <v>1573584</v>
      </c>
      <c r="D414">
        <v>0</v>
      </c>
      <c r="E414" s="2">
        <v>44742</v>
      </c>
      <c r="F414">
        <v>202206</v>
      </c>
      <c r="G414" t="s">
        <v>743</v>
      </c>
      <c r="H414" t="s">
        <v>39</v>
      </c>
      <c r="I414">
        <v>590</v>
      </c>
      <c r="J414">
        <v>65830</v>
      </c>
      <c r="K414" t="s">
        <v>76</v>
      </c>
      <c r="L414" t="s">
        <v>75</v>
      </c>
      <c r="O414" s="6">
        <v>5</v>
      </c>
      <c r="P414" s="6" t="s">
        <v>22</v>
      </c>
      <c r="Q414">
        <v>0</v>
      </c>
      <c r="R414" t="s">
        <v>1149</v>
      </c>
      <c r="S414">
        <v>-4119.41</v>
      </c>
      <c r="T414" t="str">
        <f>IF(J414="","","FCR-"&amp;_xlfn.XLOOKUP(J414,Bud_Vs_Exp!$A$14:$A$72,Bud_Vs_Exp!$B$14:$B$72,""))</f>
        <v xml:space="preserve">FCR-6.3 </v>
      </c>
      <c r="U414" t="str">
        <f>_xlfn.XLOOKUP(F414,SetUp!$O$2:$O$13,SetUp!$P$2:$P$13,"")</f>
        <v>Q2</v>
      </c>
    </row>
    <row r="415" spans="1:21" x14ac:dyDescent="0.25">
      <c r="A415" t="s">
        <v>19</v>
      </c>
      <c r="B415" t="s">
        <v>27</v>
      </c>
      <c r="C415">
        <v>1573584</v>
      </c>
      <c r="D415">
        <v>1</v>
      </c>
      <c r="E415" s="2">
        <v>44742</v>
      </c>
      <c r="F415">
        <v>202206</v>
      </c>
      <c r="G415" t="s">
        <v>743</v>
      </c>
      <c r="H415" t="s">
        <v>39</v>
      </c>
      <c r="I415">
        <v>590</v>
      </c>
      <c r="J415">
        <v>65830</v>
      </c>
      <c r="K415" t="s">
        <v>76</v>
      </c>
      <c r="L415" t="s">
        <v>75</v>
      </c>
      <c r="O415" s="6">
        <v>5</v>
      </c>
      <c r="P415" s="6" t="s">
        <v>22</v>
      </c>
      <c r="Q415">
        <v>0</v>
      </c>
      <c r="R415" t="s">
        <v>1144</v>
      </c>
      <c r="S415">
        <v>-697.89</v>
      </c>
      <c r="T415" t="str">
        <f>IF(J415="","","FCR-"&amp;_xlfn.XLOOKUP(J415,Bud_Vs_Exp!$A$14:$A$72,Bud_Vs_Exp!$B$14:$B$72,""))</f>
        <v xml:space="preserve">FCR-6.3 </v>
      </c>
      <c r="U415" t="str">
        <f>_xlfn.XLOOKUP(F415,SetUp!$O$2:$O$13,SetUp!$P$2:$P$13,"")</f>
        <v>Q2</v>
      </c>
    </row>
    <row r="416" spans="1:21" x14ac:dyDescent="0.25">
      <c r="A416" t="s">
        <v>19</v>
      </c>
      <c r="B416" t="s">
        <v>27</v>
      </c>
      <c r="C416">
        <v>1573584</v>
      </c>
      <c r="D416">
        <v>2</v>
      </c>
      <c r="E416" s="2">
        <v>44742</v>
      </c>
      <c r="F416">
        <v>202206</v>
      </c>
      <c r="G416" t="s">
        <v>743</v>
      </c>
      <c r="H416" t="s">
        <v>39</v>
      </c>
      <c r="I416">
        <v>590</v>
      </c>
      <c r="J416">
        <v>65830</v>
      </c>
      <c r="K416" t="s">
        <v>76</v>
      </c>
      <c r="L416" t="s">
        <v>75</v>
      </c>
      <c r="O416" s="6">
        <v>5</v>
      </c>
      <c r="P416" s="6" t="s">
        <v>22</v>
      </c>
      <c r="Q416">
        <v>0</v>
      </c>
      <c r="R416" t="s">
        <v>1145</v>
      </c>
      <c r="S416">
        <v>3442.11</v>
      </c>
      <c r="T416" t="str">
        <f>IF(J416="","","FCR-"&amp;_xlfn.XLOOKUP(J416,Bud_Vs_Exp!$A$14:$A$72,Bud_Vs_Exp!$B$14:$B$72,""))</f>
        <v xml:space="preserve">FCR-6.3 </v>
      </c>
      <c r="U416" t="str">
        <f>_xlfn.XLOOKUP(F416,SetUp!$O$2:$O$13,SetUp!$P$2:$P$13,"")</f>
        <v>Q2</v>
      </c>
    </row>
    <row r="417" spans="1:21" x14ac:dyDescent="0.25">
      <c r="A417" t="s">
        <v>19</v>
      </c>
      <c r="B417" t="s">
        <v>27</v>
      </c>
      <c r="C417">
        <v>1573584</v>
      </c>
      <c r="D417">
        <v>3</v>
      </c>
      <c r="E417" s="2">
        <v>44742</v>
      </c>
      <c r="F417">
        <v>202206</v>
      </c>
      <c r="G417" t="s">
        <v>743</v>
      </c>
      <c r="H417" t="s">
        <v>39</v>
      </c>
      <c r="I417">
        <v>590</v>
      </c>
      <c r="J417">
        <v>65830</v>
      </c>
      <c r="K417" t="s">
        <v>76</v>
      </c>
      <c r="L417" t="s">
        <v>75</v>
      </c>
      <c r="O417" s="6">
        <v>5</v>
      </c>
      <c r="P417" s="6" t="s">
        <v>22</v>
      </c>
      <c r="Q417">
        <v>0</v>
      </c>
      <c r="R417" t="s">
        <v>1146</v>
      </c>
      <c r="S417">
        <v>1375.19</v>
      </c>
      <c r="T417" t="str">
        <f>IF(J417="","","FCR-"&amp;_xlfn.XLOOKUP(J417,Bud_Vs_Exp!$A$14:$A$72,Bud_Vs_Exp!$B$14:$B$72,""))</f>
        <v xml:space="preserve">FCR-6.3 </v>
      </c>
      <c r="U417" t="str">
        <f>_xlfn.XLOOKUP(F417,SetUp!$O$2:$O$13,SetUp!$P$2:$P$13,"")</f>
        <v>Q2</v>
      </c>
    </row>
    <row r="418" spans="1:21" x14ac:dyDescent="0.25">
      <c r="A418" t="s">
        <v>19</v>
      </c>
      <c r="B418" t="s">
        <v>27</v>
      </c>
      <c r="C418">
        <v>1573585</v>
      </c>
      <c r="D418">
        <v>0</v>
      </c>
      <c r="E418" s="2">
        <v>44742</v>
      </c>
      <c r="F418">
        <v>202206</v>
      </c>
      <c r="G418" t="s">
        <v>742</v>
      </c>
      <c r="H418" t="s">
        <v>38</v>
      </c>
      <c r="I418">
        <v>590</v>
      </c>
      <c r="J418">
        <v>65822</v>
      </c>
      <c r="K418" t="s">
        <v>76</v>
      </c>
      <c r="L418" t="s">
        <v>75</v>
      </c>
      <c r="O418" s="6">
        <v>5</v>
      </c>
      <c r="P418" s="6" t="s">
        <v>22</v>
      </c>
      <c r="Q418">
        <v>0</v>
      </c>
      <c r="R418" t="s">
        <v>988</v>
      </c>
      <c r="S418">
        <v>1.31</v>
      </c>
      <c r="T418" t="str">
        <f>IF(J418="","","FCR-"&amp;_xlfn.XLOOKUP(J418,Bud_Vs_Exp!$A$14:$A$72,Bud_Vs_Exp!$B$14:$B$72,""))</f>
        <v xml:space="preserve">FCR-4.4 </v>
      </c>
      <c r="U418" t="str">
        <f>_xlfn.XLOOKUP(F418,SetUp!$O$2:$O$13,SetUp!$P$2:$P$13,"")</f>
        <v>Q2</v>
      </c>
    </row>
    <row r="419" spans="1:21" x14ac:dyDescent="0.25">
      <c r="A419" t="s">
        <v>19</v>
      </c>
      <c r="B419" t="s">
        <v>27</v>
      </c>
      <c r="C419">
        <v>1573585</v>
      </c>
      <c r="D419">
        <v>2</v>
      </c>
      <c r="E419" s="2">
        <v>44742</v>
      </c>
      <c r="F419">
        <v>202206</v>
      </c>
      <c r="G419" t="s">
        <v>742</v>
      </c>
      <c r="H419" t="s">
        <v>38</v>
      </c>
      <c r="I419">
        <v>590</v>
      </c>
      <c r="J419">
        <v>65822</v>
      </c>
      <c r="K419" t="s">
        <v>76</v>
      </c>
      <c r="L419" t="s">
        <v>75</v>
      </c>
      <c r="O419" s="6">
        <v>5</v>
      </c>
      <c r="P419" s="6" t="s">
        <v>22</v>
      </c>
      <c r="Q419">
        <v>0</v>
      </c>
      <c r="R419" t="s">
        <v>988</v>
      </c>
      <c r="S419">
        <v>1.31</v>
      </c>
      <c r="T419" t="str">
        <f>IF(J419="","","FCR-"&amp;_xlfn.XLOOKUP(J419,Bud_Vs_Exp!$A$14:$A$72,Bud_Vs_Exp!$B$14:$B$72,""))</f>
        <v xml:space="preserve">FCR-4.4 </v>
      </c>
      <c r="U419" t="str">
        <f>_xlfn.XLOOKUP(F419,SetUp!$O$2:$O$13,SetUp!$P$2:$P$13,"")</f>
        <v>Q2</v>
      </c>
    </row>
    <row r="420" spans="1:21" x14ac:dyDescent="0.25">
      <c r="A420" t="s">
        <v>19</v>
      </c>
      <c r="B420" t="s">
        <v>27</v>
      </c>
      <c r="C420">
        <v>1573585</v>
      </c>
      <c r="D420">
        <v>4</v>
      </c>
      <c r="E420" s="2">
        <v>44742</v>
      </c>
      <c r="F420">
        <v>202206</v>
      </c>
      <c r="G420" t="s">
        <v>742</v>
      </c>
      <c r="H420" t="s">
        <v>38</v>
      </c>
      <c r="I420">
        <v>590</v>
      </c>
      <c r="J420">
        <v>65822</v>
      </c>
      <c r="K420" t="s">
        <v>76</v>
      </c>
      <c r="L420" t="s">
        <v>75</v>
      </c>
      <c r="O420" s="6">
        <v>5</v>
      </c>
      <c r="P420" s="6" t="s">
        <v>22</v>
      </c>
      <c r="Q420">
        <v>0</v>
      </c>
      <c r="R420" t="s">
        <v>988</v>
      </c>
      <c r="S420">
        <v>1.31</v>
      </c>
      <c r="T420" t="str">
        <f>IF(J420="","","FCR-"&amp;_xlfn.XLOOKUP(J420,Bud_Vs_Exp!$A$14:$A$72,Bud_Vs_Exp!$B$14:$B$72,""))</f>
        <v xml:space="preserve">FCR-4.4 </v>
      </c>
      <c r="U420" t="str">
        <f>_xlfn.XLOOKUP(F420,SetUp!$O$2:$O$13,SetUp!$P$2:$P$13,"")</f>
        <v>Q2</v>
      </c>
    </row>
    <row r="421" spans="1:21" x14ac:dyDescent="0.25">
      <c r="A421" t="s">
        <v>19</v>
      </c>
      <c r="B421" t="s">
        <v>27</v>
      </c>
      <c r="C421">
        <v>1573585</v>
      </c>
      <c r="D421">
        <v>6</v>
      </c>
      <c r="E421" s="2">
        <v>44742</v>
      </c>
      <c r="F421">
        <v>202206</v>
      </c>
      <c r="G421" t="s">
        <v>742</v>
      </c>
      <c r="H421" t="s">
        <v>38</v>
      </c>
      <c r="I421">
        <v>590</v>
      </c>
      <c r="J421">
        <v>65822</v>
      </c>
      <c r="K421" t="s">
        <v>76</v>
      </c>
      <c r="L421" t="s">
        <v>75</v>
      </c>
      <c r="O421" s="6">
        <v>5</v>
      </c>
      <c r="P421" s="6" t="s">
        <v>22</v>
      </c>
      <c r="Q421">
        <v>0</v>
      </c>
      <c r="R421" t="s">
        <v>988</v>
      </c>
      <c r="S421">
        <v>1.31</v>
      </c>
      <c r="T421" t="str">
        <f>IF(J421="","","FCR-"&amp;_xlfn.XLOOKUP(J421,Bud_Vs_Exp!$A$14:$A$72,Bud_Vs_Exp!$B$14:$B$72,""))</f>
        <v xml:space="preserve">FCR-4.4 </v>
      </c>
      <c r="U421" t="str">
        <f>_xlfn.XLOOKUP(F421,SetUp!$O$2:$O$13,SetUp!$P$2:$P$13,"")</f>
        <v>Q2</v>
      </c>
    </row>
    <row r="422" spans="1:21" x14ac:dyDescent="0.25">
      <c r="A422" t="s">
        <v>19</v>
      </c>
      <c r="B422" t="s">
        <v>27</v>
      </c>
      <c r="C422">
        <v>1573585</v>
      </c>
      <c r="D422">
        <v>8</v>
      </c>
      <c r="E422" s="2">
        <v>44742</v>
      </c>
      <c r="F422">
        <v>202206</v>
      </c>
      <c r="G422" t="s">
        <v>742</v>
      </c>
      <c r="H422" t="s">
        <v>38</v>
      </c>
      <c r="I422">
        <v>590</v>
      </c>
      <c r="J422">
        <v>65822</v>
      </c>
      <c r="K422" t="s">
        <v>76</v>
      </c>
      <c r="L422" t="s">
        <v>75</v>
      </c>
      <c r="O422" s="6">
        <v>5</v>
      </c>
      <c r="P422" s="6" t="s">
        <v>22</v>
      </c>
      <c r="Q422">
        <v>0</v>
      </c>
      <c r="R422" t="s">
        <v>988</v>
      </c>
      <c r="S422">
        <v>1.31</v>
      </c>
      <c r="T422" t="str">
        <f>IF(J422="","","FCR-"&amp;_xlfn.XLOOKUP(J422,Bud_Vs_Exp!$A$14:$A$72,Bud_Vs_Exp!$B$14:$B$72,""))</f>
        <v xml:space="preserve">FCR-4.4 </v>
      </c>
      <c r="U422" t="str">
        <f>_xlfn.XLOOKUP(F422,SetUp!$O$2:$O$13,SetUp!$P$2:$P$13,"")</f>
        <v>Q2</v>
      </c>
    </row>
    <row r="423" spans="1:21" x14ac:dyDescent="0.25">
      <c r="A423" t="s">
        <v>19</v>
      </c>
      <c r="B423" t="s">
        <v>27</v>
      </c>
      <c r="C423">
        <v>1573585</v>
      </c>
      <c r="D423">
        <v>10</v>
      </c>
      <c r="E423" s="2">
        <v>44742</v>
      </c>
      <c r="F423">
        <v>202206</v>
      </c>
      <c r="G423" t="s">
        <v>742</v>
      </c>
      <c r="H423" t="s">
        <v>38</v>
      </c>
      <c r="I423">
        <v>590</v>
      </c>
      <c r="J423">
        <v>65822</v>
      </c>
      <c r="K423" t="s">
        <v>76</v>
      </c>
      <c r="L423" t="s">
        <v>75</v>
      </c>
      <c r="O423" s="6">
        <v>5</v>
      </c>
      <c r="P423" s="6" t="s">
        <v>22</v>
      </c>
      <c r="Q423">
        <v>0</v>
      </c>
      <c r="R423" t="s">
        <v>988</v>
      </c>
      <c r="S423">
        <v>1.31</v>
      </c>
      <c r="T423" t="str">
        <f>IF(J423="","","FCR-"&amp;_xlfn.XLOOKUP(J423,Bud_Vs_Exp!$A$14:$A$72,Bud_Vs_Exp!$B$14:$B$72,""))</f>
        <v xml:space="preserve">FCR-4.4 </v>
      </c>
      <c r="U423" t="str">
        <f>_xlfn.XLOOKUP(F423,SetUp!$O$2:$O$13,SetUp!$P$2:$P$13,"")</f>
        <v>Q2</v>
      </c>
    </row>
    <row r="424" spans="1:21" x14ac:dyDescent="0.25">
      <c r="A424" t="s">
        <v>19</v>
      </c>
      <c r="B424" t="s">
        <v>27</v>
      </c>
      <c r="C424">
        <v>1573588</v>
      </c>
      <c r="D424">
        <v>0</v>
      </c>
      <c r="E424" s="2">
        <v>44742</v>
      </c>
      <c r="F424">
        <v>202206</v>
      </c>
      <c r="G424" t="s">
        <v>743</v>
      </c>
      <c r="H424" t="s">
        <v>39</v>
      </c>
      <c r="I424">
        <v>590</v>
      </c>
      <c r="J424">
        <v>65830</v>
      </c>
      <c r="K424" t="s">
        <v>76</v>
      </c>
      <c r="L424" t="s">
        <v>75</v>
      </c>
      <c r="O424" s="6">
        <v>5</v>
      </c>
      <c r="P424" s="6" t="s">
        <v>22</v>
      </c>
      <c r="Q424">
        <v>0</v>
      </c>
      <c r="R424" t="s">
        <v>1153</v>
      </c>
      <c r="S424">
        <v>-6508.33</v>
      </c>
      <c r="T424" t="str">
        <f>IF(J424="","","FCR-"&amp;_xlfn.XLOOKUP(J424,Bud_Vs_Exp!$A$14:$A$72,Bud_Vs_Exp!$B$14:$B$72,""))</f>
        <v xml:space="preserve">FCR-6.3 </v>
      </c>
      <c r="U424" t="str">
        <f>_xlfn.XLOOKUP(F424,SetUp!$O$2:$O$13,SetUp!$P$2:$P$13,"")</f>
        <v>Q2</v>
      </c>
    </row>
    <row r="425" spans="1:21" x14ac:dyDescent="0.25">
      <c r="A425" t="s">
        <v>19</v>
      </c>
      <c r="B425" t="s">
        <v>27</v>
      </c>
      <c r="C425">
        <v>1573588</v>
      </c>
      <c r="D425">
        <v>1</v>
      </c>
      <c r="E425" s="2">
        <v>44742</v>
      </c>
      <c r="F425">
        <v>202206</v>
      </c>
      <c r="G425" t="s">
        <v>743</v>
      </c>
      <c r="H425" t="s">
        <v>39</v>
      </c>
      <c r="I425">
        <v>590</v>
      </c>
      <c r="J425">
        <v>65830</v>
      </c>
      <c r="K425" t="s">
        <v>76</v>
      </c>
      <c r="L425" t="s">
        <v>75</v>
      </c>
      <c r="O425" s="6">
        <v>5</v>
      </c>
      <c r="P425" s="6" t="s">
        <v>22</v>
      </c>
      <c r="Q425">
        <v>0</v>
      </c>
      <c r="R425" t="s">
        <v>1144</v>
      </c>
      <c r="S425">
        <v>-1349.22</v>
      </c>
      <c r="T425" t="str">
        <f>IF(J425="","","FCR-"&amp;_xlfn.XLOOKUP(J425,Bud_Vs_Exp!$A$14:$A$72,Bud_Vs_Exp!$B$14:$B$72,""))</f>
        <v xml:space="preserve">FCR-6.3 </v>
      </c>
      <c r="U425" t="str">
        <f>_xlfn.XLOOKUP(F425,SetUp!$O$2:$O$13,SetUp!$P$2:$P$13,"")</f>
        <v>Q2</v>
      </c>
    </row>
    <row r="426" spans="1:21" x14ac:dyDescent="0.25">
      <c r="A426" t="s">
        <v>19</v>
      </c>
      <c r="B426" t="s">
        <v>27</v>
      </c>
      <c r="C426">
        <v>1573588</v>
      </c>
      <c r="D426">
        <v>2</v>
      </c>
      <c r="E426" s="2">
        <v>44742</v>
      </c>
      <c r="F426">
        <v>202206</v>
      </c>
      <c r="G426" t="s">
        <v>743</v>
      </c>
      <c r="H426" t="s">
        <v>39</v>
      </c>
      <c r="I426">
        <v>590</v>
      </c>
      <c r="J426">
        <v>65830</v>
      </c>
      <c r="K426" t="s">
        <v>76</v>
      </c>
      <c r="L426" t="s">
        <v>75</v>
      </c>
      <c r="O426" s="6">
        <v>5</v>
      </c>
      <c r="P426" s="6" t="s">
        <v>22</v>
      </c>
      <c r="Q426">
        <v>0</v>
      </c>
      <c r="R426" t="s">
        <v>1154</v>
      </c>
      <c r="S426">
        <v>5007.92</v>
      </c>
      <c r="T426" t="str">
        <f>IF(J426="","","FCR-"&amp;_xlfn.XLOOKUP(J426,Bud_Vs_Exp!$A$14:$A$72,Bud_Vs_Exp!$B$14:$B$72,""))</f>
        <v xml:space="preserve">FCR-6.3 </v>
      </c>
      <c r="U426" t="str">
        <f>_xlfn.XLOOKUP(F426,SetUp!$O$2:$O$13,SetUp!$P$2:$P$13,"")</f>
        <v>Q2</v>
      </c>
    </row>
    <row r="427" spans="1:21" x14ac:dyDescent="0.25">
      <c r="A427" t="s">
        <v>19</v>
      </c>
      <c r="B427" t="s">
        <v>27</v>
      </c>
      <c r="C427">
        <v>1573588</v>
      </c>
      <c r="D427">
        <v>3</v>
      </c>
      <c r="E427" s="2">
        <v>44742</v>
      </c>
      <c r="F427">
        <v>202206</v>
      </c>
      <c r="G427" t="s">
        <v>743</v>
      </c>
      <c r="H427" t="s">
        <v>39</v>
      </c>
      <c r="I427">
        <v>590</v>
      </c>
      <c r="J427">
        <v>65830</v>
      </c>
      <c r="K427" t="s">
        <v>76</v>
      </c>
      <c r="L427" t="s">
        <v>75</v>
      </c>
      <c r="O427" s="6">
        <v>5</v>
      </c>
      <c r="P427" s="6" t="s">
        <v>22</v>
      </c>
      <c r="Q427">
        <v>0</v>
      </c>
      <c r="R427" t="s">
        <v>1155</v>
      </c>
      <c r="S427">
        <v>2852.9</v>
      </c>
      <c r="T427" t="str">
        <f>IF(J427="","","FCR-"&amp;_xlfn.XLOOKUP(J427,Bud_Vs_Exp!$A$14:$A$72,Bud_Vs_Exp!$B$14:$B$72,""))</f>
        <v xml:space="preserve">FCR-6.3 </v>
      </c>
      <c r="U427" t="str">
        <f>_xlfn.XLOOKUP(F427,SetUp!$O$2:$O$13,SetUp!$P$2:$P$13,"")</f>
        <v>Q2</v>
      </c>
    </row>
    <row r="428" spans="1:21" x14ac:dyDescent="0.25">
      <c r="A428" t="s">
        <v>19</v>
      </c>
      <c r="B428" t="s">
        <v>27</v>
      </c>
      <c r="C428">
        <v>1573588</v>
      </c>
      <c r="D428">
        <v>4</v>
      </c>
      <c r="E428" s="2">
        <v>44742</v>
      </c>
      <c r="F428">
        <v>202206</v>
      </c>
      <c r="G428" t="s">
        <v>734</v>
      </c>
      <c r="H428" t="s">
        <v>30</v>
      </c>
      <c r="I428">
        <v>590</v>
      </c>
      <c r="J428">
        <v>65827</v>
      </c>
      <c r="K428" t="s">
        <v>76</v>
      </c>
      <c r="L428" t="s">
        <v>75</v>
      </c>
      <c r="O428" s="6">
        <v>5</v>
      </c>
      <c r="P428" s="6" t="s">
        <v>22</v>
      </c>
      <c r="Q428">
        <v>0</v>
      </c>
      <c r="R428" t="s">
        <v>1156</v>
      </c>
      <c r="S428">
        <v>-2.89</v>
      </c>
      <c r="T428" t="str">
        <f>IF(J428="","","FCR-"&amp;_xlfn.XLOOKUP(J428,Bud_Vs_Exp!$A$14:$A$72,Bud_Vs_Exp!$B$14:$B$72,""))</f>
        <v xml:space="preserve">FCR-5.6 </v>
      </c>
      <c r="U428" t="str">
        <f>_xlfn.XLOOKUP(F428,SetUp!$O$2:$O$13,SetUp!$P$2:$P$13,"")</f>
        <v>Q2</v>
      </c>
    </row>
    <row r="429" spans="1:21" x14ac:dyDescent="0.25">
      <c r="A429" t="s">
        <v>19</v>
      </c>
      <c r="B429" t="s">
        <v>27</v>
      </c>
      <c r="C429">
        <v>1573588</v>
      </c>
      <c r="D429">
        <v>5</v>
      </c>
      <c r="E429" s="2">
        <v>44742</v>
      </c>
      <c r="F429">
        <v>202206</v>
      </c>
      <c r="G429" t="s">
        <v>734</v>
      </c>
      <c r="H429" t="s">
        <v>30</v>
      </c>
      <c r="I429">
        <v>590</v>
      </c>
      <c r="J429">
        <v>65827</v>
      </c>
      <c r="K429" t="s">
        <v>76</v>
      </c>
      <c r="L429" t="s">
        <v>75</v>
      </c>
      <c r="O429" s="6">
        <v>5</v>
      </c>
      <c r="P429" s="6" t="s">
        <v>22</v>
      </c>
      <c r="Q429">
        <v>0</v>
      </c>
      <c r="R429" t="s">
        <v>1157</v>
      </c>
      <c r="S429">
        <v>-0.38</v>
      </c>
      <c r="T429" t="str">
        <f>IF(J429="","","FCR-"&amp;_xlfn.XLOOKUP(J429,Bud_Vs_Exp!$A$14:$A$72,Bud_Vs_Exp!$B$14:$B$72,""))</f>
        <v xml:space="preserve">FCR-5.6 </v>
      </c>
      <c r="U429" t="str">
        <f>_xlfn.XLOOKUP(F429,SetUp!$O$2:$O$13,SetUp!$P$2:$P$13,"")</f>
        <v>Q2</v>
      </c>
    </row>
    <row r="430" spans="1:21" x14ac:dyDescent="0.25">
      <c r="A430" t="s">
        <v>19</v>
      </c>
      <c r="B430" t="s">
        <v>40</v>
      </c>
      <c r="C430">
        <v>2064135</v>
      </c>
      <c r="D430">
        <v>2</v>
      </c>
      <c r="E430" s="2">
        <v>44662</v>
      </c>
      <c r="F430">
        <v>202204</v>
      </c>
      <c r="G430" t="s">
        <v>734</v>
      </c>
      <c r="H430" t="s">
        <v>30</v>
      </c>
      <c r="I430">
        <v>590</v>
      </c>
      <c r="J430">
        <v>65827</v>
      </c>
      <c r="K430" t="s">
        <v>76</v>
      </c>
      <c r="L430" t="s">
        <v>75</v>
      </c>
      <c r="O430" s="6">
        <v>5</v>
      </c>
      <c r="P430" s="6" t="s">
        <v>22</v>
      </c>
      <c r="Q430">
        <v>0</v>
      </c>
      <c r="R430" t="s">
        <v>1158</v>
      </c>
      <c r="S430">
        <v>50</v>
      </c>
      <c r="T430" t="str">
        <f>IF(J430="","","FCR-"&amp;_xlfn.XLOOKUP(J430,Bud_Vs_Exp!$A$14:$A$72,Bud_Vs_Exp!$B$14:$B$72,""))</f>
        <v xml:space="preserve">FCR-5.6 </v>
      </c>
      <c r="U430" t="str">
        <f>_xlfn.XLOOKUP(F430,SetUp!$O$2:$O$13,SetUp!$P$2:$P$13,"")</f>
        <v>Q2</v>
      </c>
    </row>
    <row r="431" spans="1:21" x14ac:dyDescent="0.25">
      <c r="A431" t="s">
        <v>19</v>
      </c>
      <c r="B431" t="s">
        <v>32</v>
      </c>
      <c r="C431">
        <v>2064152</v>
      </c>
      <c r="D431">
        <v>6</v>
      </c>
      <c r="E431" s="2">
        <v>44681</v>
      </c>
      <c r="F431">
        <v>202204</v>
      </c>
      <c r="G431" t="s">
        <v>738</v>
      </c>
      <c r="H431" t="s">
        <v>34</v>
      </c>
      <c r="I431">
        <v>590</v>
      </c>
      <c r="J431">
        <v>65809</v>
      </c>
      <c r="K431" t="s">
        <v>76</v>
      </c>
      <c r="L431" t="s">
        <v>75</v>
      </c>
      <c r="O431" s="6">
        <v>1</v>
      </c>
      <c r="P431" t="s">
        <v>80</v>
      </c>
      <c r="Q431">
        <v>0</v>
      </c>
      <c r="R431" t="s">
        <v>1159</v>
      </c>
      <c r="S431">
        <v>300</v>
      </c>
      <c r="T431" t="str">
        <f>IF(J431="","","FCR-"&amp;_xlfn.XLOOKUP(J431,Bud_Vs_Exp!$A$14:$A$72,Bud_Vs_Exp!$B$14:$B$72,""))</f>
        <v xml:space="preserve">FCR-1.2.16 </v>
      </c>
      <c r="U431" t="str">
        <f>_xlfn.XLOOKUP(F431,SetUp!$O$2:$O$13,SetUp!$P$2:$P$13,"")</f>
        <v>Q2</v>
      </c>
    </row>
    <row r="432" spans="1:21" x14ac:dyDescent="0.25">
      <c r="A432" t="s">
        <v>19</v>
      </c>
      <c r="B432" t="s">
        <v>32</v>
      </c>
      <c r="C432">
        <v>2064156</v>
      </c>
      <c r="D432">
        <v>15</v>
      </c>
      <c r="E432" s="2">
        <v>44681</v>
      </c>
      <c r="F432">
        <v>202204</v>
      </c>
      <c r="G432" t="s">
        <v>737</v>
      </c>
      <c r="H432" t="s">
        <v>33</v>
      </c>
      <c r="I432">
        <v>590</v>
      </c>
      <c r="J432">
        <v>65808</v>
      </c>
      <c r="K432" t="s">
        <v>76</v>
      </c>
      <c r="L432" t="s">
        <v>75</v>
      </c>
      <c r="O432" s="6">
        <v>1</v>
      </c>
      <c r="P432" t="s">
        <v>80</v>
      </c>
      <c r="Q432">
        <v>0</v>
      </c>
      <c r="R432" t="s">
        <v>980</v>
      </c>
      <c r="S432">
        <v>700</v>
      </c>
      <c r="T432" t="str">
        <f>IF(J432="","","FCR-"&amp;_xlfn.XLOOKUP(J432,Bud_Vs_Exp!$A$14:$A$72,Bud_Vs_Exp!$B$14:$B$72,""))</f>
        <v xml:space="preserve">FCR-1.2.15 </v>
      </c>
      <c r="U432" t="str">
        <f>_xlfn.XLOOKUP(F432,SetUp!$O$2:$O$13,SetUp!$P$2:$P$13,"")</f>
        <v>Q2</v>
      </c>
    </row>
    <row r="433" spans="1:21" x14ac:dyDescent="0.25">
      <c r="A433" t="s">
        <v>19</v>
      </c>
      <c r="B433" t="s">
        <v>32</v>
      </c>
      <c r="C433">
        <v>2064195</v>
      </c>
      <c r="D433">
        <v>15</v>
      </c>
      <c r="E433" s="2">
        <v>44712</v>
      </c>
      <c r="F433">
        <v>202205</v>
      </c>
      <c r="G433" t="s">
        <v>737</v>
      </c>
      <c r="H433" t="s">
        <v>33</v>
      </c>
      <c r="I433">
        <v>590</v>
      </c>
      <c r="J433">
        <v>65808</v>
      </c>
      <c r="K433" t="s">
        <v>76</v>
      </c>
      <c r="L433" t="s">
        <v>75</v>
      </c>
      <c r="O433" s="6">
        <v>1</v>
      </c>
      <c r="P433" t="s">
        <v>80</v>
      </c>
      <c r="Q433">
        <v>0</v>
      </c>
      <c r="R433" t="s">
        <v>980</v>
      </c>
      <c r="S433">
        <v>700</v>
      </c>
      <c r="T433" t="str">
        <f>IF(J433="","","FCR-"&amp;_xlfn.XLOOKUP(J433,Bud_Vs_Exp!$A$14:$A$72,Bud_Vs_Exp!$B$14:$B$72,""))</f>
        <v xml:space="preserve">FCR-1.2.15 </v>
      </c>
      <c r="U433" t="str">
        <f>_xlfn.XLOOKUP(F433,SetUp!$O$2:$O$13,SetUp!$P$2:$P$13,"")</f>
        <v>Q2</v>
      </c>
    </row>
    <row r="434" spans="1:21" x14ac:dyDescent="0.25">
      <c r="A434" t="s">
        <v>19</v>
      </c>
      <c r="B434" t="s">
        <v>32</v>
      </c>
      <c r="C434">
        <v>2064198</v>
      </c>
      <c r="D434">
        <v>6</v>
      </c>
      <c r="E434" s="2">
        <v>44712</v>
      </c>
      <c r="F434">
        <v>202205</v>
      </c>
      <c r="G434" t="s">
        <v>738</v>
      </c>
      <c r="H434" t="s">
        <v>34</v>
      </c>
      <c r="I434">
        <v>590</v>
      </c>
      <c r="J434">
        <v>65809</v>
      </c>
      <c r="K434" t="s">
        <v>76</v>
      </c>
      <c r="L434" t="s">
        <v>75</v>
      </c>
      <c r="O434" s="6">
        <v>1</v>
      </c>
      <c r="P434" t="s">
        <v>80</v>
      </c>
      <c r="Q434">
        <v>0</v>
      </c>
      <c r="R434" t="s">
        <v>1160</v>
      </c>
      <c r="S434">
        <v>300</v>
      </c>
      <c r="T434" t="str">
        <f>IF(J434="","","FCR-"&amp;_xlfn.XLOOKUP(J434,Bud_Vs_Exp!$A$14:$A$72,Bud_Vs_Exp!$B$14:$B$72,""))</f>
        <v xml:space="preserve">FCR-1.2.16 </v>
      </c>
      <c r="U434" t="str">
        <f>_xlfn.XLOOKUP(F434,SetUp!$O$2:$O$13,SetUp!$P$2:$P$13,"")</f>
        <v>Q2</v>
      </c>
    </row>
    <row r="435" spans="1:21" x14ac:dyDescent="0.25">
      <c r="A435" t="s">
        <v>19</v>
      </c>
      <c r="B435" t="s">
        <v>32</v>
      </c>
      <c r="C435">
        <v>2064253</v>
      </c>
      <c r="D435">
        <v>15</v>
      </c>
      <c r="E435" s="2">
        <v>44742</v>
      </c>
      <c r="F435">
        <v>202206</v>
      </c>
      <c r="G435" t="s">
        <v>737</v>
      </c>
      <c r="H435" t="s">
        <v>33</v>
      </c>
      <c r="I435">
        <v>590</v>
      </c>
      <c r="J435">
        <v>65808</v>
      </c>
      <c r="K435" t="s">
        <v>76</v>
      </c>
      <c r="L435" t="s">
        <v>75</v>
      </c>
      <c r="O435" s="6">
        <v>1</v>
      </c>
      <c r="P435" t="s">
        <v>80</v>
      </c>
      <c r="Q435">
        <v>0</v>
      </c>
      <c r="R435" t="s">
        <v>980</v>
      </c>
      <c r="S435">
        <v>700</v>
      </c>
      <c r="T435" t="str">
        <f>IF(J435="","","FCR-"&amp;_xlfn.XLOOKUP(J435,Bud_Vs_Exp!$A$14:$A$72,Bud_Vs_Exp!$B$14:$B$72,""))</f>
        <v xml:space="preserve">FCR-1.2.15 </v>
      </c>
      <c r="U435" t="str">
        <f>_xlfn.XLOOKUP(F435,SetUp!$O$2:$O$13,SetUp!$P$2:$P$13,"")</f>
        <v>Q2</v>
      </c>
    </row>
    <row r="436" spans="1:21" x14ac:dyDescent="0.25">
      <c r="A436" t="s">
        <v>19</v>
      </c>
      <c r="B436" t="s">
        <v>27</v>
      </c>
      <c r="C436">
        <v>1573515</v>
      </c>
      <c r="D436">
        <v>2</v>
      </c>
      <c r="E436" s="2">
        <v>44680</v>
      </c>
      <c r="F436">
        <v>202204</v>
      </c>
      <c r="G436" t="s">
        <v>731</v>
      </c>
      <c r="H436" t="s">
        <v>705</v>
      </c>
      <c r="I436">
        <v>590</v>
      </c>
      <c r="J436">
        <v>66131</v>
      </c>
      <c r="K436" s="3" t="s">
        <v>77</v>
      </c>
      <c r="L436" t="s">
        <v>73</v>
      </c>
      <c r="O436">
        <v>5</v>
      </c>
      <c r="P436" t="s">
        <v>22</v>
      </c>
      <c r="Q436">
        <v>0</v>
      </c>
      <c r="R436" t="s">
        <v>1072</v>
      </c>
      <c r="S436" s="7">
        <v>390.76</v>
      </c>
      <c r="T436" t="str">
        <f>IF(J436="","","FCR-"&amp;_xlfn.XLOOKUP(J436,Bud_Vs_Exp!$A$14:$A$72,Bud_Vs_Exp!$B$14:$B$72,""))</f>
        <v>FCR-</v>
      </c>
      <c r="U436" t="str">
        <f>_xlfn.XLOOKUP(F436,SetUp!$O$2:$O$13,SetUp!$P$2:$P$13,"")</f>
        <v>Q2</v>
      </c>
    </row>
    <row r="437" spans="1:21" x14ac:dyDescent="0.25">
      <c r="A437" t="s">
        <v>19</v>
      </c>
      <c r="B437" t="s">
        <v>27</v>
      </c>
      <c r="C437">
        <v>1573517</v>
      </c>
      <c r="D437">
        <v>2</v>
      </c>
      <c r="E437" s="2">
        <v>44680</v>
      </c>
      <c r="F437">
        <v>202204</v>
      </c>
      <c r="G437" t="s">
        <v>735</v>
      </c>
      <c r="H437" t="s">
        <v>706</v>
      </c>
      <c r="I437">
        <v>590</v>
      </c>
      <c r="J437">
        <v>66131</v>
      </c>
      <c r="K437" s="3" t="s">
        <v>77</v>
      </c>
      <c r="L437" t="s">
        <v>73</v>
      </c>
      <c r="O437">
        <v>5</v>
      </c>
      <c r="P437" t="s">
        <v>22</v>
      </c>
      <c r="Q437">
        <v>0</v>
      </c>
      <c r="R437" t="s">
        <v>975</v>
      </c>
      <c r="S437" s="7">
        <v>2.09</v>
      </c>
      <c r="T437" t="str">
        <f>IF(J437="","","FCR-"&amp;_xlfn.XLOOKUP(J437,Bud_Vs_Exp!$A$14:$A$72,Bud_Vs_Exp!$B$14:$B$72,""))</f>
        <v>FCR-</v>
      </c>
      <c r="U437" t="str">
        <f>_xlfn.XLOOKUP(F437,SetUp!$O$2:$O$13,SetUp!$P$2:$P$13,"")</f>
        <v>Q2</v>
      </c>
    </row>
    <row r="438" spans="1:21" x14ac:dyDescent="0.25">
      <c r="A438" t="s">
        <v>19</v>
      </c>
      <c r="B438" t="s">
        <v>27</v>
      </c>
      <c r="C438">
        <v>1573518</v>
      </c>
      <c r="D438">
        <v>3</v>
      </c>
      <c r="E438" s="2">
        <v>44680</v>
      </c>
      <c r="F438">
        <v>202204</v>
      </c>
      <c r="G438" t="s">
        <v>736</v>
      </c>
      <c r="H438" t="s">
        <v>31</v>
      </c>
      <c r="I438">
        <v>590</v>
      </c>
      <c r="J438">
        <v>66131</v>
      </c>
      <c r="K438" s="3" t="s">
        <v>77</v>
      </c>
      <c r="L438" t="s">
        <v>73</v>
      </c>
      <c r="O438">
        <v>5</v>
      </c>
      <c r="P438" t="s">
        <v>22</v>
      </c>
      <c r="Q438">
        <v>0</v>
      </c>
      <c r="R438" t="s">
        <v>997</v>
      </c>
      <c r="S438" s="7">
        <v>3</v>
      </c>
      <c r="T438" t="str">
        <f>IF(J438="","","FCR-"&amp;_xlfn.XLOOKUP(J438,Bud_Vs_Exp!$A$14:$A$72,Bud_Vs_Exp!$B$14:$B$72,""))</f>
        <v>FCR-</v>
      </c>
      <c r="U438" t="str">
        <f>_xlfn.XLOOKUP(F438,SetUp!$O$2:$O$13,SetUp!$P$2:$P$13,"")</f>
        <v>Q2</v>
      </c>
    </row>
    <row r="439" spans="1:21" x14ac:dyDescent="0.25">
      <c r="A439" t="s">
        <v>19</v>
      </c>
      <c r="B439" t="s">
        <v>27</v>
      </c>
      <c r="C439">
        <v>1573539</v>
      </c>
      <c r="D439">
        <v>2</v>
      </c>
      <c r="E439" s="2">
        <v>44712</v>
      </c>
      <c r="F439">
        <v>202205</v>
      </c>
      <c r="G439" t="s">
        <v>731</v>
      </c>
      <c r="H439" t="s">
        <v>705</v>
      </c>
      <c r="I439">
        <v>590</v>
      </c>
      <c r="J439">
        <v>66131</v>
      </c>
      <c r="K439" s="3" t="s">
        <v>77</v>
      </c>
      <c r="L439" t="s">
        <v>73</v>
      </c>
      <c r="O439">
        <v>5</v>
      </c>
      <c r="P439" t="s">
        <v>22</v>
      </c>
      <c r="Q439">
        <v>0</v>
      </c>
      <c r="R439" t="s">
        <v>1072</v>
      </c>
      <c r="S439" s="7">
        <v>293.61</v>
      </c>
      <c r="T439" t="str">
        <f>IF(J439="","","FCR-"&amp;_xlfn.XLOOKUP(J439,Bud_Vs_Exp!$A$14:$A$72,Bud_Vs_Exp!$B$14:$B$72,""))</f>
        <v>FCR-</v>
      </c>
      <c r="U439" t="str">
        <f>_xlfn.XLOOKUP(F439,SetUp!$O$2:$O$13,SetUp!$P$2:$P$13,"")</f>
        <v>Q2</v>
      </c>
    </row>
    <row r="440" spans="1:21" x14ac:dyDescent="0.25">
      <c r="A440" t="s">
        <v>19</v>
      </c>
      <c r="B440" t="s">
        <v>27</v>
      </c>
      <c r="C440">
        <v>1573541</v>
      </c>
      <c r="D440">
        <v>2</v>
      </c>
      <c r="E440" s="2">
        <v>44712</v>
      </c>
      <c r="F440">
        <v>202205</v>
      </c>
      <c r="G440" t="s">
        <v>735</v>
      </c>
      <c r="H440" t="s">
        <v>706</v>
      </c>
      <c r="I440">
        <v>590</v>
      </c>
      <c r="J440">
        <v>66131</v>
      </c>
      <c r="K440" s="3" t="s">
        <v>77</v>
      </c>
      <c r="L440" t="s">
        <v>73</v>
      </c>
      <c r="O440">
        <v>5</v>
      </c>
      <c r="P440" t="s">
        <v>22</v>
      </c>
      <c r="Q440">
        <v>0</v>
      </c>
      <c r="R440" t="s">
        <v>975</v>
      </c>
      <c r="S440" s="7">
        <v>1.57</v>
      </c>
      <c r="T440" t="str">
        <f>IF(J440="","","FCR-"&amp;_xlfn.XLOOKUP(J440,Bud_Vs_Exp!$A$14:$A$72,Bud_Vs_Exp!$B$14:$B$72,""))</f>
        <v>FCR-</v>
      </c>
      <c r="U440" t="str">
        <f>_xlfn.XLOOKUP(F440,SetUp!$O$2:$O$13,SetUp!$P$2:$P$13,"")</f>
        <v>Q2</v>
      </c>
    </row>
    <row r="441" spans="1:21" x14ac:dyDescent="0.25">
      <c r="A441" t="s">
        <v>19</v>
      </c>
      <c r="B441" t="s">
        <v>27</v>
      </c>
      <c r="C441">
        <v>1573542</v>
      </c>
      <c r="D441">
        <v>3</v>
      </c>
      <c r="E441" s="2">
        <v>44712</v>
      </c>
      <c r="F441">
        <v>202205</v>
      </c>
      <c r="G441" t="s">
        <v>736</v>
      </c>
      <c r="H441" t="s">
        <v>31</v>
      </c>
      <c r="I441">
        <v>590</v>
      </c>
      <c r="J441">
        <v>66131</v>
      </c>
      <c r="K441" s="3" t="s">
        <v>77</v>
      </c>
      <c r="L441" t="s">
        <v>73</v>
      </c>
      <c r="O441">
        <v>5</v>
      </c>
      <c r="P441" t="s">
        <v>22</v>
      </c>
      <c r="Q441">
        <v>0</v>
      </c>
      <c r="R441" t="s">
        <v>997</v>
      </c>
      <c r="S441" s="7">
        <v>1.51</v>
      </c>
      <c r="T441" t="str">
        <f>IF(J441="","","FCR-"&amp;_xlfn.XLOOKUP(J441,Bud_Vs_Exp!$A$14:$A$72,Bud_Vs_Exp!$B$14:$B$72,""))</f>
        <v>FCR-</v>
      </c>
      <c r="U441" t="str">
        <f>_xlfn.XLOOKUP(F441,SetUp!$O$2:$O$13,SetUp!$P$2:$P$13,"")</f>
        <v>Q2</v>
      </c>
    </row>
    <row r="442" spans="1:21" x14ac:dyDescent="0.25">
      <c r="A442" t="s">
        <v>19</v>
      </c>
      <c r="B442" t="s">
        <v>27</v>
      </c>
      <c r="C442">
        <v>1573571</v>
      </c>
      <c r="D442">
        <v>2</v>
      </c>
      <c r="E442" s="2">
        <v>44742</v>
      </c>
      <c r="F442">
        <v>202206</v>
      </c>
      <c r="G442" t="s">
        <v>731</v>
      </c>
      <c r="H442" t="s">
        <v>705</v>
      </c>
      <c r="I442">
        <v>590</v>
      </c>
      <c r="J442">
        <v>66131</v>
      </c>
      <c r="K442" s="3" t="s">
        <v>77</v>
      </c>
      <c r="L442" t="s">
        <v>73</v>
      </c>
      <c r="O442">
        <v>5</v>
      </c>
      <c r="P442" t="s">
        <v>22</v>
      </c>
      <c r="Q442">
        <v>0</v>
      </c>
      <c r="R442" t="s">
        <v>1072</v>
      </c>
      <c r="S442" s="7">
        <v>799.44</v>
      </c>
      <c r="T442" t="str">
        <f>IF(J442="","","FCR-"&amp;_xlfn.XLOOKUP(J442,Bud_Vs_Exp!$A$14:$A$72,Bud_Vs_Exp!$B$14:$B$72,""))</f>
        <v>FCR-</v>
      </c>
      <c r="U442" t="str">
        <f>_xlfn.XLOOKUP(F442,SetUp!$O$2:$O$13,SetUp!$P$2:$P$13,"")</f>
        <v>Q2</v>
      </c>
    </row>
    <row r="443" spans="1:21" x14ac:dyDescent="0.25">
      <c r="A443" t="s">
        <v>19</v>
      </c>
      <c r="B443" t="s">
        <v>27</v>
      </c>
      <c r="C443">
        <v>1573573</v>
      </c>
      <c r="D443">
        <v>2</v>
      </c>
      <c r="E443" s="2">
        <v>44742</v>
      </c>
      <c r="F443">
        <v>202206</v>
      </c>
      <c r="G443" t="s">
        <v>735</v>
      </c>
      <c r="H443" t="s">
        <v>706</v>
      </c>
      <c r="I443">
        <v>590</v>
      </c>
      <c r="J443">
        <v>66131</v>
      </c>
      <c r="K443" s="3" t="s">
        <v>77</v>
      </c>
      <c r="L443" t="s">
        <v>73</v>
      </c>
      <c r="O443">
        <v>5</v>
      </c>
      <c r="P443" t="s">
        <v>22</v>
      </c>
      <c r="Q443">
        <v>0</v>
      </c>
      <c r="R443" t="s">
        <v>975</v>
      </c>
      <c r="S443" s="7">
        <v>4.2699999999999996</v>
      </c>
      <c r="T443" t="str">
        <f>IF(J443="","","FCR-"&amp;_xlfn.XLOOKUP(J443,Bud_Vs_Exp!$A$14:$A$72,Bud_Vs_Exp!$B$14:$B$72,""))</f>
        <v>FCR-</v>
      </c>
      <c r="U443" t="str">
        <f>_xlfn.XLOOKUP(F443,SetUp!$O$2:$O$13,SetUp!$P$2:$P$13,"")</f>
        <v>Q2</v>
      </c>
    </row>
    <row r="444" spans="1:21" x14ac:dyDescent="0.25">
      <c r="A444" t="s">
        <v>19</v>
      </c>
      <c r="B444" t="s">
        <v>27</v>
      </c>
      <c r="C444">
        <v>1573574</v>
      </c>
      <c r="D444">
        <v>3</v>
      </c>
      <c r="E444" s="2">
        <v>44742</v>
      </c>
      <c r="F444">
        <v>202206</v>
      </c>
      <c r="G444" t="s">
        <v>736</v>
      </c>
      <c r="H444" t="s">
        <v>31</v>
      </c>
      <c r="I444">
        <v>590</v>
      </c>
      <c r="J444">
        <v>66131</v>
      </c>
      <c r="K444" s="3" t="s">
        <v>77</v>
      </c>
      <c r="L444" t="s">
        <v>73</v>
      </c>
      <c r="O444">
        <v>5</v>
      </c>
      <c r="P444" t="s">
        <v>22</v>
      </c>
      <c r="Q444">
        <v>0</v>
      </c>
      <c r="R444" t="s">
        <v>997</v>
      </c>
      <c r="S444" s="7">
        <v>4.1100000000000003</v>
      </c>
      <c r="T444" t="str">
        <f>IF(J444="","","FCR-"&amp;_xlfn.XLOOKUP(J444,Bud_Vs_Exp!$A$14:$A$72,Bud_Vs_Exp!$B$14:$B$72,""))</f>
        <v>FCR-</v>
      </c>
      <c r="U444" t="str">
        <f>_xlfn.XLOOKUP(F444,SetUp!$O$2:$O$13,SetUp!$P$2:$P$13,"")</f>
        <v>Q2</v>
      </c>
    </row>
    <row r="445" spans="1:21" x14ac:dyDescent="0.25">
      <c r="A445" t="s">
        <v>19</v>
      </c>
      <c r="B445" t="s">
        <v>27</v>
      </c>
      <c r="C445">
        <v>1573577</v>
      </c>
      <c r="D445">
        <v>26</v>
      </c>
      <c r="E445" s="2">
        <v>44742</v>
      </c>
      <c r="F445">
        <v>202206</v>
      </c>
      <c r="G445" t="s">
        <v>733</v>
      </c>
      <c r="H445" t="s">
        <v>29</v>
      </c>
      <c r="I445">
        <v>590</v>
      </c>
      <c r="J445">
        <v>66131</v>
      </c>
      <c r="K445" s="3" t="s">
        <v>77</v>
      </c>
      <c r="L445" t="s">
        <v>73</v>
      </c>
      <c r="O445">
        <v>5</v>
      </c>
      <c r="P445" t="s">
        <v>22</v>
      </c>
      <c r="Q445">
        <v>0</v>
      </c>
      <c r="R445" t="s">
        <v>1136</v>
      </c>
      <c r="S445" s="7">
        <v>33.770000000000003</v>
      </c>
      <c r="T445" t="str">
        <f>IF(J445="","","FCR-"&amp;_xlfn.XLOOKUP(J445,Bud_Vs_Exp!$A$14:$A$72,Bud_Vs_Exp!$B$14:$B$72,""))</f>
        <v>FCR-</v>
      </c>
      <c r="U445" t="str">
        <f>_xlfn.XLOOKUP(F445,SetUp!$O$2:$O$13,SetUp!$P$2:$P$13,"")</f>
        <v>Q2</v>
      </c>
    </row>
    <row r="446" spans="1:21" x14ac:dyDescent="0.25">
      <c r="A446" t="s">
        <v>19</v>
      </c>
      <c r="B446" t="s">
        <v>27</v>
      </c>
      <c r="C446">
        <v>1573577</v>
      </c>
      <c r="D446">
        <v>44</v>
      </c>
      <c r="E446" s="2">
        <v>44742</v>
      </c>
      <c r="F446">
        <v>202206</v>
      </c>
      <c r="G446" t="s">
        <v>733</v>
      </c>
      <c r="H446" t="s">
        <v>29</v>
      </c>
      <c r="I446">
        <v>590</v>
      </c>
      <c r="J446">
        <v>66131</v>
      </c>
      <c r="K446" s="3" t="s">
        <v>77</v>
      </c>
      <c r="L446" t="s">
        <v>73</v>
      </c>
      <c r="O446">
        <v>5</v>
      </c>
      <c r="P446" t="s">
        <v>22</v>
      </c>
      <c r="Q446">
        <v>0</v>
      </c>
      <c r="R446" t="s">
        <v>1136</v>
      </c>
      <c r="S446" s="7">
        <v>17.11</v>
      </c>
      <c r="T446" t="str">
        <f>IF(J446="","","FCR-"&amp;_xlfn.XLOOKUP(J446,Bud_Vs_Exp!$A$14:$A$72,Bud_Vs_Exp!$B$14:$B$72,""))</f>
        <v>FCR-</v>
      </c>
      <c r="U446" t="str">
        <f>_xlfn.XLOOKUP(F446,SetUp!$O$2:$O$13,SetUp!$P$2:$P$13,"")</f>
        <v>Q2</v>
      </c>
    </row>
    <row r="447" spans="1:21" x14ac:dyDescent="0.25">
      <c r="A447" t="s">
        <v>19</v>
      </c>
      <c r="B447" t="s">
        <v>27</v>
      </c>
      <c r="C447">
        <v>1573577</v>
      </c>
      <c r="D447">
        <v>53</v>
      </c>
      <c r="E447" s="2">
        <v>44742</v>
      </c>
      <c r="F447">
        <v>202206</v>
      </c>
      <c r="G447" t="s">
        <v>733</v>
      </c>
      <c r="H447" t="s">
        <v>29</v>
      </c>
      <c r="I447">
        <v>590</v>
      </c>
      <c r="J447">
        <v>66131</v>
      </c>
      <c r="K447" s="3" t="s">
        <v>77</v>
      </c>
      <c r="L447" t="s">
        <v>73</v>
      </c>
      <c r="O447">
        <v>5</v>
      </c>
      <c r="P447" t="s">
        <v>22</v>
      </c>
      <c r="Q447">
        <v>0</v>
      </c>
      <c r="R447" t="s">
        <v>1141</v>
      </c>
      <c r="S447" s="7">
        <v>46.58</v>
      </c>
      <c r="T447" t="str">
        <f>IF(J447="","","FCR-"&amp;_xlfn.XLOOKUP(J447,Bud_Vs_Exp!$A$14:$A$72,Bud_Vs_Exp!$B$14:$B$72,""))</f>
        <v>FCR-</v>
      </c>
      <c r="U447" t="str">
        <f>_xlfn.XLOOKUP(F447,SetUp!$O$2:$O$13,SetUp!$P$2:$P$13,"")</f>
        <v>Q2</v>
      </c>
    </row>
    <row r="448" spans="1:21" x14ac:dyDescent="0.25">
      <c r="A448" t="s">
        <v>19</v>
      </c>
      <c r="B448" t="s">
        <v>27</v>
      </c>
      <c r="C448">
        <v>1573577</v>
      </c>
      <c r="D448">
        <v>35</v>
      </c>
      <c r="E448" s="2">
        <v>44742</v>
      </c>
      <c r="F448">
        <v>202206</v>
      </c>
      <c r="G448" t="s">
        <v>733</v>
      </c>
      <c r="H448" t="s">
        <v>29</v>
      </c>
      <c r="I448">
        <v>590</v>
      </c>
      <c r="J448">
        <v>66131</v>
      </c>
      <c r="K448" s="3" t="s">
        <v>77</v>
      </c>
      <c r="L448" t="s">
        <v>73</v>
      </c>
      <c r="O448">
        <v>5</v>
      </c>
      <c r="P448" t="s">
        <v>22</v>
      </c>
      <c r="Q448">
        <v>0</v>
      </c>
      <c r="R448" t="s">
        <v>1139</v>
      </c>
      <c r="S448" s="7">
        <v>22.77</v>
      </c>
      <c r="T448" t="str">
        <f>IF(J448="","","FCR-"&amp;_xlfn.XLOOKUP(J448,Bud_Vs_Exp!$A$14:$A$72,Bud_Vs_Exp!$B$14:$B$72,""))</f>
        <v>FCR-</v>
      </c>
      <c r="U448" t="str">
        <f>_xlfn.XLOOKUP(F448,SetUp!$O$2:$O$13,SetUp!$P$2:$P$13,"")</f>
        <v>Q2</v>
      </c>
    </row>
    <row r="449" spans="1:21" x14ac:dyDescent="0.25">
      <c r="A449" t="s">
        <v>19</v>
      </c>
      <c r="B449" t="s">
        <v>27</v>
      </c>
      <c r="C449">
        <v>1573577</v>
      </c>
      <c r="D449">
        <v>17</v>
      </c>
      <c r="E449" s="2">
        <v>44742</v>
      </c>
      <c r="F449">
        <v>202206</v>
      </c>
      <c r="G449" t="s">
        <v>733</v>
      </c>
      <c r="H449" t="s">
        <v>29</v>
      </c>
      <c r="I449">
        <v>590</v>
      </c>
      <c r="J449">
        <v>66131</v>
      </c>
      <c r="K449" s="3" t="s">
        <v>77</v>
      </c>
      <c r="L449" t="s">
        <v>73</v>
      </c>
      <c r="O449">
        <v>5</v>
      </c>
      <c r="P449" t="s">
        <v>22</v>
      </c>
      <c r="Q449">
        <v>0</v>
      </c>
      <c r="R449" t="s">
        <v>1133</v>
      </c>
      <c r="S449" s="7">
        <v>34.29</v>
      </c>
      <c r="T449" t="str">
        <f>IF(J449="","","FCR-"&amp;_xlfn.XLOOKUP(J449,Bud_Vs_Exp!$A$14:$A$72,Bud_Vs_Exp!$B$14:$B$72,""))</f>
        <v>FCR-</v>
      </c>
      <c r="U449" t="str">
        <f>_xlfn.XLOOKUP(F449,SetUp!$O$2:$O$13,SetUp!$P$2:$P$13,"")</f>
        <v>Q2</v>
      </c>
    </row>
    <row r="450" spans="1:21" x14ac:dyDescent="0.25">
      <c r="A450" t="s">
        <v>19</v>
      </c>
      <c r="B450" t="s">
        <v>27</v>
      </c>
      <c r="C450">
        <v>1573577</v>
      </c>
      <c r="D450">
        <v>5</v>
      </c>
      <c r="E450" s="2">
        <v>44742</v>
      </c>
      <c r="F450">
        <v>202206</v>
      </c>
      <c r="G450" t="s">
        <v>733</v>
      </c>
      <c r="H450" t="s">
        <v>29</v>
      </c>
      <c r="I450">
        <v>590</v>
      </c>
      <c r="J450">
        <v>66131</v>
      </c>
      <c r="K450" s="3" t="s">
        <v>77</v>
      </c>
      <c r="L450" t="s">
        <v>73</v>
      </c>
      <c r="O450">
        <v>5</v>
      </c>
      <c r="P450" t="s">
        <v>22</v>
      </c>
      <c r="Q450">
        <v>0</v>
      </c>
      <c r="R450" t="s">
        <v>1130</v>
      </c>
      <c r="S450" s="7">
        <v>22.36</v>
      </c>
      <c r="T450" t="str">
        <f>IF(J450="","","FCR-"&amp;_xlfn.XLOOKUP(J450,Bud_Vs_Exp!$A$14:$A$72,Bud_Vs_Exp!$B$14:$B$72,""))</f>
        <v>FCR-</v>
      </c>
      <c r="U450" t="str">
        <f>_xlfn.XLOOKUP(F450,SetUp!$O$2:$O$13,SetUp!$P$2:$P$13,"")</f>
        <v>Q2</v>
      </c>
    </row>
    <row r="451" spans="1:21" x14ac:dyDescent="0.25">
      <c r="A451" t="s">
        <v>19</v>
      </c>
      <c r="B451" t="s">
        <v>20</v>
      </c>
      <c r="C451">
        <v>1573579</v>
      </c>
      <c r="D451">
        <v>3</v>
      </c>
      <c r="E451" s="2">
        <v>44742</v>
      </c>
      <c r="F451">
        <v>202206</v>
      </c>
      <c r="G451" t="s">
        <v>729</v>
      </c>
      <c r="H451" t="s">
        <v>25</v>
      </c>
      <c r="I451">
        <v>590</v>
      </c>
      <c r="J451">
        <v>66131</v>
      </c>
      <c r="K451" s="3" t="s">
        <v>77</v>
      </c>
      <c r="L451" t="s">
        <v>73</v>
      </c>
      <c r="O451">
        <v>5</v>
      </c>
      <c r="P451" t="s">
        <v>22</v>
      </c>
      <c r="Q451">
        <v>0</v>
      </c>
      <c r="R451" t="s">
        <v>1142</v>
      </c>
      <c r="S451" s="7">
        <v>142.9</v>
      </c>
      <c r="T451" t="str">
        <f>IF(J451="","","FCR-"&amp;_xlfn.XLOOKUP(J451,Bud_Vs_Exp!$A$14:$A$72,Bud_Vs_Exp!$B$14:$B$72,""))</f>
        <v>FCR-</v>
      </c>
      <c r="U451" t="str">
        <f>_xlfn.XLOOKUP(F451,SetUp!$O$2:$O$13,SetUp!$P$2:$P$13,"")</f>
        <v>Q2</v>
      </c>
    </row>
    <row r="452" spans="1:21" x14ac:dyDescent="0.25">
      <c r="A452" t="s">
        <v>19</v>
      </c>
      <c r="B452" t="s">
        <v>27</v>
      </c>
      <c r="C452">
        <v>1573515</v>
      </c>
      <c r="D452">
        <v>0</v>
      </c>
      <c r="E452" s="2">
        <v>44680</v>
      </c>
      <c r="F452">
        <v>202204</v>
      </c>
      <c r="G452" t="s">
        <v>731</v>
      </c>
      <c r="H452" t="s">
        <v>705</v>
      </c>
      <c r="I452">
        <v>590</v>
      </c>
      <c r="J452">
        <v>66133</v>
      </c>
      <c r="K452" s="3" t="s">
        <v>77</v>
      </c>
      <c r="L452" t="s">
        <v>73</v>
      </c>
      <c r="O452">
        <v>5</v>
      </c>
      <c r="P452" t="s">
        <v>22</v>
      </c>
      <c r="Q452">
        <v>0</v>
      </c>
      <c r="R452" t="s">
        <v>1072</v>
      </c>
      <c r="S452" s="7">
        <v>1914.97</v>
      </c>
      <c r="T452" t="str">
        <f>IF(J452="","","FCR-"&amp;_xlfn.XLOOKUP(J452,Bud_Vs_Exp!$A$14:$A$72,Bud_Vs_Exp!$B$14:$B$72,""))</f>
        <v>FCR-</v>
      </c>
      <c r="U452" t="str">
        <f>_xlfn.XLOOKUP(F452,SetUp!$O$2:$O$13,SetUp!$P$2:$P$13,"")</f>
        <v>Q2</v>
      </c>
    </row>
    <row r="453" spans="1:21" x14ac:dyDescent="0.25">
      <c r="A453" t="s">
        <v>19</v>
      </c>
      <c r="B453" t="s">
        <v>27</v>
      </c>
      <c r="C453">
        <v>1573517</v>
      </c>
      <c r="D453">
        <v>0</v>
      </c>
      <c r="E453" s="2">
        <v>44680</v>
      </c>
      <c r="F453">
        <v>202204</v>
      </c>
      <c r="G453" t="s">
        <v>735</v>
      </c>
      <c r="H453" t="s">
        <v>706</v>
      </c>
      <c r="I453">
        <v>590</v>
      </c>
      <c r="J453">
        <v>66133</v>
      </c>
      <c r="K453" s="3" t="s">
        <v>77</v>
      </c>
      <c r="L453" t="s">
        <v>73</v>
      </c>
      <c r="O453">
        <v>5</v>
      </c>
      <c r="P453" t="s">
        <v>22</v>
      </c>
      <c r="Q453">
        <v>0</v>
      </c>
      <c r="R453" t="s">
        <v>975</v>
      </c>
      <c r="S453" s="7">
        <v>7.24</v>
      </c>
      <c r="T453" t="str">
        <f>IF(J453="","","FCR-"&amp;_xlfn.XLOOKUP(J453,Bud_Vs_Exp!$A$14:$A$72,Bud_Vs_Exp!$B$14:$B$72,""))</f>
        <v>FCR-</v>
      </c>
      <c r="U453" t="str">
        <f>_xlfn.XLOOKUP(F453,SetUp!$O$2:$O$13,SetUp!$P$2:$P$13,"")</f>
        <v>Q2</v>
      </c>
    </row>
    <row r="454" spans="1:21" x14ac:dyDescent="0.25">
      <c r="A454" t="s">
        <v>19</v>
      </c>
      <c r="B454" t="s">
        <v>27</v>
      </c>
      <c r="C454">
        <v>1573518</v>
      </c>
      <c r="D454">
        <v>1</v>
      </c>
      <c r="E454" s="2">
        <v>44680</v>
      </c>
      <c r="F454">
        <v>202204</v>
      </c>
      <c r="G454" t="s">
        <v>736</v>
      </c>
      <c r="H454" t="s">
        <v>31</v>
      </c>
      <c r="I454">
        <v>590</v>
      </c>
      <c r="J454">
        <v>66133</v>
      </c>
      <c r="K454" s="3" t="s">
        <v>77</v>
      </c>
      <c r="L454" t="s">
        <v>73</v>
      </c>
      <c r="O454">
        <v>5</v>
      </c>
      <c r="P454" t="s">
        <v>22</v>
      </c>
      <c r="Q454">
        <v>0</v>
      </c>
      <c r="R454" t="s">
        <v>997</v>
      </c>
      <c r="S454" s="7">
        <v>7.1</v>
      </c>
      <c r="T454" t="str">
        <f>IF(J454="","","FCR-"&amp;_xlfn.XLOOKUP(J454,Bud_Vs_Exp!$A$14:$A$72,Bud_Vs_Exp!$B$14:$B$72,""))</f>
        <v>FCR-</v>
      </c>
      <c r="U454" t="str">
        <f>_xlfn.XLOOKUP(F454,SetUp!$O$2:$O$13,SetUp!$P$2:$P$13,"")</f>
        <v>Q2</v>
      </c>
    </row>
    <row r="455" spans="1:21" x14ac:dyDescent="0.25">
      <c r="A455" t="s">
        <v>19</v>
      </c>
      <c r="B455" t="s">
        <v>27</v>
      </c>
      <c r="C455">
        <v>1573539</v>
      </c>
      <c r="D455">
        <v>0</v>
      </c>
      <c r="E455" s="2">
        <v>44712</v>
      </c>
      <c r="F455">
        <v>202205</v>
      </c>
      <c r="G455" t="s">
        <v>731</v>
      </c>
      <c r="H455" t="s">
        <v>705</v>
      </c>
      <c r="I455">
        <v>590</v>
      </c>
      <c r="J455">
        <v>66133</v>
      </c>
      <c r="K455" s="3" t="s">
        <v>77</v>
      </c>
      <c r="L455" t="s">
        <v>73</v>
      </c>
      <c r="O455">
        <v>5</v>
      </c>
      <c r="P455" t="s">
        <v>22</v>
      </c>
      <c r="Q455">
        <v>0</v>
      </c>
      <c r="R455" t="s">
        <v>1072</v>
      </c>
      <c r="S455" s="7">
        <v>1787.6</v>
      </c>
      <c r="T455" t="str">
        <f>IF(J455="","","FCR-"&amp;_xlfn.XLOOKUP(J455,Bud_Vs_Exp!$A$14:$A$72,Bud_Vs_Exp!$B$14:$B$72,""))</f>
        <v>FCR-</v>
      </c>
      <c r="U455" t="str">
        <f>_xlfn.XLOOKUP(F455,SetUp!$O$2:$O$13,SetUp!$P$2:$P$13,"")</f>
        <v>Q2</v>
      </c>
    </row>
    <row r="456" spans="1:21" x14ac:dyDescent="0.25">
      <c r="A456" t="s">
        <v>19</v>
      </c>
      <c r="B456" t="s">
        <v>27</v>
      </c>
      <c r="C456">
        <v>1573541</v>
      </c>
      <c r="D456">
        <v>0</v>
      </c>
      <c r="E456" s="2">
        <v>44712</v>
      </c>
      <c r="F456">
        <v>202205</v>
      </c>
      <c r="G456" t="s">
        <v>735</v>
      </c>
      <c r="H456" t="s">
        <v>706</v>
      </c>
      <c r="I456">
        <v>590</v>
      </c>
      <c r="J456">
        <v>66133</v>
      </c>
      <c r="K456" s="3" t="s">
        <v>77</v>
      </c>
      <c r="L456" t="s">
        <v>73</v>
      </c>
      <c r="O456">
        <v>5</v>
      </c>
      <c r="P456" t="s">
        <v>22</v>
      </c>
      <c r="Q456">
        <v>0</v>
      </c>
      <c r="R456" t="s">
        <v>975</v>
      </c>
      <c r="S456" s="7">
        <v>6.76</v>
      </c>
      <c r="T456" t="str">
        <f>IF(J456="","","FCR-"&amp;_xlfn.XLOOKUP(J456,Bud_Vs_Exp!$A$14:$A$72,Bud_Vs_Exp!$B$14:$B$72,""))</f>
        <v>FCR-</v>
      </c>
      <c r="U456" t="str">
        <f>_xlfn.XLOOKUP(F456,SetUp!$O$2:$O$13,SetUp!$P$2:$P$13,"")</f>
        <v>Q2</v>
      </c>
    </row>
    <row r="457" spans="1:21" x14ac:dyDescent="0.25">
      <c r="A457" t="s">
        <v>19</v>
      </c>
      <c r="B457" t="s">
        <v>27</v>
      </c>
      <c r="C457">
        <v>1573542</v>
      </c>
      <c r="D457">
        <v>1</v>
      </c>
      <c r="E457" s="2">
        <v>44712</v>
      </c>
      <c r="F457">
        <v>202205</v>
      </c>
      <c r="G457" t="s">
        <v>736</v>
      </c>
      <c r="H457" t="s">
        <v>31</v>
      </c>
      <c r="I457">
        <v>590</v>
      </c>
      <c r="J457">
        <v>66133</v>
      </c>
      <c r="K457" s="3" t="s">
        <v>77</v>
      </c>
      <c r="L457" t="s">
        <v>73</v>
      </c>
      <c r="O457">
        <v>5</v>
      </c>
      <c r="P457" t="s">
        <v>22</v>
      </c>
      <c r="Q457">
        <v>0</v>
      </c>
      <c r="R457" t="s">
        <v>997</v>
      </c>
      <c r="S457" s="7">
        <v>6.52</v>
      </c>
      <c r="T457" t="str">
        <f>IF(J457="","","FCR-"&amp;_xlfn.XLOOKUP(J457,Bud_Vs_Exp!$A$14:$A$72,Bud_Vs_Exp!$B$14:$B$72,""))</f>
        <v>FCR-</v>
      </c>
      <c r="U457" t="str">
        <f>_xlfn.XLOOKUP(F457,SetUp!$O$2:$O$13,SetUp!$P$2:$P$13,"")</f>
        <v>Q2</v>
      </c>
    </row>
    <row r="458" spans="1:21" x14ac:dyDescent="0.25">
      <c r="A458" t="s">
        <v>19</v>
      </c>
      <c r="B458" t="s">
        <v>27</v>
      </c>
      <c r="C458">
        <v>1573571</v>
      </c>
      <c r="D458">
        <v>0</v>
      </c>
      <c r="E458" s="2">
        <v>44742</v>
      </c>
      <c r="F458">
        <v>202206</v>
      </c>
      <c r="G458" t="s">
        <v>731</v>
      </c>
      <c r="H458" t="s">
        <v>705</v>
      </c>
      <c r="I458">
        <v>590</v>
      </c>
      <c r="J458">
        <v>66133</v>
      </c>
      <c r="K458" s="3" t="s">
        <v>77</v>
      </c>
      <c r="L458" t="s">
        <v>73</v>
      </c>
      <c r="O458">
        <v>5</v>
      </c>
      <c r="P458" t="s">
        <v>22</v>
      </c>
      <c r="Q458">
        <v>0</v>
      </c>
      <c r="R458" t="s">
        <v>1072</v>
      </c>
      <c r="S458" s="7">
        <v>1758.71</v>
      </c>
      <c r="T458" t="str">
        <f>IF(J458="","","FCR-"&amp;_xlfn.XLOOKUP(J458,Bud_Vs_Exp!$A$14:$A$72,Bud_Vs_Exp!$B$14:$B$72,""))</f>
        <v>FCR-</v>
      </c>
      <c r="U458" t="str">
        <f>_xlfn.XLOOKUP(F458,SetUp!$O$2:$O$13,SetUp!$P$2:$P$13,"")</f>
        <v>Q2</v>
      </c>
    </row>
    <row r="459" spans="1:21" x14ac:dyDescent="0.25">
      <c r="A459" t="s">
        <v>19</v>
      </c>
      <c r="B459" t="s">
        <v>27</v>
      </c>
      <c r="C459">
        <v>1573573</v>
      </c>
      <c r="D459">
        <v>0</v>
      </c>
      <c r="E459" s="2">
        <v>44742</v>
      </c>
      <c r="F459">
        <v>202206</v>
      </c>
      <c r="G459" t="s">
        <v>735</v>
      </c>
      <c r="H459" t="s">
        <v>706</v>
      </c>
      <c r="I459">
        <v>590</v>
      </c>
      <c r="J459">
        <v>66133</v>
      </c>
      <c r="K459" s="3" t="s">
        <v>77</v>
      </c>
      <c r="L459" t="s">
        <v>73</v>
      </c>
      <c r="O459">
        <v>5</v>
      </c>
      <c r="P459" t="s">
        <v>22</v>
      </c>
      <c r="Q459">
        <v>0</v>
      </c>
      <c r="R459" t="s">
        <v>975</v>
      </c>
      <c r="S459" s="7">
        <v>6.65</v>
      </c>
      <c r="T459" t="str">
        <f>IF(J459="","","FCR-"&amp;_xlfn.XLOOKUP(J459,Bud_Vs_Exp!$A$14:$A$72,Bud_Vs_Exp!$B$14:$B$72,""))</f>
        <v>FCR-</v>
      </c>
      <c r="U459" t="str">
        <f>_xlfn.XLOOKUP(F459,SetUp!$O$2:$O$13,SetUp!$P$2:$P$13,"")</f>
        <v>Q2</v>
      </c>
    </row>
    <row r="460" spans="1:21" x14ac:dyDescent="0.25">
      <c r="A460" t="s">
        <v>19</v>
      </c>
      <c r="B460" t="s">
        <v>27</v>
      </c>
      <c r="C460">
        <v>1573574</v>
      </c>
      <c r="D460">
        <v>1</v>
      </c>
      <c r="E460" s="2">
        <v>44742</v>
      </c>
      <c r="F460">
        <v>202206</v>
      </c>
      <c r="G460" t="s">
        <v>736</v>
      </c>
      <c r="H460" t="s">
        <v>31</v>
      </c>
      <c r="I460">
        <v>590</v>
      </c>
      <c r="J460">
        <v>66133</v>
      </c>
      <c r="K460" s="3" t="s">
        <v>77</v>
      </c>
      <c r="L460" t="s">
        <v>73</v>
      </c>
      <c r="O460">
        <v>5</v>
      </c>
      <c r="P460" t="s">
        <v>22</v>
      </c>
      <c r="Q460">
        <v>0</v>
      </c>
      <c r="R460" t="s">
        <v>997</v>
      </c>
      <c r="S460" s="7">
        <v>6.41</v>
      </c>
      <c r="T460" t="str">
        <f>IF(J460="","","FCR-"&amp;_xlfn.XLOOKUP(J460,Bud_Vs_Exp!$A$14:$A$72,Bud_Vs_Exp!$B$14:$B$72,""))</f>
        <v>FCR-</v>
      </c>
      <c r="U460" t="str">
        <f>_xlfn.XLOOKUP(F460,SetUp!$O$2:$O$13,SetUp!$P$2:$P$13,"")</f>
        <v>Q2</v>
      </c>
    </row>
    <row r="461" spans="1:21" x14ac:dyDescent="0.25">
      <c r="A461" t="s">
        <v>19</v>
      </c>
      <c r="B461" t="s">
        <v>27</v>
      </c>
      <c r="C461">
        <v>1573577</v>
      </c>
      <c r="D461">
        <v>51</v>
      </c>
      <c r="E461" s="2">
        <v>44742</v>
      </c>
      <c r="F461">
        <v>202206</v>
      </c>
      <c r="G461" t="s">
        <v>733</v>
      </c>
      <c r="H461" t="s">
        <v>29</v>
      </c>
      <c r="I461">
        <v>590</v>
      </c>
      <c r="J461">
        <v>66133</v>
      </c>
      <c r="K461" s="3" t="s">
        <v>77</v>
      </c>
      <c r="L461" t="s">
        <v>73</v>
      </c>
      <c r="O461">
        <v>5</v>
      </c>
      <c r="P461" t="s">
        <v>22</v>
      </c>
      <c r="Q461">
        <v>0</v>
      </c>
      <c r="R461" t="s">
        <v>1140</v>
      </c>
      <c r="S461" s="7">
        <v>101.71</v>
      </c>
      <c r="T461" t="str">
        <f>IF(J461="","","FCR-"&amp;_xlfn.XLOOKUP(J461,Bud_Vs_Exp!$A$14:$A$72,Bud_Vs_Exp!$B$14:$B$72,""))</f>
        <v>FCR-</v>
      </c>
      <c r="U461" t="str">
        <f>_xlfn.XLOOKUP(F461,SetUp!$O$2:$O$13,SetUp!$P$2:$P$13,"")</f>
        <v>Q2</v>
      </c>
    </row>
    <row r="462" spans="1:21" x14ac:dyDescent="0.25">
      <c r="A462" t="s">
        <v>19</v>
      </c>
      <c r="B462" t="s">
        <v>27</v>
      </c>
      <c r="C462">
        <v>1573577</v>
      </c>
      <c r="D462">
        <v>42</v>
      </c>
      <c r="E462" s="2">
        <v>44742</v>
      </c>
      <c r="F462">
        <v>202206</v>
      </c>
      <c r="G462" t="s">
        <v>733</v>
      </c>
      <c r="H462" t="s">
        <v>29</v>
      </c>
      <c r="I462">
        <v>590</v>
      </c>
      <c r="J462">
        <v>66133</v>
      </c>
      <c r="K462" s="3" t="s">
        <v>77</v>
      </c>
      <c r="L462" t="s">
        <v>73</v>
      </c>
      <c r="O462">
        <v>5</v>
      </c>
      <c r="P462" t="s">
        <v>22</v>
      </c>
      <c r="Q462">
        <v>0</v>
      </c>
      <c r="R462" t="s">
        <v>1135</v>
      </c>
      <c r="S462" s="7">
        <v>103.38</v>
      </c>
      <c r="T462" t="str">
        <f>IF(J462="","","FCR-"&amp;_xlfn.XLOOKUP(J462,Bud_Vs_Exp!$A$14:$A$72,Bud_Vs_Exp!$B$14:$B$72,""))</f>
        <v>FCR-</v>
      </c>
      <c r="U462" t="str">
        <f>_xlfn.XLOOKUP(F462,SetUp!$O$2:$O$13,SetUp!$P$2:$P$13,"")</f>
        <v>Q2</v>
      </c>
    </row>
    <row r="463" spans="1:21" x14ac:dyDescent="0.25">
      <c r="A463" t="s">
        <v>19</v>
      </c>
      <c r="B463" t="s">
        <v>27</v>
      </c>
      <c r="C463">
        <v>1573577</v>
      </c>
      <c r="D463">
        <v>33</v>
      </c>
      <c r="E463" s="2">
        <v>44742</v>
      </c>
      <c r="F463">
        <v>202206</v>
      </c>
      <c r="G463" t="s">
        <v>733</v>
      </c>
      <c r="H463" t="s">
        <v>29</v>
      </c>
      <c r="I463">
        <v>590</v>
      </c>
      <c r="J463">
        <v>66133</v>
      </c>
      <c r="K463" s="3" t="s">
        <v>77</v>
      </c>
      <c r="L463" t="s">
        <v>73</v>
      </c>
      <c r="O463">
        <v>5</v>
      </c>
      <c r="P463" t="s">
        <v>22</v>
      </c>
      <c r="Q463">
        <v>0</v>
      </c>
      <c r="R463" t="s">
        <v>1138</v>
      </c>
      <c r="S463" s="7">
        <v>110.75</v>
      </c>
      <c r="T463" t="str">
        <f>IF(J463="","","FCR-"&amp;_xlfn.XLOOKUP(J463,Bud_Vs_Exp!$A$14:$A$72,Bud_Vs_Exp!$B$14:$B$72,""))</f>
        <v>FCR-</v>
      </c>
      <c r="U463" t="str">
        <f>_xlfn.XLOOKUP(F463,SetUp!$O$2:$O$13,SetUp!$P$2:$P$13,"")</f>
        <v>Q2</v>
      </c>
    </row>
    <row r="464" spans="1:21" x14ac:dyDescent="0.25">
      <c r="A464" t="s">
        <v>19</v>
      </c>
      <c r="B464" t="s">
        <v>27</v>
      </c>
      <c r="C464">
        <v>1573577</v>
      </c>
      <c r="D464">
        <v>24</v>
      </c>
      <c r="E464" s="2">
        <v>44742</v>
      </c>
      <c r="F464">
        <v>202206</v>
      </c>
      <c r="G464" t="s">
        <v>733</v>
      </c>
      <c r="H464" t="s">
        <v>29</v>
      </c>
      <c r="I464">
        <v>590</v>
      </c>
      <c r="J464">
        <v>66133</v>
      </c>
      <c r="K464" s="3" t="s">
        <v>77</v>
      </c>
      <c r="L464" t="s">
        <v>73</v>
      </c>
      <c r="O464">
        <v>5</v>
      </c>
      <c r="P464" t="s">
        <v>22</v>
      </c>
      <c r="Q464">
        <v>0</v>
      </c>
      <c r="R464" t="s">
        <v>1135</v>
      </c>
      <c r="S464" s="7">
        <v>112</v>
      </c>
      <c r="T464" t="str">
        <f>IF(J464="","","FCR-"&amp;_xlfn.XLOOKUP(J464,Bud_Vs_Exp!$A$14:$A$72,Bud_Vs_Exp!$B$14:$B$72,""))</f>
        <v>FCR-</v>
      </c>
      <c r="U464" t="str">
        <f>_xlfn.XLOOKUP(F464,SetUp!$O$2:$O$13,SetUp!$P$2:$P$13,"")</f>
        <v>Q2</v>
      </c>
    </row>
    <row r="465" spans="1:21" x14ac:dyDescent="0.25">
      <c r="A465" t="s">
        <v>19</v>
      </c>
      <c r="B465" t="s">
        <v>27</v>
      </c>
      <c r="C465">
        <v>1573577</v>
      </c>
      <c r="D465">
        <v>14</v>
      </c>
      <c r="E465" s="2">
        <v>44742</v>
      </c>
      <c r="F465">
        <v>202206</v>
      </c>
      <c r="G465" t="s">
        <v>733</v>
      </c>
      <c r="H465" t="s">
        <v>29</v>
      </c>
      <c r="I465">
        <v>590</v>
      </c>
      <c r="J465">
        <v>66133</v>
      </c>
      <c r="K465" s="3" t="s">
        <v>77</v>
      </c>
      <c r="L465" t="s">
        <v>73</v>
      </c>
      <c r="O465">
        <v>5</v>
      </c>
      <c r="P465" t="s">
        <v>22</v>
      </c>
      <c r="Q465">
        <v>0</v>
      </c>
      <c r="R465" t="s">
        <v>1132</v>
      </c>
      <c r="S465" s="7">
        <v>122.76</v>
      </c>
      <c r="T465" t="str">
        <f>IF(J465="","","FCR-"&amp;_xlfn.XLOOKUP(J465,Bud_Vs_Exp!$A$14:$A$72,Bud_Vs_Exp!$B$14:$B$72,""))</f>
        <v>FCR-</v>
      </c>
      <c r="U465" t="str">
        <f>_xlfn.XLOOKUP(F465,SetUp!$O$2:$O$13,SetUp!$P$2:$P$13,"")</f>
        <v>Q2</v>
      </c>
    </row>
    <row r="466" spans="1:21" x14ac:dyDescent="0.25">
      <c r="A466" t="s">
        <v>19</v>
      </c>
      <c r="B466" t="s">
        <v>27</v>
      </c>
      <c r="C466">
        <v>1573577</v>
      </c>
      <c r="D466">
        <v>2</v>
      </c>
      <c r="E466" s="2">
        <v>44742</v>
      </c>
      <c r="F466">
        <v>202206</v>
      </c>
      <c r="G466" t="s">
        <v>733</v>
      </c>
      <c r="H466" t="s">
        <v>29</v>
      </c>
      <c r="I466">
        <v>590</v>
      </c>
      <c r="J466">
        <v>66133</v>
      </c>
      <c r="K466" s="3" t="s">
        <v>77</v>
      </c>
      <c r="L466" t="s">
        <v>73</v>
      </c>
      <c r="O466">
        <v>5</v>
      </c>
      <c r="P466" t="s">
        <v>22</v>
      </c>
      <c r="Q466">
        <v>0</v>
      </c>
      <c r="R466" t="s">
        <v>1129</v>
      </c>
      <c r="S466" s="7">
        <v>100.71</v>
      </c>
      <c r="T466" t="str">
        <f>IF(J466="","","FCR-"&amp;_xlfn.XLOOKUP(J466,Bud_Vs_Exp!$A$14:$A$72,Bud_Vs_Exp!$B$14:$B$72,""))</f>
        <v>FCR-</v>
      </c>
      <c r="U466" t="str">
        <f>_xlfn.XLOOKUP(F466,SetUp!$O$2:$O$13,SetUp!$P$2:$P$13,"")</f>
        <v>Q2</v>
      </c>
    </row>
    <row r="467" spans="1:21" x14ac:dyDescent="0.25">
      <c r="A467" t="s">
        <v>19</v>
      </c>
      <c r="B467" t="s">
        <v>27</v>
      </c>
      <c r="C467">
        <v>1573515</v>
      </c>
      <c r="D467">
        <v>4</v>
      </c>
      <c r="E467" s="2">
        <v>44680</v>
      </c>
      <c r="F467">
        <v>202204</v>
      </c>
      <c r="G467" t="s">
        <v>731</v>
      </c>
      <c r="H467" t="s">
        <v>705</v>
      </c>
      <c r="I467">
        <v>590</v>
      </c>
      <c r="J467">
        <v>66135</v>
      </c>
      <c r="K467" s="3" t="s">
        <v>77</v>
      </c>
      <c r="L467" t="s">
        <v>73</v>
      </c>
      <c r="O467">
        <v>5</v>
      </c>
      <c r="P467" t="s">
        <v>22</v>
      </c>
      <c r="Q467">
        <v>0</v>
      </c>
      <c r="R467" t="s">
        <v>1072</v>
      </c>
      <c r="S467" s="7">
        <v>1193.3</v>
      </c>
      <c r="T467" t="str">
        <f>IF(J467="","","FCR-"&amp;_xlfn.XLOOKUP(J467,Bud_Vs_Exp!$A$14:$A$72,Bud_Vs_Exp!$B$14:$B$72,""))</f>
        <v>FCR-</v>
      </c>
      <c r="U467" t="str">
        <f>_xlfn.XLOOKUP(F467,SetUp!$O$2:$O$13,SetUp!$P$2:$P$13,"")</f>
        <v>Q2</v>
      </c>
    </row>
    <row r="468" spans="1:21" x14ac:dyDescent="0.25">
      <c r="A468" t="s">
        <v>19</v>
      </c>
      <c r="B468" t="s">
        <v>27</v>
      </c>
      <c r="C468">
        <v>1573517</v>
      </c>
      <c r="D468">
        <v>4</v>
      </c>
      <c r="E468" s="2">
        <v>44680</v>
      </c>
      <c r="F468">
        <v>202204</v>
      </c>
      <c r="G468" t="s">
        <v>735</v>
      </c>
      <c r="H468" t="s">
        <v>706</v>
      </c>
      <c r="I468">
        <v>590</v>
      </c>
      <c r="J468">
        <v>66135</v>
      </c>
      <c r="K468" s="3" t="s">
        <v>77</v>
      </c>
      <c r="L468" t="s">
        <v>73</v>
      </c>
      <c r="O468">
        <v>5</v>
      </c>
      <c r="P468" t="s">
        <v>22</v>
      </c>
      <c r="Q468">
        <v>0</v>
      </c>
      <c r="R468" t="s">
        <v>975</v>
      </c>
      <c r="S468" s="7">
        <v>9.31</v>
      </c>
      <c r="T468" t="str">
        <f>IF(J468="","","FCR-"&amp;_xlfn.XLOOKUP(J468,Bud_Vs_Exp!$A$14:$A$72,Bud_Vs_Exp!$B$14:$B$72,""))</f>
        <v>FCR-</v>
      </c>
      <c r="U468" t="str">
        <f>_xlfn.XLOOKUP(F468,SetUp!$O$2:$O$13,SetUp!$P$2:$P$13,"")</f>
        <v>Q2</v>
      </c>
    </row>
    <row r="469" spans="1:21" x14ac:dyDescent="0.25">
      <c r="A469" t="s">
        <v>19</v>
      </c>
      <c r="B469" t="s">
        <v>27</v>
      </c>
      <c r="C469">
        <v>1573518</v>
      </c>
      <c r="D469">
        <v>5</v>
      </c>
      <c r="E469" s="2">
        <v>44680</v>
      </c>
      <c r="F469">
        <v>202204</v>
      </c>
      <c r="G469" t="s">
        <v>736</v>
      </c>
      <c r="H469" t="s">
        <v>31</v>
      </c>
      <c r="I469">
        <v>590</v>
      </c>
      <c r="J469">
        <v>66135</v>
      </c>
      <c r="K469" s="3" t="s">
        <v>77</v>
      </c>
      <c r="L469" t="s">
        <v>73</v>
      </c>
      <c r="O469">
        <v>5</v>
      </c>
      <c r="P469" t="s">
        <v>22</v>
      </c>
      <c r="Q469">
        <v>0</v>
      </c>
      <c r="R469" t="s">
        <v>997</v>
      </c>
      <c r="S469" s="7">
        <v>8.99</v>
      </c>
      <c r="T469" t="str">
        <f>IF(J469="","","FCR-"&amp;_xlfn.XLOOKUP(J469,Bud_Vs_Exp!$A$14:$A$72,Bud_Vs_Exp!$B$14:$B$72,""))</f>
        <v>FCR-</v>
      </c>
      <c r="U469" t="str">
        <f>_xlfn.XLOOKUP(F469,SetUp!$O$2:$O$13,SetUp!$P$2:$P$13,"")</f>
        <v>Q2</v>
      </c>
    </row>
    <row r="470" spans="1:21" x14ac:dyDescent="0.25">
      <c r="A470" t="s">
        <v>19</v>
      </c>
      <c r="B470" t="s">
        <v>27</v>
      </c>
      <c r="C470">
        <v>1573539</v>
      </c>
      <c r="D470">
        <v>4</v>
      </c>
      <c r="E470" s="2">
        <v>44712</v>
      </c>
      <c r="F470">
        <v>202205</v>
      </c>
      <c r="G470" t="s">
        <v>731</v>
      </c>
      <c r="H470" t="s">
        <v>705</v>
      </c>
      <c r="I470">
        <v>590</v>
      </c>
      <c r="J470">
        <v>66135</v>
      </c>
      <c r="K470" s="3" t="s">
        <v>77</v>
      </c>
      <c r="L470" t="s">
        <v>73</v>
      </c>
      <c r="O470">
        <v>5</v>
      </c>
      <c r="P470" t="s">
        <v>22</v>
      </c>
      <c r="Q470">
        <v>0</v>
      </c>
      <c r="R470" t="s">
        <v>1072</v>
      </c>
      <c r="S470" s="7">
        <v>1190.3699999999999</v>
      </c>
      <c r="T470" t="str">
        <f>IF(J470="","","FCR-"&amp;_xlfn.XLOOKUP(J470,Bud_Vs_Exp!$A$14:$A$72,Bud_Vs_Exp!$B$14:$B$72,""))</f>
        <v>FCR-</v>
      </c>
      <c r="U470" t="str">
        <f>_xlfn.XLOOKUP(F470,SetUp!$O$2:$O$13,SetUp!$P$2:$P$13,"")</f>
        <v>Q2</v>
      </c>
    </row>
    <row r="471" spans="1:21" x14ac:dyDescent="0.25">
      <c r="A471" t="s">
        <v>19</v>
      </c>
      <c r="B471" t="s">
        <v>27</v>
      </c>
      <c r="C471">
        <v>1573541</v>
      </c>
      <c r="D471">
        <v>4</v>
      </c>
      <c r="E471" s="2">
        <v>44712</v>
      </c>
      <c r="F471">
        <v>202205</v>
      </c>
      <c r="G471" t="s">
        <v>735</v>
      </c>
      <c r="H471" t="s">
        <v>706</v>
      </c>
      <c r="I471">
        <v>590</v>
      </c>
      <c r="J471">
        <v>66135</v>
      </c>
      <c r="K471" s="3" t="s">
        <v>77</v>
      </c>
      <c r="L471" t="s">
        <v>73</v>
      </c>
      <c r="O471">
        <v>5</v>
      </c>
      <c r="P471" t="s">
        <v>22</v>
      </c>
      <c r="Q471">
        <v>0</v>
      </c>
      <c r="R471" t="s">
        <v>975</v>
      </c>
      <c r="S471" s="7">
        <v>9.2899999999999991</v>
      </c>
      <c r="T471" t="str">
        <f>IF(J471="","","FCR-"&amp;_xlfn.XLOOKUP(J471,Bud_Vs_Exp!$A$14:$A$72,Bud_Vs_Exp!$B$14:$B$72,""))</f>
        <v>FCR-</v>
      </c>
      <c r="U471" t="str">
        <f>_xlfn.XLOOKUP(F471,SetUp!$O$2:$O$13,SetUp!$P$2:$P$13,"")</f>
        <v>Q2</v>
      </c>
    </row>
    <row r="472" spans="1:21" x14ac:dyDescent="0.25">
      <c r="A472" t="s">
        <v>19</v>
      </c>
      <c r="B472" t="s">
        <v>27</v>
      </c>
      <c r="C472">
        <v>1573542</v>
      </c>
      <c r="D472">
        <v>5</v>
      </c>
      <c r="E472" s="2">
        <v>44712</v>
      </c>
      <c r="F472">
        <v>202205</v>
      </c>
      <c r="G472" t="s">
        <v>736</v>
      </c>
      <c r="H472" t="s">
        <v>31</v>
      </c>
      <c r="I472">
        <v>590</v>
      </c>
      <c r="J472">
        <v>66135</v>
      </c>
      <c r="K472" s="3" t="s">
        <v>77</v>
      </c>
      <c r="L472" t="s">
        <v>73</v>
      </c>
      <c r="O472">
        <v>5</v>
      </c>
      <c r="P472" t="s">
        <v>22</v>
      </c>
      <c r="Q472">
        <v>0</v>
      </c>
      <c r="R472" t="s">
        <v>997</v>
      </c>
      <c r="S472" s="7">
        <v>8.9700000000000006</v>
      </c>
      <c r="T472" t="str">
        <f>IF(J472="","","FCR-"&amp;_xlfn.XLOOKUP(J472,Bud_Vs_Exp!$A$14:$A$72,Bud_Vs_Exp!$B$14:$B$72,""))</f>
        <v>FCR-</v>
      </c>
      <c r="U472" t="str">
        <f>_xlfn.XLOOKUP(F472,SetUp!$O$2:$O$13,SetUp!$P$2:$P$13,"")</f>
        <v>Q2</v>
      </c>
    </row>
    <row r="473" spans="1:21" x14ac:dyDescent="0.25">
      <c r="A473" t="s">
        <v>19</v>
      </c>
      <c r="B473" t="s">
        <v>27</v>
      </c>
      <c r="C473">
        <v>1573577</v>
      </c>
      <c r="D473">
        <v>46</v>
      </c>
      <c r="E473" s="2">
        <v>44742</v>
      </c>
      <c r="F473">
        <v>202206</v>
      </c>
      <c r="G473" t="s">
        <v>733</v>
      </c>
      <c r="H473" t="s">
        <v>29</v>
      </c>
      <c r="I473">
        <v>590</v>
      </c>
      <c r="J473">
        <v>66135</v>
      </c>
      <c r="K473" s="3" t="s">
        <v>77</v>
      </c>
      <c r="L473" t="s">
        <v>73</v>
      </c>
      <c r="O473">
        <v>5</v>
      </c>
      <c r="P473" t="s">
        <v>22</v>
      </c>
      <c r="Q473">
        <v>0</v>
      </c>
      <c r="R473" t="s">
        <v>1135</v>
      </c>
      <c r="S473" s="7">
        <v>67.55</v>
      </c>
      <c r="T473" t="str">
        <f>IF(J473="","","FCR-"&amp;_xlfn.XLOOKUP(J473,Bud_Vs_Exp!$A$14:$A$72,Bud_Vs_Exp!$B$14:$B$72,""))</f>
        <v>FCR-</v>
      </c>
      <c r="U473" t="str">
        <f>_xlfn.XLOOKUP(F473,SetUp!$O$2:$O$13,SetUp!$P$2:$P$13,"")</f>
        <v>Q2</v>
      </c>
    </row>
    <row r="474" spans="1:21" x14ac:dyDescent="0.25">
      <c r="A474" t="s">
        <v>19</v>
      </c>
      <c r="B474" t="s">
        <v>27</v>
      </c>
      <c r="C474">
        <v>1573577</v>
      </c>
      <c r="D474">
        <v>37</v>
      </c>
      <c r="E474" s="2">
        <v>44742</v>
      </c>
      <c r="F474">
        <v>202206</v>
      </c>
      <c r="G474" t="s">
        <v>733</v>
      </c>
      <c r="H474" t="s">
        <v>29</v>
      </c>
      <c r="I474">
        <v>590</v>
      </c>
      <c r="J474">
        <v>66135</v>
      </c>
      <c r="K474" s="3" t="s">
        <v>77</v>
      </c>
      <c r="L474" t="s">
        <v>73</v>
      </c>
      <c r="O474">
        <v>5</v>
      </c>
      <c r="P474" t="s">
        <v>22</v>
      </c>
      <c r="Q474">
        <v>0</v>
      </c>
      <c r="R474" t="s">
        <v>1138</v>
      </c>
      <c r="S474" s="7">
        <v>67.72</v>
      </c>
      <c r="T474" t="str">
        <f>IF(J474="","","FCR-"&amp;_xlfn.XLOOKUP(J474,Bud_Vs_Exp!$A$14:$A$72,Bud_Vs_Exp!$B$14:$B$72,""))</f>
        <v>FCR-</v>
      </c>
      <c r="U474" t="str">
        <f>_xlfn.XLOOKUP(F474,SetUp!$O$2:$O$13,SetUp!$P$2:$P$13,"")</f>
        <v>Q2</v>
      </c>
    </row>
    <row r="475" spans="1:21" x14ac:dyDescent="0.25">
      <c r="A475" t="s">
        <v>19</v>
      </c>
      <c r="B475" t="s">
        <v>27</v>
      </c>
      <c r="C475">
        <v>1573577</v>
      </c>
      <c r="D475">
        <v>28</v>
      </c>
      <c r="E475" s="2">
        <v>44742</v>
      </c>
      <c r="F475">
        <v>202206</v>
      </c>
      <c r="G475" t="s">
        <v>733</v>
      </c>
      <c r="H475" t="s">
        <v>29</v>
      </c>
      <c r="I475">
        <v>590</v>
      </c>
      <c r="J475">
        <v>66135</v>
      </c>
      <c r="K475" s="3" t="s">
        <v>77</v>
      </c>
      <c r="L475" t="s">
        <v>73</v>
      </c>
      <c r="O475">
        <v>5</v>
      </c>
      <c r="P475" t="s">
        <v>22</v>
      </c>
      <c r="Q475">
        <v>0</v>
      </c>
      <c r="R475" t="s">
        <v>1135</v>
      </c>
      <c r="S475" s="7">
        <v>67.44</v>
      </c>
      <c r="T475" t="str">
        <f>IF(J475="","","FCR-"&amp;_xlfn.XLOOKUP(J475,Bud_Vs_Exp!$A$14:$A$72,Bud_Vs_Exp!$B$14:$B$72,""))</f>
        <v>FCR-</v>
      </c>
      <c r="U475" t="str">
        <f>_xlfn.XLOOKUP(F475,SetUp!$O$2:$O$13,SetUp!$P$2:$P$13,"")</f>
        <v>Q2</v>
      </c>
    </row>
    <row r="476" spans="1:21" x14ac:dyDescent="0.25">
      <c r="A476" t="s">
        <v>19</v>
      </c>
      <c r="B476" t="s">
        <v>27</v>
      </c>
      <c r="C476">
        <v>1573577</v>
      </c>
      <c r="D476">
        <v>19</v>
      </c>
      <c r="E476" s="2">
        <v>44742</v>
      </c>
      <c r="F476">
        <v>202206</v>
      </c>
      <c r="G476" t="s">
        <v>733</v>
      </c>
      <c r="H476" t="s">
        <v>29</v>
      </c>
      <c r="I476">
        <v>590</v>
      </c>
      <c r="J476">
        <v>66135</v>
      </c>
      <c r="K476" s="3" t="s">
        <v>77</v>
      </c>
      <c r="L476" t="s">
        <v>73</v>
      </c>
      <c r="O476">
        <v>5</v>
      </c>
      <c r="P476" t="s">
        <v>22</v>
      </c>
      <c r="Q476">
        <v>0</v>
      </c>
      <c r="R476" t="s">
        <v>1132</v>
      </c>
      <c r="S476" s="7">
        <v>66.19</v>
      </c>
      <c r="T476" t="str">
        <f>IF(J476="","","FCR-"&amp;_xlfn.XLOOKUP(J476,Bud_Vs_Exp!$A$14:$A$72,Bud_Vs_Exp!$B$14:$B$72,""))</f>
        <v>FCR-</v>
      </c>
      <c r="U476" t="str">
        <f>_xlfn.XLOOKUP(F476,SetUp!$O$2:$O$13,SetUp!$P$2:$P$13,"")</f>
        <v>Q2</v>
      </c>
    </row>
    <row r="477" spans="1:21" x14ac:dyDescent="0.25">
      <c r="A477" t="s">
        <v>19</v>
      </c>
      <c r="B477" t="s">
        <v>27</v>
      </c>
      <c r="C477">
        <v>1573577</v>
      </c>
      <c r="D477">
        <v>7</v>
      </c>
      <c r="E477" s="2">
        <v>44742</v>
      </c>
      <c r="F477">
        <v>202206</v>
      </c>
      <c r="G477" t="s">
        <v>733</v>
      </c>
      <c r="H477" t="s">
        <v>29</v>
      </c>
      <c r="I477">
        <v>590</v>
      </c>
      <c r="J477">
        <v>66135</v>
      </c>
      <c r="K477" s="3" t="s">
        <v>77</v>
      </c>
      <c r="L477" t="s">
        <v>73</v>
      </c>
      <c r="O477">
        <v>5</v>
      </c>
      <c r="P477" t="s">
        <v>22</v>
      </c>
      <c r="Q477">
        <v>0</v>
      </c>
      <c r="R477" t="s">
        <v>1129</v>
      </c>
      <c r="S477" s="7">
        <v>37.17</v>
      </c>
      <c r="T477" t="str">
        <f>IF(J477="","","FCR-"&amp;_xlfn.XLOOKUP(J477,Bud_Vs_Exp!$A$14:$A$72,Bud_Vs_Exp!$B$14:$B$72,""))</f>
        <v>FCR-</v>
      </c>
      <c r="U477" t="str">
        <f>_xlfn.XLOOKUP(F477,SetUp!$O$2:$O$13,SetUp!$P$2:$P$13,"")</f>
        <v>Q2</v>
      </c>
    </row>
    <row r="478" spans="1:21" x14ac:dyDescent="0.25">
      <c r="A478" s="8" t="s">
        <v>19</v>
      </c>
      <c r="B478" s="8" t="s">
        <v>20</v>
      </c>
      <c r="C478" s="8">
        <v>1573592</v>
      </c>
      <c r="D478" s="8">
        <v>3</v>
      </c>
      <c r="E478" s="9">
        <v>44756</v>
      </c>
      <c r="F478" s="8">
        <v>202207</v>
      </c>
      <c r="G478" t="s">
        <v>727</v>
      </c>
      <c r="H478" t="s">
        <v>23</v>
      </c>
      <c r="I478" s="8">
        <v>590</v>
      </c>
      <c r="J478" s="8">
        <v>65822</v>
      </c>
      <c r="K478" t="s">
        <v>76</v>
      </c>
      <c r="L478" t="s">
        <v>75</v>
      </c>
      <c r="M478" s="8"/>
      <c r="N478" s="8"/>
      <c r="O478" s="8">
        <v>5</v>
      </c>
      <c r="P478" s="8" t="s">
        <v>22</v>
      </c>
      <c r="Q478" s="8">
        <v>0</v>
      </c>
      <c r="R478" s="8" t="s">
        <v>1161</v>
      </c>
      <c r="S478" s="10">
        <v>73.25</v>
      </c>
      <c r="T478" t="str">
        <f>IF(J478="","","FCR-"&amp;_xlfn.XLOOKUP(J478,Bud_Vs_Exp!$A$14:$A$72,Bud_Vs_Exp!$B$14:$B$72,""))</f>
        <v xml:space="preserve">FCR-4.4 </v>
      </c>
      <c r="U478" t="str">
        <f>_xlfn.XLOOKUP(F478,SetUp!$O$2:$O$13,SetUp!$P$2:$P$13,"")</f>
        <v>Q3</v>
      </c>
    </row>
    <row r="479" spans="1:21" x14ac:dyDescent="0.25">
      <c r="A479" s="8" t="s">
        <v>19</v>
      </c>
      <c r="B479" s="8" t="s">
        <v>20</v>
      </c>
      <c r="C479" s="8">
        <v>1573597</v>
      </c>
      <c r="D479" s="8">
        <v>1</v>
      </c>
      <c r="E479" s="9">
        <v>44762</v>
      </c>
      <c r="F479" s="8">
        <v>202207</v>
      </c>
      <c r="G479" t="s">
        <v>740</v>
      </c>
      <c r="H479" t="s">
        <v>36</v>
      </c>
      <c r="I479" s="8">
        <v>590</v>
      </c>
      <c r="J479" s="8">
        <v>65822</v>
      </c>
      <c r="K479" t="s">
        <v>76</v>
      </c>
      <c r="L479" t="s">
        <v>75</v>
      </c>
      <c r="M479" s="8"/>
      <c r="N479" s="8"/>
      <c r="O479" s="8">
        <v>5</v>
      </c>
      <c r="P479" s="8" t="s">
        <v>22</v>
      </c>
      <c r="Q479" s="8">
        <v>0</v>
      </c>
      <c r="R479" s="8" t="s">
        <v>1095</v>
      </c>
      <c r="S479" s="10">
        <v>42.5</v>
      </c>
      <c r="T479" t="str">
        <f>IF(J479="","","FCR-"&amp;_xlfn.XLOOKUP(J479,Bud_Vs_Exp!$A$14:$A$72,Bud_Vs_Exp!$B$14:$B$72,""))</f>
        <v xml:space="preserve">FCR-4.4 </v>
      </c>
      <c r="U479" t="str">
        <f>_xlfn.XLOOKUP(F479,SetUp!$O$2:$O$13,SetUp!$P$2:$P$13,"")</f>
        <v>Q3</v>
      </c>
    </row>
    <row r="480" spans="1:21" x14ac:dyDescent="0.25">
      <c r="A480" s="8" t="s">
        <v>19</v>
      </c>
      <c r="B480" s="8" t="s">
        <v>20</v>
      </c>
      <c r="C480" s="8">
        <v>1573597</v>
      </c>
      <c r="D480" s="8">
        <v>4</v>
      </c>
      <c r="E480" s="9">
        <v>44762</v>
      </c>
      <c r="F480" s="8">
        <v>202207</v>
      </c>
      <c r="G480" t="s">
        <v>741</v>
      </c>
      <c r="H480" t="s">
        <v>37</v>
      </c>
      <c r="I480" s="8">
        <v>590</v>
      </c>
      <c r="J480" s="8">
        <v>65822</v>
      </c>
      <c r="K480" t="s">
        <v>76</v>
      </c>
      <c r="L480" t="s">
        <v>75</v>
      </c>
      <c r="M480" s="8"/>
      <c r="N480" s="8"/>
      <c r="O480" s="8">
        <v>5</v>
      </c>
      <c r="P480" s="8" t="s">
        <v>22</v>
      </c>
      <c r="Q480" s="8">
        <v>0</v>
      </c>
      <c r="R480" s="8" t="s">
        <v>1162</v>
      </c>
      <c r="S480" s="10">
        <v>35</v>
      </c>
      <c r="T480" t="str">
        <f>IF(J480="","","FCR-"&amp;_xlfn.XLOOKUP(J480,Bud_Vs_Exp!$A$14:$A$72,Bud_Vs_Exp!$B$14:$B$72,""))</f>
        <v xml:space="preserve">FCR-4.4 </v>
      </c>
      <c r="U480" t="str">
        <f>_xlfn.XLOOKUP(F480,SetUp!$O$2:$O$13,SetUp!$P$2:$P$13,"")</f>
        <v>Q3</v>
      </c>
    </row>
    <row r="481" spans="1:21" x14ac:dyDescent="0.25">
      <c r="A481" s="8" t="s">
        <v>19</v>
      </c>
      <c r="B481" s="8" t="s">
        <v>20</v>
      </c>
      <c r="C481" s="8">
        <v>1573597</v>
      </c>
      <c r="D481" s="8">
        <v>3</v>
      </c>
      <c r="E481" s="9">
        <v>44762</v>
      </c>
      <c r="F481" s="8">
        <v>202207</v>
      </c>
      <c r="G481" t="s">
        <v>749</v>
      </c>
      <c r="H481" t="s">
        <v>42</v>
      </c>
      <c r="I481" s="8">
        <v>590</v>
      </c>
      <c r="J481" s="8">
        <v>65822</v>
      </c>
      <c r="K481" t="s">
        <v>76</v>
      </c>
      <c r="L481" t="s">
        <v>75</v>
      </c>
      <c r="M481" s="8"/>
      <c r="N481" s="8"/>
      <c r="O481" s="8">
        <v>5</v>
      </c>
      <c r="P481" s="8" t="s">
        <v>22</v>
      </c>
      <c r="Q481" s="8">
        <v>0</v>
      </c>
      <c r="R481" s="8" t="s">
        <v>1163</v>
      </c>
      <c r="S481" s="10">
        <v>4</v>
      </c>
      <c r="T481" t="str">
        <f>IF(J481="","","FCR-"&amp;_xlfn.XLOOKUP(J481,Bud_Vs_Exp!$A$14:$A$72,Bud_Vs_Exp!$B$14:$B$72,""))</f>
        <v xml:space="preserve">FCR-4.4 </v>
      </c>
      <c r="U481" t="str">
        <f>_xlfn.XLOOKUP(F481,SetUp!$O$2:$O$13,SetUp!$P$2:$P$13,"")</f>
        <v>Q3</v>
      </c>
    </row>
    <row r="482" spans="1:21" x14ac:dyDescent="0.25">
      <c r="A482" s="8" t="s">
        <v>19</v>
      </c>
      <c r="B482" s="8" t="s">
        <v>20</v>
      </c>
      <c r="C482" s="8">
        <v>1573597</v>
      </c>
      <c r="D482" s="8">
        <v>2</v>
      </c>
      <c r="E482" s="9">
        <v>44762</v>
      </c>
      <c r="F482" s="8">
        <v>202207</v>
      </c>
      <c r="G482" t="s">
        <v>728</v>
      </c>
      <c r="H482" t="s">
        <v>24</v>
      </c>
      <c r="I482" s="8">
        <v>590</v>
      </c>
      <c r="J482" s="8">
        <v>65822</v>
      </c>
      <c r="K482" t="s">
        <v>76</v>
      </c>
      <c r="L482" t="s">
        <v>75</v>
      </c>
      <c r="M482" s="8"/>
      <c r="N482" s="8"/>
      <c r="O482" s="8">
        <v>5</v>
      </c>
      <c r="P482" s="8" t="s">
        <v>22</v>
      </c>
      <c r="Q482" s="8">
        <v>0</v>
      </c>
      <c r="R482" s="8" t="s">
        <v>1164</v>
      </c>
      <c r="S482" s="10">
        <v>15.73</v>
      </c>
      <c r="T482" t="str">
        <f>IF(J482="","","FCR-"&amp;_xlfn.XLOOKUP(J482,Bud_Vs_Exp!$A$14:$A$72,Bud_Vs_Exp!$B$14:$B$72,""))</f>
        <v xml:space="preserve">FCR-4.4 </v>
      </c>
      <c r="U482" t="str">
        <f>_xlfn.XLOOKUP(F482,SetUp!$O$2:$O$13,SetUp!$P$2:$P$13,"")</f>
        <v>Q3</v>
      </c>
    </row>
    <row r="483" spans="1:21" x14ac:dyDescent="0.25">
      <c r="A483" s="8" t="s">
        <v>19</v>
      </c>
      <c r="B483" s="8" t="s">
        <v>20</v>
      </c>
      <c r="C483" s="8">
        <v>1573597</v>
      </c>
      <c r="D483" s="8">
        <v>0</v>
      </c>
      <c r="E483" s="9">
        <v>44762</v>
      </c>
      <c r="F483" s="8">
        <v>202207</v>
      </c>
      <c r="G483" t="s">
        <v>741</v>
      </c>
      <c r="H483" t="s">
        <v>37</v>
      </c>
      <c r="I483" s="8">
        <v>590</v>
      </c>
      <c r="J483" s="8">
        <v>65822</v>
      </c>
      <c r="K483" t="s">
        <v>76</v>
      </c>
      <c r="L483" t="s">
        <v>75</v>
      </c>
      <c r="M483" s="8"/>
      <c r="N483" s="8"/>
      <c r="O483" s="8">
        <v>5</v>
      </c>
      <c r="P483" s="8" t="s">
        <v>22</v>
      </c>
      <c r="Q483" s="8">
        <v>0</v>
      </c>
      <c r="R483" s="8" t="s">
        <v>1165</v>
      </c>
      <c r="S483" s="10">
        <v>8</v>
      </c>
      <c r="T483" t="str">
        <f>IF(J483="","","FCR-"&amp;_xlfn.XLOOKUP(J483,Bud_Vs_Exp!$A$14:$A$72,Bud_Vs_Exp!$B$14:$B$72,""))</f>
        <v xml:space="preserve">FCR-4.4 </v>
      </c>
      <c r="U483" t="str">
        <f>_xlfn.XLOOKUP(F483,SetUp!$O$2:$O$13,SetUp!$P$2:$P$13,"")</f>
        <v>Q3</v>
      </c>
    </row>
    <row r="484" spans="1:21" x14ac:dyDescent="0.25">
      <c r="A484" s="8" t="s">
        <v>19</v>
      </c>
      <c r="B484" s="8" t="s">
        <v>20</v>
      </c>
      <c r="C484" s="8">
        <v>1573605</v>
      </c>
      <c r="D484" s="8">
        <v>1</v>
      </c>
      <c r="E484" s="9">
        <v>44771</v>
      </c>
      <c r="F484" s="8">
        <v>202207</v>
      </c>
      <c r="G484" t="s">
        <v>731</v>
      </c>
      <c r="H484" t="s">
        <v>705</v>
      </c>
      <c r="I484" s="8">
        <v>590</v>
      </c>
      <c r="J484" s="8">
        <v>65804</v>
      </c>
      <c r="K484" t="s">
        <v>76</v>
      </c>
      <c r="L484" t="s">
        <v>75</v>
      </c>
      <c r="M484" s="8"/>
      <c r="N484" s="8"/>
      <c r="O484" s="8">
        <v>5</v>
      </c>
      <c r="P484" s="8" t="s">
        <v>22</v>
      </c>
      <c r="Q484" s="8">
        <v>0</v>
      </c>
      <c r="R484" s="8" t="s">
        <v>1110</v>
      </c>
      <c r="S484" s="10">
        <v>823.92</v>
      </c>
      <c r="T484" t="str">
        <f>IF(J484="","","FCR-"&amp;_xlfn.XLOOKUP(J484,Bud_Vs_Exp!$A$14:$A$72,Bud_Vs_Exp!$B$14:$B$72,""))</f>
        <v>FCR-1.1.2.26</v>
      </c>
      <c r="U484" t="str">
        <f>_xlfn.XLOOKUP(F484,SetUp!$O$2:$O$13,SetUp!$P$2:$P$13,"")</f>
        <v>Q3</v>
      </c>
    </row>
    <row r="485" spans="1:21" x14ac:dyDescent="0.25">
      <c r="A485" s="8" t="s">
        <v>19</v>
      </c>
      <c r="B485" s="8" t="s">
        <v>20</v>
      </c>
      <c r="C485" s="8">
        <v>1573605</v>
      </c>
      <c r="D485" s="8">
        <v>4</v>
      </c>
      <c r="E485" s="9">
        <v>44771</v>
      </c>
      <c r="F485" s="8">
        <v>202207</v>
      </c>
      <c r="G485" t="s">
        <v>731</v>
      </c>
      <c r="H485" t="s">
        <v>705</v>
      </c>
      <c r="I485" s="8">
        <v>590</v>
      </c>
      <c r="J485" s="8">
        <v>65805</v>
      </c>
      <c r="K485" t="s">
        <v>76</v>
      </c>
      <c r="L485" t="str">
        <f>IF(LEFT(J485,3)="658","EU")</f>
        <v>EU</v>
      </c>
      <c r="M485" s="8"/>
      <c r="N485" s="8"/>
      <c r="O485" s="8">
        <v>5</v>
      </c>
      <c r="P485" s="8" t="s">
        <v>22</v>
      </c>
      <c r="Q485" s="8">
        <v>0</v>
      </c>
      <c r="R485" s="8" t="s">
        <v>1110</v>
      </c>
      <c r="S485" s="10">
        <v>150.88999999999999</v>
      </c>
      <c r="T485" t="str">
        <f>IF(J485="","","FCR-"&amp;_xlfn.XLOOKUP(J485,Bud_Vs_Exp!$A$14:$A$72,Bud_Vs_Exp!$B$14:$B$72,""))</f>
        <v>FCR-1.1.2.27</v>
      </c>
      <c r="U485" t="str">
        <f>_xlfn.XLOOKUP(F485,SetUp!$O$2:$O$13,SetUp!$P$2:$P$13,"")</f>
        <v>Q3</v>
      </c>
    </row>
    <row r="486" spans="1:21" x14ac:dyDescent="0.25">
      <c r="A486" s="8" t="s">
        <v>19</v>
      </c>
      <c r="B486" s="8" t="s">
        <v>20</v>
      </c>
      <c r="C486" s="8">
        <v>1573605</v>
      </c>
      <c r="D486" s="8">
        <v>2</v>
      </c>
      <c r="E486" s="9">
        <v>44771</v>
      </c>
      <c r="F486" s="8">
        <v>202207</v>
      </c>
      <c r="G486" t="s">
        <v>731</v>
      </c>
      <c r="H486" t="s">
        <v>705</v>
      </c>
      <c r="I486" s="8">
        <v>590</v>
      </c>
      <c r="J486" s="8">
        <v>65802</v>
      </c>
      <c r="K486" t="s">
        <v>76</v>
      </c>
      <c r="L486" t="s">
        <v>75</v>
      </c>
      <c r="M486" s="8"/>
      <c r="N486" s="8"/>
      <c r="O486" s="8">
        <v>5</v>
      </c>
      <c r="P486" s="8" t="s">
        <v>22</v>
      </c>
      <c r="Q486" s="8">
        <v>0</v>
      </c>
      <c r="R486" s="8" t="s">
        <v>1110</v>
      </c>
      <c r="S486" s="10">
        <v>1947</v>
      </c>
      <c r="T486" t="str">
        <f>IF(J486="","","FCR-"&amp;_xlfn.XLOOKUP(J486,Bud_Vs_Exp!$A$14:$A$72,Bud_Vs_Exp!$B$14:$B$72,""))</f>
        <v>FCR-1.1.1.33</v>
      </c>
      <c r="U486" t="str">
        <f>_xlfn.XLOOKUP(F486,SetUp!$O$2:$O$13,SetUp!$P$2:$P$13,"")</f>
        <v>Q3</v>
      </c>
    </row>
    <row r="487" spans="1:21" x14ac:dyDescent="0.25">
      <c r="A487" s="8" t="s">
        <v>19</v>
      </c>
      <c r="B487" s="8" t="s">
        <v>20</v>
      </c>
      <c r="C487" s="8">
        <v>1573606</v>
      </c>
      <c r="D487" s="8">
        <v>4</v>
      </c>
      <c r="E487" s="9">
        <v>44771</v>
      </c>
      <c r="F487" s="8">
        <v>202207</v>
      </c>
      <c r="G487" t="s">
        <v>730</v>
      </c>
      <c r="H487" t="s">
        <v>26</v>
      </c>
      <c r="I487" s="8">
        <v>590</v>
      </c>
      <c r="J487" s="8">
        <v>65805</v>
      </c>
      <c r="K487" t="s">
        <v>76</v>
      </c>
      <c r="L487" t="str">
        <f>IF(LEFT(J487,3)="658","EU")</f>
        <v>EU</v>
      </c>
      <c r="M487" s="8"/>
      <c r="N487" s="8"/>
      <c r="O487" s="8">
        <v>5</v>
      </c>
      <c r="P487" s="8" t="s">
        <v>22</v>
      </c>
      <c r="Q487" s="8">
        <v>0</v>
      </c>
      <c r="R487" s="8" t="s">
        <v>993</v>
      </c>
      <c r="S487" s="10">
        <v>3.27</v>
      </c>
      <c r="T487" t="str">
        <f>IF(J487="","","FCR-"&amp;_xlfn.XLOOKUP(J487,Bud_Vs_Exp!$A$14:$A$72,Bud_Vs_Exp!$B$14:$B$72,""))</f>
        <v>FCR-1.1.2.27</v>
      </c>
      <c r="U487" t="str">
        <f>_xlfn.XLOOKUP(F487,SetUp!$O$2:$O$13,SetUp!$P$2:$P$13,"")</f>
        <v>Q3</v>
      </c>
    </row>
    <row r="488" spans="1:21" x14ac:dyDescent="0.25">
      <c r="A488" s="8" t="s">
        <v>19</v>
      </c>
      <c r="B488" s="8" t="s">
        <v>20</v>
      </c>
      <c r="C488" s="8">
        <v>1573606</v>
      </c>
      <c r="D488" s="8">
        <v>1</v>
      </c>
      <c r="E488" s="9">
        <v>44771</v>
      </c>
      <c r="F488" s="8">
        <v>202207</v>
      </c>
      <c r="G488" t="s">
        <v>730</v>
      </c>
      <c r="H488" t="s">
        <v>26</v>
      </c>
      <c r="I488" s="8">
        <v>590</v>
      </c>
      <c r="J488" s="8">
        <v>65804</v>
      </c>
      <c r="K488" t="s">
        <v>76</v>
      </c>
      <c r="L488" t="s">
        <v>75</v>
      </c>
      <c r="M488" s="8"/>
      <c r="N488" s="8"/>
      <c r="O488" s="8">
        <v>5</v>
      </c>
      <c r="P488" s="8" t="s">
        <v>22</v>
      </c>
      <c r="Q488" s="8">
        <v>0</v>
      </c>
      <c r="R488" s="8" t="s">
        <v>994</v>
      </c>
      <c r="S488" s="10">
        <v>29.95</v>
      </c>
      <c r="T488" t="str">
        <f>IF(J488="","","FCR-"&amp;_xlfn.XLOOKUP(J488,Bud_Vs_Exp!$A$14:$A$72,Bud_Vs_Exp!$B$14:$B$72,""))</f>
        <v>FCR-1.1.2.26</v>
      </c>
      <c r="U488" t="str">
        <f>_xlfn.XLOOKUP(F488,SetUp!$O$2:$O$13,SetUp!$P$2:$P$13,"")</f>
        <v>Q3</v>
      </c>
    </row>
    <row r="489" spans="1:21" x14ac:dyDescent="0.25">
      <c r="A489" s="8" t="s">
        <v>19</v>
      </c>
      <c r="B489" s="8" t="s">
        <v>20</v>
      </c>
      <c r="C489" s="8">
        <v>1573606</v>
      </c>
      <c r="D489" s="8">
        <v>2</v>
      </c>
      <c r="E489" s="9">
        <v>44771</v>
      </c>
      <c r="F489" s="8">
        <v>202207</v>
      </c>
      <c r="G489" t="s">
        <v>730</v>
      </c>
      <c r="H489" t="s">
        <v>26</v>
      </c>
      <c r="I489" s="8">
        <v>590</v>
      </c>
      <c r="J489" s="8">
        <v>65802</v>
      </c>
      <c r="K489" t="s">
        <v>76</v>
      </c>
      <c r="L489" t="s">
        <v>75</v>
      </c>
      <c r="M489" s="8"/>
      <c r="N489" s="8"/>
      <c r="O489" s="8">
        <v>5</v>
      </c>
      <c r="P489" s="8" t="s">
        <v>22</v>
      </c>
      <c r="Q489" s="8">
        <v>0</v>
      </c>
      <c r="R489" s="8" t="s">
        <v>992</v>
      </c>
      <c r="S489" s="10">
        <v>50</v>
      </c>
      <c r="T489" t="str">
        <f>IF(J489="","","FCR-"&amp;_xlfn.XLOOKUP(J489,Bud_Vs_Exp!$A$14:$A$72,Bud_Vs_Exp!$B$14:$B$72,""))</f>
        <v>FCR-1.1.1.33</v>
      </c>
      <c r="U489" t="str">
        <f>_xlfn.XLOOKUP(F489,SetUp!$O$2:$O$13,SetUp!$P$2:$P$13,"")</f>
        <v>Q3</v>
      </c>
    </row>
    <row r="490" spans="1:21" x14ac:dyDescent="0.25">
      <c r="A490" s="8" t="s">
        <v>19</v>
      </c>
      <c r="B490" s="8" t="s">
        <v>20</v>
      </c>
      <c r="C490" s="8">
        <v>1573607</v>
      </c>
      <c r="D490" s="8">
        <v>4</v>
      </c>
      <c r="E490" s="9">
        <v>44771</v>
      </c>
      <c r="F490" s="8">
        <v>202207</v>
      </c>
      <c r="G490" t="s">
        <v>735</v>
      </c>
      <c r="H490" t="s">
        <v>706</v>
      </c>
      <c r="I490" s="8">
        <v>590</v>
      </c>
      <c r="J490" s="8">
        <v>65805</v>
      </c>
      <c r="K490" t="s">
        <v>76</v>
      </c>
      <c r="L490" t="str">
        <f>IF(LEFT(J490,3)="658","EU")</f>
        <v>EU</v>
      </c>
      <c r="M490" s="8"/>
      <c r="N490" s="8"/>
      <c r="O490" s="8">
        <v>5</v>
      </c>
      <c r="P490" s="8" t="s">
        <v>22</v>
      </c>
      <c r="Q490" s="8">
        <v>0</v>
      </c>
      <c r="R490" s="8" t="s">
        <v>1166</v>
      </c>
      <c r="S490" s="10">
        <v>2.27</v>
      </c>
      <c r="T490" t="str">
        <f>IF(J490="","","FCR-"&amp;_xlfn.XLOOKUP(J490,Bud_Vs_Exp!$A$14:$A$72,Bud_Vs_Exp!$B$14:$B$72,""))</f>
        <v>FCR-1.1.2.27</v>
      </c>
      <c r="U490" t="str">
        <f>_xlfn.XLOOKUP(F490,SetUp!$O$2:$O$13,SetUp!$P$2:$P$13,"")</f>
        <v>Q3</v>
      </c>
    </row>
    <row r="491" spans="1:21" x14ac:dyDescent="0.25">
      <c r="A491" s="8" t="s">
        <v>19</v>
      </c>
      <c r="B491" s="8" t="s">
        <v>20</v>
      </c>
      <c r="C491" s="8">
        <v>1573607</v>
      </c>
      <c r="D491" s="8">
        <v>2</v>
      </c>
      <c r="E491" s="9">
        <v>44771</v>
      </c>
      <c r="F491" s="8">
        <v>202207</v>
      </c>
      <c r="G491" t="s">
        <v>735</v>
      </c>
      <c r="H491" t="s">
        <v>706</v>
      </c>
      <c r="I491" s="8">
        <v>590</v>
      </c>
      <c r="J491" s="8">
        <v>65802</v>
      </c>
      <c r="K491" t="s">
        <v>76</v>
      </c>
      <c r="L491" t="s">
        <v>75</v>
      </c>
      <c r="M491" s="8"/>
      <c r="N491" s="8"/>
      <c r="O491" s="8">
        <v>5</v>
      </c>
      <c r="P491" s="8" t="s">
        <v>22</v>
      </c>
      <c r="Q491" s="8">
        <v>0</v>
      </c>
      <c r="R491" s="8" t="s">
        <v>1167</v>
      </c>
      <c r="S491" s="10">
        <v>10.4</v>
      </c>
      <c r="T491" t="str">
        <f>IF(J491="","","FCR-"&amp;_xlfn.XLOOKUP(J491,Bud_Vs_Exp!$A$14:$A$72,Bud_Vs_Exp!$B$14:$B$72,""))</f>
        <v>FCR-1.1.1.33</v>
      </c>
      <c r="U491" t="str">
        <f>_xlfn.XLOOKUP(F491,SetUp!$O$2:$O$13,SetUp!$P$2:$P$13,"")</f>
        <v>Q3</v>
      </c>
    </row>
    <row r="492" spans="1:21" x14ac:dyDescent="0.25">
      <c r="A492" s="8" t="s">
        <v>19</v>
      </c>
      <c r="B492" s="8" t="s">
        <v>20</v>
      </c>
      <c r="C492" s="8">
        <v>1573607</v>
      </c>
      <c r="D492" s="8">
        <v>1</v>
      </c>
      <c r="E492" s="9">
        <v>44771</v>
      </c>
      <c r="F492" s="8">
        <v>202207</v>
      </c>
      <c r="G492" t="s">
        <v>735</v>
      </c>
      <c r="H492" t="s">
        <v>706</v>
      </c>
      <c r="I492" s="8">
        <v>590</v>
      </c>
      <c r="J492" s="8">
        <v>65804</v>
      </c>
      <c r="K492" t="s">
        <v>76</v>
      </c>
      <c r="L492" t="s">
        <v>75</v>
      </c>
      <c r="M492" s="8"/>
      <c r="N492" s="8"/>
      <c r="O492" s="8">
        <v>5</v>
      </c>
      <c r="P492" s="8" t="s">
        <v>22</v>
      </c>
      <c r="Q492" s="8">
        <v>0</v>
      </c>
      <c r="R492" s="8" t="s">
        <v>1168</v>
      </c>
      <c r="S492" s="10">
        <v>6.23</v>
      </c>
      <c r="T492" t="str">
        <f>IF(J492="","","FCR-"&amp;_xlfn.XLOOKUP(J492,Bud_Vs_Exp!$A$14:$A$72,Bud_Vs_Exp!$B$14:$B$72,""))</f>
        <v>FCR-1.1.2.26</v>
      </c>
      <c r="U492" t="str">
        <f>_xlfn.XLOOKUP(F492,SetUp!$O$2:$O$13,SetUp!$P$2:$P$13,"")</f>
        <v>Q3</v>
      </c>
    </row>
    <row r="493" spans="1:21" x14ac:dyDescent="0.25">
      <c r="A493" s="8" t="s">
        <v>19</v>
      </c>
      <c r="B493" s="8" t="s">
        <v>20</v>
      </c>
      <c r="C493" s="8">
        <v>1573608</v>
      </c>
      <c r="D493" s="8">
        <v>5</v>
      </c>
      <c r="E493" s="9">
        <v>44771</v>
      </c>
      <c r="F493" s="8">
        <v>202207</v>
      </c>
      <c r="G493" t="s">
        <v>736</v>
      </c>
      <c r="H493" t="s">
        <v>31</v>
      </c>
      <c r="I493" s="8">
        <v>590</v>
      </c>
      <c r="J493" s="8">
        <v>65805</v>
      </c>
      <c r="K493" t="s">
        <v>76</v>
      </c>
      <c r="L493" t="str">
        <f>IF(LEFT(J493,3)="658","EU")</f>
        <v>EU</v>
      </c>
      <c r="M493" s="8"/>
      <c r="N493" s="8"/>
      <c r="O493" s="8">
        <v>5</v>
      </c>
      <c r="P493" s="8" t="s">
        <v>22</v>
      </c>
      <c r="Q493" s="8">
        <v>0</v>
      </c>
      <c r="R493" s="8" t="s">
        <v>996</v>
      </c>
      <c r="S493" s="10">
        <v>2.17</v>
      </c>
      <c r="T493" t="str">
        <f>IF(J493="","","FCR-"&amp;_xlfn.XLOOKUP(J493,Bud_Vs_Exp!$A$14:$A$72,Bud_Vs_Exp!$B$14:$B$72,""))</f>
        <v>FCR-1.1.2.27</v>
      </c>
      <c r="U493" t="str">
        <f>_xlfn.XLOOKUP(F493,SetUp!$O$2:$O$13,SetUp!$P$2:$P$13,"")</f>
        <v>Q3</v>
      </c>
    </row>
    <row r="494" spans="1:21" x14ac:dyDescent="0.25">
      <c r="A494" s="8" t="s">
        <v>19</v>
      </c>
      <c r="B494" s="8" t="s">
        <v>20</v>
      </c>
      <c r="C494" s="8">
        <v>1573608</v>
      </c>
      <c r="D494" s="8">
        <v>2</v>
      </c>
      <c r="E494" s="9">
        <v>44771</v>
      </c>
      <c r="F494" s="8">
        <v>202207</v>
      </c>
      <c r="G494" t="s">
        <v>736</v>
      </c>
      <c r="H494" t="s">
        <v>31</v>
      </c>
      <c r="I494" s="8">
        <v>590</v>
      </c>
      <c r="J494" s="8">
        <v>65804</v>
      </c>
      <c r="K494" t="s">
        <v>76</v>
      </c>
      <c r="L494" t="s">
        <v>75</v>
      </c>
      <c r="M494" s="8"/>
      <c r="N494" s="8"/>
      <c r="O494" s="8">
        <v>5</v>
      </c>
      <c r="P494" s="8" t="s">
        <v>22</v>
      </c>
      <c r="Q494" s="8">
        <v>0</v>
      </c>
      <c r="R494" s="8" t="s">
        <v>996</v>
      </c>
      <c r="S494" s="10">
        <v>5.96</v>
      </c>
      <c r="T494" t="str">
        <f>IF(J494="","","FCR-"&amp;_xlfn.XLOOKUP(J494,Bud_Vs_Exp!$A$14:$A$72,Bud_Vs_Exp!$B$14:$B$72,""))</f>
        <v>FCR-1.1.2.26</v>
      </c>
      <c r="U494" t="str">
        <f>_xlfn.XLOOKUP(F494,SetUp!$O$2:$O$13,SetUp!$P$2:$P$13,"")</f>
        <v>Q3</v>
      </c>
    </row>
    <row r="495" spans="1:21" x14ac:dyDescent="0.25">
      <c r="A495" s="8" t="s">
        <v>19</v>
      </c>
      <c r="B495" s="8" t="s">
        <v>20</v>
      </c>
      <c r="C495" s="8">
        <v>1573608</v>
      </c>
      <c r="D495" s="8">
        <v>3</v>
      </c>
      <c r="E495" s="9">
        <v>44771</v>
      </c>
      <c r="F495" s="8">
        <v>202207</v>
      </c>
      <c r="G495" t="s">
        <v>736</v>
      </c>
      <c r="H495" t="s">
        <v>31</v>
      </c>
      <c r="I495" s="8">
        <v>590</v>
      </c>
      <c r="J495" s="8">
        <v>65802</v>
      </c>
      <c r="K495" t="s">
        <v>76</v>
      </c>
      <c r="L495" t="s">
        <v>75</v>
      </c>
      <c r="M495" s="8"/>
      <c r="N495" s="8"/>
      <c r="O495" s="8">
        <v>5</v>
      </c>
      <c r="P495" s="8" t="s">
        <v>22</v>
      </c>
      <c r="Q495" s="8">
        <v>0</v>
      </c>
      <c r="R495" s="8" t="s">
        <v>996</v>
      </c>
      <c r="S495" s="10">
        <v>9.9499999999999993</v>
      </c>
      <c r="T495" t="str">
        <f>IF(J495="","","FCR-"&amp;_xlfn.XLOOKUP(J495,Bud_Vs_Exp!$A$14:$A$72,Bud_Vs_Exp!$B$14:$B$72,""))</f>
        <v>FCR-1.1.1.33</v>
      </c>
      <c r="U495" t="str">
        <f>_xlfn.XLOOKUP(F495,SetUp!$O$2:$O$13,SetUp!$P$2:$P$13,"")</f>
        <v>Q3</v>
      </c>
    </row>
    <row r="496" spans="1:21" x14ac:dyDescent="0.25">
      <c r="A496" s="8" t="s">
        <v>19</v>
      </c>
      <c r="B496" s="8" t="s">
        <v>20</v>
      </c>
      <c r="C496" s="8">
        <v>1573609</v>
      </c>
      <c r="D496" s="8">
        <v>1</v>
      </c>
      <c r="E496" s="9">
        <v>44771</v>
      </c>
      <c r="F496" s="8">
        <v>202207</v>
      </c>
      <c r="G496" t="s">
        <v>733</v>
      </c>
      <c r="H496" t="s">
        <v>29</v>
      </c>
      <c r="I496" s="8">
        <v>590</v>
      </c>
      <c r="J496" s="8">
        <v>65804</v>
      </c>
      <c r="K496" t="s">
        <v>76</v>
      </c>
      <c r="L496" t="s">
        <v>75</v>
      </c>
      <c r="M496" s="8"/>
      <c r="N496" s="8"/>
      <c r="O496" s="8">
        <v>5</v>
      </c>
      <c r="P496" s="8" t="s">
        <v>22</v>
      </c>
      <c r="Q496" s="8">
        <v>0</v>
      </c>
      <c r="R496" s="8" t="s">
        <v>1169</v>
      </c>
      <c r="S496" s="10">
        <v>46.81</v>
      </c>
      <c r="T496" t="str">
        <f>IF(J496="","","FCR-"&amp;_xlfn.XLOOKUP(J496,Bud_Vs_Exp!$A$14:$A$72,Bud_Vs_Exp!$B$14:$B$72,""))</f>
        <v>FCR-1.1.2.26</v>
      </c>
      <c r="U496" t="str">
        <f>_xlfn.XLOOKUP(F496,SetUp!$O$2:$O$13,SetUp!$P$2:$P$13,"")</f>
        <v>Q3</v>
      </c>
    </row>
    <row r="497" spans="1:21" x14ac:dyDescent="0.25">
      <c r="A497" s="8" t="s">
        <v>19</v>
      </c>
      <c r="B497" s="8" t="s">
        <v>20</v>
      </c>
      <c r="C497" s="8">
        <v>1573609</v>
      </c>
      <c r="D497" s="8">
        <v>2</v>
      </c>
      <c r="E497" s="9">
        <v>44771</v>
      </c>
      <c r="F497" s="8">
        <v>202207</v>
      </c>
      <c r="G497" t="s">
        <v>733</v>
      </c>
      <c r="H497" t="s">
        <v>29</v>
      </c>
      <c r="I497" s="8">
        <v>590</v>
      </c>
      <c r="J497" s="8">
        <v>65802</v>
      </c>
      <c r="K497" t="s">
        <v>76</v>
      </c>
      <c r="L497" t="s">
        <v>75</v>
      </c>
      <c r="M497" s="8"/>
      <c r="N497" s="8"/>
      <c r="O497" s="8">
        <v>5</v>
      </c>
      <c r="P497" s="8" t="s">
        <v>22</v>
      </c>
      <c r="Q497" s="8">
        <v>0</v>
      </c>
      <c r="R497" s="8" t="s">
        <v>1169</v>
      </c>
      <c r="S497" s="10">
        <v>110.63</v>
      </c>
      <c r="T497" t="str">
        <f>IF(J497="","","FCR-"&amp;_xlfn.XLOOKUP(J497,Bud_Vs_Exp!$A$14:$A$72,Bud_Vs_Exp!$B$14:$B$72,""))</f>
        <v>FCR-1.1.1.33</v>
      </c>
      <c r="U497" t="str">
        <f>_xlfn.XLOOKUP(F497,SetUp!$O$2:$O$13,SetUp!$P$2:$P$13,"")</f>
        <v>Q3</v>
      </c>
    </row>
    <row r="498" spans="1:21" x14ac:dyDescent="0.25">
      <c r="A498" s="8" t="s">
        <v>19</v>
      </c>
      <c r="B498" s="8" t="s">
        <v>20</v>
      </c>
      <c r="C498" s="8">
        <v>1573609</v>
      </c>
      <c r="D498" s="8">
        <v>4</v>
      </c>
      <c r="E498" s="9">
        <v>44771</v>
      </c>
      <c r="F498" s="8">
        <v>202207</v>
      </c>
      <c r="G498" t="s">
        <v>733</v>
      </c>
      <c r="H498" t="s">
        <v>29</v>
      </c>
      <c r="I498" s="8">
        <v>590</v>
      </c>
      <c r="J498" s="8">
        <v>65805</v>
      </c>
      <c r="K498" t="s">
        <v>76</v>
      </c>
      <c r="L498" t="str">
        <f>IF(LEFT(J498,3)="658","EU")</f>
        <v>EU</v>
      </c>
      <c r="M498" s="8"/>
      <c r="N498" s="8"/>
      <c r="O498" s="8">
        <v>5</v>
      </c>
      <c r="P498" s="8" t="s">
        <v>22</v>
      </c>
      <c r="Q498" s="8">
        <v>0</v>
      </c>
      <c r="R498" s="8" t="s">
        <v>1169</v>
      </c>
      <c r="S498" s="10">
        <v>8.57</v>
      </c>
      <c r="T498" t="str">
        <f>IF(J498="","","FCR-"&amp;_xlfn.XLOOKUP(J498,Bud_Vs_Exp!$A$14:$A$72,Bud_Vs_Exp!$B$14:$B$72,""))</f>
        <v>FCR-1.1.2.27</v>
      </c>
      <c r="U498" t="str">
        <f>_xlfn.XLOOKUP(F498,SetUp!$O$2:$O$13,SetUp!$P$2:$P$13,"")</f>
        <v>Q3</v>
      </c>
    </row>
    <row r="499" spans="1:21" x14ac:dyDescent="0.25">
      <c r="A499" s="8" t="s">
        <v>19</v>
      </c>
      <c r="B499" s="8" t="s">
        <v>20</v>
      </c>
      <c r="C499" s="8">
        <v>1573610</v>
      </c>
      <c r="D499" s="8">
        <v>13</v>
      </c>
      <c r="E499" s="9">
        <v>44771</v>
      </c>
      <c r="F499" s="8">
        <v>202207</v>
      </c>
      <c r="G499" t="s">
        <v>734</v>
      </c>
      <c r="H499" t="s">
        <v>30</v>
      </c>
      <c r="I499" s="8">
        <v>590</v>
      </c>
      <c r="J499" s="8">
        <v>65827</v>
      </c>
      <c r="K499" t="s">
        <v>76</v>
      </c>
      <c r="L499" t="s">
        <v>75</v>
      </c>
      <c r="M499" s="8"/>
      <c r="N499" s="8"/>
      <c r="O499" s="8">
        <v>5</v>
      </c>
      <c r="P499" s="8" t="s">
        <v>22</v>
      </c>
      <c r="Q499" s="8">
        <v>0</v>
      </c>
      <c r="R499" s="8" t="s">
        <v>1170</v>
      </c>
      <c r="S499" s="10">
        <v>7.39</v>
      </c>
      <c r="T499" t="str">
        <f>IF(J499="","","FCR-"&amp;_xlfn.XLOOKUP(J499,Bud_Vs_Exp!$A$14:$A$72,Bud_Vs_Exp!$B$14:$B$72,""))</f>
        <v xml:space="preserve">FCR-5.6 </v>
      </c>
      <c r="U499" t="str">
        <f>_xlfn.XLOOKUP(F499,SetUp!$O$2:$O$13,SetUp!$P$2:$P$13,"")</f>
        <v>Q3</v>
      </c>
    </row>
    <row r="500" spans="1:21" x14ac:dyDescent="0.25">
      <c r="A500" s="8" t="s">
        <v>19</v>
      </c>
      <c r="B500" s="8" t="s">
        <v>20</v>
      </c>
      <c r="C500" s="8">
        <v>1573657</v>
      </c>
      <c r="D500" s="8">
        <v>1</v>
      </c>
      <c r="E500" s="9">
        <v>44834</v>
      </c>
      <c r="F500" s="8">
        <v>202209</v>
      </c>
      <c r="G500" t="s">
        <v>734</v>
      </c>
      <c r="H500" t="s">
        <v>30</v>
      </c>
      <c r="I500" s="8">
        <v>590</v>
      </c>
      <c r="J500" s="8">
        <v>65827</v>
      </c>
      <c r="K500" t="s">
        <v>76</v>
      </c>
      <c r="L500" t="s">
        <v>75</v>
      </c>
      <c r="M500" s="8"/>
      <c r="N500" s="8"/>
      <c r="O500" s="8">
        <v>5</v>
      </c>
      <c r="P500" s="8" t="s">
        <v>22</v>
      </c>
      <c r="Q500" s="8">
        <v>0</v>
      </c>
      <c r="R500" s="8" t="s">
        <v>1171</v>
      </c>
      <c r="S500" s="10">
        <v>1.5</v>
      </c>
      <c r="T500" t="str">
        <f>IF(J500="","","FCR-"&amp;_xlfn.XLOOKUP(J500,Bud_Vs_Exp!$A$14:$A$72,Bud_Vs_Exp!$B$14:$B$72,""))</f>
        <v xml:space="preserve">FCR-5.6 </v>
      </c>
      <c r="U500" t="str">
        <f>_xlfn.XLOOKUP(F500,SetUp!$O$2:$O$13,SetUp!$P$2:$P$13,"")</f>
        <v>Q3</v>
      </c>
    </row>
    <row r="501" spans="1:21" x14ac:dyDescent="0.25">
      <c r="A501" s="8" t="s">
        <v>19</v>
      </c>
      <c r="B501" s="8" t="s">
        <v>20</v>
      </c>
      <c r="C501" s="8">
        <v>1573610</v>
      </c>
      <c r="D501" s="8">
        <v>0</v>
      </c>
      <c r="E501" s="9">
        <v>44771</v>
      </c>
      <c r="F501" s="8">
        <v>202207</v>
      </c>
      <c r="G501" t="s">
        <v>734</v>
      </c>
      <c r="H501" t="s">
        <v>30</v>
      </c>
      <c r="I501" s="8">
        <v>590</v>
      </c>
      <c r="J501" s="8">
        <v>65827</v>
      </c>
      <c r="K501" t="s">
        <v>76</v>
      </c>
      <c r="L501" t="s">
        <v>75</v>
      </c>
      <c r="M501" s="8"/>
      <c r="N501" s="8"/>
      <c r="O501" s="8">
        <v>5</v>
      </c>
      <c r="P501" s="8" t="s">
        <v>22</v>
      </c>
      <c r="Q501" s="8">
        <v>0</v>
      </c>
      <c r="R501" s="8" t="s">
        <v>1172</v>
      </c>
      <c r="S501" s="10">
        <v>1.5</v>
      </c>
      <c r="T501" t="str">
        <f>IF(J501="","","FCR-"&amp;_xlfn.XLOOKUP(J501,Bud_Vs_Exp!$A$14:$A$72,Bud_Vs_Exp!$B$14:$B$72,""))</f>
        <v xml:space="preserve">FCR-5.6 </v>
      </c>
      <c r="U501" t="str">
        <f>_xlfn.XLOOKUP(F501,SetUp!$O$2:$O$13,SetUp!$P$2:$P$13,"")</f>
        <v>Q3</v>
      </c>
    </row>
    <row r="502" spans="1:21" x14ac:dyDescent="0.25">
      <c r="A502" s="8" t="s">
        <v>19</v>
      </c>
      <c r="B502" s="8" t="s">
        <v>20</v>
      </c>
      <c r="C502" s="8">
        <v>1573610</v>
      </c>
      <c r="D502" s="8">
        <v>11</v>
      </c>
      <c r="E502" s="9">
        <v>44771</v>
      </c>
      <c r="F502" s="8">
        <v>202207</v>
      </c>
      <c r="G502" t="s">
        <v>734</v>
      </c>
      <c r="H502" t="s">
        <v>30</v>
      </c>
      <c r="I502" s="8">
        <v>590</v>
      </c>
      <c r="J502" s="8">
        <v>65827</v>
      </c>
      <c r="K502" t="s">
        <v>76</v>
      </c>
      <c r="L502" t="s">
        <v>75</v>
      </c>
      <c r="M502" s="8"/>
      <c r="N502" s="8"/>
      <c r="O502" s="8">
        <v>5</v>
      </c>
      <c r="P502" s="8" t="s">
        <v>22</v>
      </c>
      <c r="Q502" s="8">
        <v>0</v>
      </c>
      <c r="R502" s="8" t="s">
        <v>1173</v>
      </c>
      <c r="S502" s="10">
        <v>0.8</v>
      </c>
      <c r="T502" t="str">
        <f>IF(J502="","","FCR-"&amp;_xlfn.XLOOKUP(J502,Bud_Vs_Exp!$A$14:$A$72,Bud_Vs_Exp!$B$14:$B$72,""))</f>
        <v xml:space="preserve">FCR-5.6 </v>
      </c>
      <c r="U502" t="str">
        <f>_xlfn.XLOOKUP(F502,SetUp!$O$2:$O$13,SetUp!$P$2:$P$13,"")</f>
        <v>Q3</v>
      </c>
    </row>
    <row r="503" spans="1:21" x14ac:dyDescent="0.25">
      <c r="A503" s="8" t="s">
        <v>19</v>
      </c>
      <c r="B503" s="8" t="s">
        <v>27</v>
      </c>
      <c r="C503" s="8">
        <v>1573611</v>
      </c>
      <c r="D503" s="8">
        <v>0</v>
      </c>
      <c r="E503" s="9">
        <v>44771</v>
      </c>
      <c r="F503" s="8">
        <v>202207</v>
      </c>
      <c r="G503" t="s">
        <v>739</v>
      </c>
      <c r="H503" t="s">
        <v>35</v>
      </c>
      <c r="I503" s="8">
        <v>590</v>
      </c>
      <c r="J503" s="8">
        <v>65820</v>
      </c>
      <c r="K503" t="s">
        <v>76</v>
      </c>
      <c r="L503" t="s">
        <v>75</v>
      </c>
      <c r="M503" s="8"/>
      <c r="N503" s="8"/>
      <c r="O503" s="8">
        <v>5</v>
      </c>
      <c r="P503" s="8" t="s">
        <v>22</v>
      </c>
      <c r="Q503" s="8">
        <v>0</v>
      </c>
      <c r="R503" s="8" t="s">
        <v>1174</v>
      </c>
      <c r="S503" s="10">
        <v>791.11</v>
      </c>
      <c r="T503" t="str">
        <f>IF(J503="","","FCR-"&amp;_xlfn.XLOOKUP(J503,Bud_Vs_Exp!$A$14:$A$72,Bud_Vs_Exp!$B$14:$B$72,""))</f>
        <v xml:space="preserve">FCR-4.2 </v>
      </c>
      <c r="U503" t="str">
        <f>_xlfn.XLOOKUP(F503,SetUp!$O$2:$O$13,SetUp!$P$2:$P$13,"")</f>
        <v>Q3</v>
      </c>
    </row>
    <row r="504" spans="1:21" x14ac:dyDescent="0.25">
      <c r="A504" s="8" t="s">
        <v>19</v>
      </c>
      <c r="B504" s="8" t="s">
        <v>20</v>
      </c>
      <c r="C504" s="8">
        <v>1573617</v>
      </c>
      <c r="D504" s="8">
        <v>7</v>
      </c>
      <c r="E504" s="9">
        <v>44798</v>
      </c>
      <c r="F504" s="8">
        <v>202208</v>
      </c>
      <c r="G504" t="s">
        <v>734</v>
      </c>
      <c r="H504" t="s">
        <v>30</v>
      </c>
      <c r="I504" s="8">
        <v>590</v>
      </c>
      <c r="J504" s="8">
        <v>65827</v>
      </c>
      <c r="K504" t="s">
        <v>76</v>
      </c>
      <c r="L504" t="s">
        <v>75</v>
      </c>
      <c r="M504" s="8"/>
      <c r="N504" s="8"/>
      <c r="O504" s="8">
        <v>5</v>
      </c>
      <c r="P504" s="8" t="s">
        <v>22</v>
      </c>
      <c r="Q504" s="8">
        <v>0</v>
      </c>
      <c r="R504" s="8" t="s">
        <v>1175</v>
      </c>
      <c r="S504" s="10">
        <v>0.8</v>
      </c>
      <c r="T504" t="str">
        <f>IF(J504="","","FCR-"&amp;_xlfn.XLOOKUP(J504,Bud_Vs_Exp!$A$14:$A$72,Bud_Vs_Exp!$B$14:$B$72,""))</f>
        <v xml:space="preserve">FCR-5.6 </v>
      </c>
      <c r="U504" t="str">
        <f>_xlfn.XLOOKUP(F504,SetUp!$O$2:$O$13,SetUp!$P$2:$P$13,"")</f>
        <v>Q3</v>
      </c>
    </row>
    <row r="505" spans="1:21" x14ac:dyDescent="0.25">
      <c r="A505" s="8" t="s">
        <v>19</v>
      </c>
      <c r="B505" s="8" t="s">
        <v>20</v>
      </c>
      <c r="C505" s="8">
        <v>1573620</v>
      </c>
      <c r="D505" s="8">
        <v>0</v>
      </c>
      <c r="E505" s="9">
        <v>44788</v>
      </c>
      <c r="F505" s="8">
        <v>202208</v>
      </c>
      <c r="G505" t="s">
        <v>727</v>
      </c>
      <c r="H505" t="s">
        <v>23</v>
      </c>
      <c r="I505" s="8">
        <v>590</v>
      </c>
      <c r="J505" s="8">
        <v>65822</v>
      </c>
      <c r="K505" t="s">
        <v>76</v>
      </c>
      <c r="L505" t="s">
        <v>75</v>
      </c>
      <c r="M505" s="8"/>
      <c r="N505" s="8"/>
      <c r="O505" s="8">
        <v>5</v>
      </c>
      <c r="P505" s="8" t="s">
        <v>22</v>
      </c>
      <c r="Q505" s="8">
        <v>0</v>
      </c>
      <c r="R505" s="8" t="s">
        <v>1176</v>
      </c>
      <c r="S505" s="10">
        <v>94.5</v>
      </c>
      <c r="T505" t="str">
        <f>IF(J505="","","FCR-"&amp;_xlfn.XLOOKUP(J505,Bud_Vs_Exp!$A$14:$A$72,Bud_Vs_Exp!$B$14:$B$72,""))</f>
        <v xml:space="preserve">FCR-4.4 </v>
      </c>
      <c r="U505" t="str">
        <f>_xlfn.XLOOKUP(F505,SetUp!$O$2:$O$13,SetUp!$P$2:$P$13,"")</f>
        <v>Q3</v>
      </c>
    </row>
    <row r="506" spans="1:21" x14ac:dyDescent="0.25">
      <c r="A506" s="8" t="s">
        <v>19</v>
      </c>
      <c r="B506" s="8" t="s">
        <v>27</v>
      </c>
      <c r="C506" s="8">
        <v>1573622</v>
      </c>
      <c r="D506" s="8">
        <v>0</v>
      </c>
      <c r="E506" s="9">
        <v>44804</v>
      </c>
      <c r="F506" s="8">
        <v>202208</v>
      </c>
      <c r="G506" t="s">
        <v>739</v>
      </c>
      <c r="H506" t="s">
        <v>35</v>
      </c>
      <c r="I506" s="8">
        <v>590</v>
      </c>
      <c r="J506" s="8">
        <v>65820</v>
      </c>
      <c r="K506" t="s">
        <v>76</v>
      </c>
      <c r="L506" t="s">
        <v>75</v>
      </c>
      <c r="M506" s="8"/>
      <c r="N506" s="8"/>
      <c r="O506" s="8">
        <v>5</v>
      </c>
      <c r="P506" s="8" t="s">
        <v>22</v>
      </c>
      <c r="Q506" s="8">
        <v>0</v>
      </c>
      <c r="R506" s="8" t="s">
        <v>1177</v>
      </c>
      <c r="S506" s="10">
        <v>791.11</v>
      </c>
      <c r="T506" t="str">
        <f>IF(J506="","","FCR-"&amp;_xlfn.XLOOKUP(J506,Bud_Vs_Exp!$A$14:$A$72,Bud_Vs_Exp!$B$14:$B$72,""))</f>
        <v xml:space="preserve">FCR-4.2 </v>
      </c>
      <c r="U506" t="str">
        <f>_xlfn.XLOOKUP(F506,SetUp!$O$2:$O$13,SetUp!$P$2:$P$13,"")</f>
        <v>Q3</v>
      </c>
    </row>
    <row r="507" spans="1:21" x14ac:dyDescent="0.25">
      <c r="A507" s="8" t="s">
        <v>19</v>
      </c>
      <c r="B507" s="8" t="s">
        <v>27</v>
      </c>
      <c r="C507" s="8">
        <v>1573623</v>
      </c>
      <c r="D507" s="8">
        <v>0</v>
      </c>
      <c r="E507" s="9">
        <v>44804</v>
      </c>
      <c r="F507" s="8">
        <v>202208</v>
      </c>
      <c r="G507" t="s">
        <v>781</v>
      </c>
      <c r="H507" t="s">
        <v>46</v>
      </c>
      <c r="I507" s="8">
        <v>590</v>
      </c>
      <c r="J507" s="8">
        <v>65822</v>
      </c>
      <c r="K507" t="s">
        <v>76</v>
      </c>
      <c r="L507" t="s">
        <v>75</v>
      </c>
      <c r="M507" s="8"/>
      <c r="N507" s="8"/>
      <c r="O507" s="8">
        <v>5</v>
      </c>
      <c r="P507" s="8" t="s">
        <v>22</v>
      </c>
      <c r="Q507" s="8">
        <v>0</v>
      </c>
      <c r="R507" s="8" t="s">
        <v>1178</v>
      </c>
      <c r="S507" s="10">
        <v>48.4</v>
      </c>
      <c r="T507" t="str">
        <f>IF(J507="","","FCR-"&amp;_xlfn.XLOOKUP(J507,Bud_Vs_Exp!$A$14:$A$72,Bud_Vs_Exp!$B$14:$B$72,""))</f>
        <v xml:space="preserve">FCR-4.4 </v>
      </c>
      <c r="U507" t="str">
        <f>_xlfn.XLOOKUP(F507,SetUp!$O$2:$O$13,SetUp!$P$2:$P$13,"")</f>
        <v>Q3</v>
      </c>
    </row>
    <row r="508" spans="1:21" x14ac:dyDescent="0.25">
      <c r="A508" s="8" t="s">
        <v>19</v>
      </c>
      <c r="B508" s="8" t="s">
        <v>27</v>
      </c>
      <c r="C508" s="8">
        <v>1573623</v>
      </c>
      <c r="D508" s="8">
        <v>1</v>
      </c>
      <c r="E508" s="9">
        <v>44804</v>
      </c>
      <c r="F508" s="8">
        <v>202208</v>
      </c>
      <c r="G508" t="s">
        <v>781</v>
      </c>
      <c r="H508" t="s">
        <v>46</v>
      </c>
      <c r="I508" s="8">
        <v>590</v>
      </c>
      <c r="J508" s="8">
        <v>65822</v>
      </c>
      <c r="K508" t="s">
        <v>76</v>
      </c>
      <c r="L508" t="s">
        <v>75</v>
      </c>
      <c r="M508" s="8"/>
      <c r="N508" s="8"/>
      <c r="O508" s="8">
        <v>5</v>
      </c>
      <c r="P508" s="8" t="s">
        <v>22</v>
      </c>
      <c r="Q508" s="8">
        <v>0</v>
      </c>
      <c r="R508" s="8" t="s">
        <v>1179</v>
      </c>
      <c r="S508" s="10">
        <v>48.4</v>
      </c>
      <c r="T508" t="str">
        <f>IF(J508="","","FCR-"&amp;_xlfn.XLOOKUP(J508,Bud_Vs_Exp!$A$14:$A$72,Bud_Vs_Exp!$B$14:$B$72,""))</f>
        <v xml:space="preserve">FCR-4.4 </v>
      </c>
      <c r="U508" t="str">
        <f>_xlfn.XLOOKUP(F508,SetUp!$O$2:$O$13,SetUp!$P$2:$P$13,"")</f>
        <v>Q3</v>
      </c>
    </row>
    <row r="509" spans="1:21" x14ac:dyDescent="0.25">
      <c r="A509" s="8" t="s">
        <v>19</v>
      </c>
      <c r="B509" s="8" t="s">
        <v>27</v>
      </c>
      <c r="C509" s="8">
        <v>1573624</v>
      </c>
      <c r="D509" s="8">
        <v>7</v>
      </c>
      <c r="E509" s="9">
        <v>44804</v>
      </c>
      <c r="F509" s="8">
        <v>202208</v>
      </c>
      <c r="G509" t="s">
        <v>742</v>
      </c>
      <c r="H509" t="s">
        <v>38</v>
      </c>
      <c r="I509" s="8">
        <v>590</v>
      </c>
      <c r="J509" s="8">
        <v>65822</v>
      </c>
      <c r="K509" t="s">
        <v>76</v>
      </c>
      <c r="L509" t="s">
        <v>75</v>
      </c>
      <c r="M509" s="8"/>
      <c r="N509" s="8"/>
      <c r="O509" s="8">
        <v>5</v>
      </c>
      <c r="P509" s="8" t="s">
        <v>22</v>
      </c>
      <c r="Q509" s="8">
        <v>0</v>
      </c>
      <c r="R509" s="8" t="s">
        <v>988</v>
      </c>
      <c r="S509" s="10">
        <v>6.64</v>
      </c>
      <c r="T509" t="str">
        <f>IF(J509="","","FCR-"&amp;_xlfn.XLOOKUP(J509,Bud_Vs_Exp!$A$14:$A$72,Bud_Vs_Exp!$B$14:$B$72,""))</f>
        <v xml:space="preserve">FCR-4.4 </v>
      </c>
      <c r="U509" t="str">
        <f>_xlfn.XLOOKUP(F509,SetUp!$O$2:$O$13,SetUp!$P$2:$P$13,"")</f>
        <v>Q3</v>
      </c>
    </row>
    <row r="510" spans="1:21" x14ac:dyDescent="0.25">
      <c r="A510" s="8" t="s">
        <v>19</v>
      </c>
      <c r="B510" s="8" t="s">
        <v>27</v>
      </c>
      <c r="C510" s="8">
        <v>1573624</v>
      </c>
      <c r="D510" s="8">
        <v>6</v>
      </c>
      <c r="E510" s="9">
        <v>44804</v>
      </c>
      <c r="F510" s="8">
        <v>202208</v>
      </c>
      <c r="G510" t="s">
        <v>742</v>
      </c>
      <c r="H510" t="s">
        <v>38</v>
      </c>
      <c r="I510" s="8">
        <v>590</v>
      </c>
      <c r="J510" s="8">
        <v>65822</v>
      </c>
      <c r="K510" t="s">
        <v>76</v>
      </c>
      <c r="L510" t="s">
        <v>75</v>
      </c>
      <c r="M510" s="8"/>
      <c r="N510" s="8"/>
      <c r="O510" s="8">
        <v>5</v>
      </c>
      <c r="P510" s="8" t="s">
        <v>22</v>
      </c>
      <c r="Q510" s="8">
        <v>0</v>
      </c>
      <c r="R510" s="8" t="s">
        <v>989</v>
      </c>
      <c r="S510" s="10">
        <v>11.67</v>
      </c>
      <c r="T510" t="str">
        <f>IF(J510="","","FCR-"&amp;_xlfn.XLOOKUP(J510,Bud_Vs_Exp!$A$14:$A$72,Bud_Vs_Exp!$B$14:$B$72,""))</f>
        <v xml:space="preserve">FCR-4.4 </v>
      </c>
      <c r="U510" t="str">
        <f>_xlfn.XLOOKUP(F510,SetUp!$O$2:$O$13,SetUp!$P$2:$P$13,"")</f>
        <v>Q3</v>
      </c>
    </row>
    <row r="511" spans="1:21" x14ac:dyDescent="0.25">
      <c r="A511" s="8" t="s">
        <v>19</v>
      </c>
      <c r="B511" s="8" t="s">
        <v>27</v>
      </c>
      <c r="C511" s="8">
        <v>1573624</v>
      </c>
      <c r="D511" s="8">
        <v>2</v>
      </c>
      <c r="E511" s="9">
        <v>44804</v>
      </c>
      <c r="F511" s="8">
        <v>202208</v>
      </c>
      <c r="G511" t="s">
        <v>742</v>
      </c>
      <c r="H511" t="s">
        <v>38</v>
      </c>
      <c r="I511" s="8">
        <v>590</v>
      </c>
      <c r="J511" s="8">
        <v>65822</v>
      </c>
      <c r="K511" t="s">
        <v>76</v>
      </c>
      <c r="L511" t="s">
        <v>75</v>
      </c>
      <c r="M511" s="8"/>
      <c r="N511" s="8"/>
      <c r="O511" s="8">
        <v>5</v>
      </c>
      <c r="P511" s="8" t="s">
        <v>22</v>
      </c>
      <c r="Q511" s="8">
        <v>0</v>
      </c>
      <c r="R511" s="8" t="s">
        <v>987</v>
      </c>
      <c r="S511" s="10">
        <v>16.97</v>
      </c>
      <c r="T511" t="str">
        <f>IF(J511="","","FCR-"&amp;_xlfn.XLOOKUP(J511,Bud_Vs_Exp!$A$14:$A$72,Bud_Vs_Exp!$B$14:$B$72,""))</f>
        <v xml:space="preserve">FCR-4.4 </v>
      </c>
      <c r="U511" t="str">
        <f>_xlfn.XLOOKUP(F511,SetUp!$O$2:$O$13,SetUp!$P$2:$P$13,"")</f>
        <v>Q3</v>
      </c>
    </row>
    <row r="512" spans="1:21" x14ac:dyDescent="0.25">
      <c r="A512" s="8" t="s">
        <v>19</v>
      </c>
      <c r="B512" s="8" t="s">
        <v>27</v>
      </c>
      <c r="C512" s="8">
        <v>1573624</v>
      </c>
      <c r="D512" s="8">
        <v>1</v>
      </c>
      <c r="E512" s="9">
        <v>44804</v>
      </c>
      <c r="F512" s="8">
        <v>202208</v>
      </c>
      <c r="G512" t="s">
        <v>742</v>
      </c>
      <c r="H512" t="s">
        <v>38</v>
      </c>
      <c r="I512" s="8">
        <v>590</v>
      </c>
      <c r="J512" s="8">
        <v>65822</v>
      </c>
      <c r="K512" t="s">
        <v>76</v>
      </c>
      <c r="L512" t="s">
        <v>75</v>
      </c>
      <c r="M512" s="8"/>
      <c r="N512" s="8"/>
      <c r="O512" s="8">
        <v>5</v>
      </c>
      <c r="P512" s="8" t="s">
        <v>22</v>
      </c>
      <c r="Q512" s="8">
        <v>0</v>
      </c>
      <c r="R512" s="8" t="s">
        <v>988</v>
      </c>
      <c r="S512" s="10">
        <v>6.64</v>
      </c>
      <c r="T512" t="str">
        <f>IF(J512="","","FCR-"&amp;_xlfn.XLOOKUP(J512,Bud_Vs_Exp!$A$14:$A$72,Bud_Vs_Exp!$B$14:$B$72,""))</f>
        <v xml:space="preserve">FCR-4.4 </v>
      </c>
      <c r="U512" t="str">
        <f>_xlfn.XLOOKUP(F512,SetUp!$O$2:$O$13,SetUp!$P$2:$P$13,"")</f>
        <v>Q3</v>
      </c>
    </row>
    <row r="513" spans="1:21" x14ac:dyDescent="0.25">
      <c r="A513" s="8" t="s">
        <v>19</v>
      </c>
      <c r="B513" s="8" t="s">
        <v>27</v>
      </c>
      <c r="C513" s="8">
        <v>1573624</v>
      </c>
      <c r="D513" s="8">
        <v>0</v>
      </c>
      <c r="E513" s="9">
        <v>44804</v>
      </c>
      <c r="F513" s="8">
        <v>202208</v>
      </c>
      <c r="G513" t="s">
        <v>742</v>
      </c>
      <c r="H513" t="s">
        <v>38</v>
      </c>
      <c r="I513" s="8">
        <v>590</v>
      </c>
      <c r="J513" s="8">
        <v>65822</v>
      </c>
      <c r="K513" t="s">
        <v>76</v>
      </c>
      <c r="L513" t="s">
        <v>75</v>
      </c>
      <c r="M513" s="8"/>
      <c r="N513" s="8"/>
      <c r="O513" s="8">
        <v>5</v>
      </c>
      <c r="P513" s="8" t="s">
        <v>22</v>
      </c>
      <c r="Q513" s="8">
        <v>0</v>
      </c>
      <c r="R513" s="8" t="s">
        <v>989</v>
      </c>
      <c r="S513" s="10">
        <v>11.67</v>
      </c>
      <c r="T513" t="str">
        <f>IF(J513="","","FCR-"&amp;_xlfn.XLOOKUP(J513,Bud_Vs_Exp!$A$14:$A$72,Bud_Vs_Exp!$B$14:$B$72,""))</f>
        <v xml:space="preserve">FCR-4.4 </v>
      </c>
      <c r="U513" t="str">
        <f>_xlfn.XLOOKUP(F513,SetUp!$O$2:$O$13,SetUp!$P$2:$P$13,"")</f>
        <v>Q3</v>
      </c>
    </row>
    <row r="514" spans="1:21" x14ac:dyDescent="0.25">
      <c r="A514" s="8" t="s">
        <v>19</v>
      </c>
      <c r="B514" s="8" t="s">
        <v>27</v>
      </c>
      <c r="C514" s="8">
        <v>1573624</v>
      </c>
      <c r="D514" s="8">
        <v>8</v>
      </c>
      <c r="E514" s="9">
        <v>44804</v>
      </c>
      <c r="F514" s="8">
        <v>202208</v>
      </c>
      <c r="G514" t="s">
        <v>742</v>
      </c>
      <c r="H514" t="s">
        <v>38</v>
      </c>
      <c r="I514" s="8">
        <v>590</v>
      </c>
      <c r="J514" s="8">
        <v>65822</v>
      </c>
      <c r="K514" t="s">
        <v>76</v>
      </c>
      <c r="L514" t="s">
        <v>75</v>
      </c>
      <c r="M514" s="8"/>
      <c r="N514" s="8"/>
      <c r="O514" s="8">
        <v>5</v>
      </c>
      <c r="P514" s="8" t="s">
        <v>22</v>
      </c>
      <c r="Q514" s="8">
        <v>0</v>
      </c>
      <c r="R514" s="8" t="s">
        <v>987</v>
      </c>
      <c r="S514" s="10">
        <v>16.97</v>
      </c>
      <c r="T514" t="str">
        <f>IF(J514="","","FCR-"&amp;_xlfn.XLOOKUP(J514,Bud_Vs_Exp!$A$14:$A$72,Bud_Vs_Exp!$B$14:$B$72,""))</f>
        <v xml:space="preserve">FCR-4.4 </v>
      </c>
      <c r="U514" t="str">
        <f>_xlfn.XLOOKUP(F514,SetUp!$O$2:$O$13,SetUp!$P$2:$P$13,"")</f>
        <v>Q3</v>
      </c>
    </row>
    <row r="515" spans="1:21" x14ac:dyDescent="0.25">
      <c r="A515" s="8" t="s">
        <v>19</v>
      </c>
      <c r="B515" s="8" t="s">
        <v>27</v>
      </c>
      <c r="C515" s="8">
        <v>1573628</v>
      </c>
      <c r="D515" s="8">
        <v>1</v>
      </c>
      <c r="E515" s="9">
        <v>44804</v>
      </c>
      <c r="F515" s="8">
        <v>202208</v>
      </c>
      <c r="G515" t="s">
        <v>731</v>
      </c>
      <c r="H515" t="s">
        <v>705</v>
      </c>
      <c r="I515" s="8">
        <v>590</v>
      </c>
      <c r="J515" s="8">
        <v>65804</v>
      </c>
      <c r="K515" t="s">
        <v>76</v>
      </c>
      <c r="L515" t="s">
        <v>75</v>
      </c>
      <c r="M515" s="8"/>
      <c r="N515" s="8"/>
      <c r="O515" s="8">
        <v>5</v>
      </c>
      <c r="P515" s="8" t="s">
        <v>22</v>
      </c>
      <c r="Q515" s="8">
        <v>0</v>
      </c>
      <c r="R515" s="8" t="s">
        <v>999</v>
      </c>
      <c r="S515" s="10">
        <v>825.3</v>
      </c>
      <c r="T515" t="str">
        <f>IF(J515="","","FCR-"&amp;_xlfn.XLOOKUP(J515,Bud_Vs_Exp!$A$14:$A$72,Bud_Vs_Exp!$B$14:$B$72,""))</f>
        <v>FCR-1.1.2.26</v>
      </c>
      <c r="U515" t="str">
        <f>_xlfn.XLOOKUP(F515,SetUp!$O$2:$O$13,SetUp!$P$2:$P$13,"")</f>
        <v>Q3</v>
      </c>
    </row>
    <row r="516" spans="1:21" x14ac:dyDescent="0.25">
      <c r="A516" s="8" t="s">
        <v>19</v>
      </c>
      <c r="B516" s="8" t="s">
        <v>27</v>
      </c>
      <c r="C516" s="8">
        <v>1573628</v>
      </c>
      <c r="D516" s="8">
        <v>4</v>
      </c>
      <c r="E516" s="9">
        <v>44804</v>
      </c>
      <c r="F516" s="8">
        <v>202208</v>
      </c>
      <c r="G516" t="s">
        <v>731</v>
      </c>
      <c r="H516" t="s">
        <v>705</v>
      </c>
      <c r="I516" s="8">
        <v>590</v>
      </c>
      <c r="J516" s="8">
        <v>65805</v>
      </c>
      <c r="K516" t="s">
        <v>76</v>
      </c>
      <c r="L516" t="str">
        <f>IF(LEFT(J516,3)="658","EU")</f>
        <v>EU</v>
      </c>
      <c r="M516" s="8"/>
      <c r="N516" s="8"/>
      <c r="O516" s="8">
        <v>5</v>
      </c>
      <c r="P516" s="8" t="s">
        <v>22</v>
      </c>
      <c r="Q516" s="8">
        <v>0</v>
      </c>
      <c r="R516" s="8" t="s">
        <v>999</v>
      </c>
      <c r="S516" s="10">
        <v>146.6</v>
      </c>
      <c r="T516" t="str">
        <f>IF(J516="","","FCR-"&amp;_xlfn.XLOOKUP(J516,Bud_Vs_Exp!$A$14:$A$72,Bud_Vs_Exp!$B$14:$B$72,""))</f>
        <v>FCR-1.1.2.27</v>
      </c>
      <c r="U516" t="str">
        <f>_xlfn.XLOOKUP(F516,SetUp!$O$2:$O$13,SetUp!$P$2:$P$13,"")</f>
        <v>Q3</v>
      </c>
    </row>
    <row r="517" spans="1:21" x14ac:dyDescent="0.25">
      <c r="A517" s="8" t="s">
        <v>19</v>
      </c>
      <c r="B517" s="8" t="s">
        <v>27</v>
      </c>
      <c r="C517" s="8">
        <v>1573628</v>
      </c>
      <c r="D517" s="8">
        <v>2</v>
      </c>
      <c r="E517" s="9">
        <v>44804</v>
      </c>
      <c r="F517" s="8">
        <v>202208</v>
      </c>
      <c r="G517" t="s">
        <v>731</v>
      </c>
      <c r="H517" t="s">
        <v>705</v>
      </c>
      <c r="I517" s="8">
        <v>590</v>
      </c>
      <c r="J517" s="8">
        <v>65802</v>
      </c>
      <c r="K517" t="s">
        <v>76</v>
      </c>
      <c r="L517" t="s">
        <v>75</v>
      </c>
      <c r="M517" s="8"/>
      <c r="N517" s="8"/>
      <c r="O517" s="8">
        <v>5</v>
      </c>
      <c r="P517" s="8" t="s">
        <v>22</v>
      </c>
      <c r="Q517" s="8">
        <v>0</v>
      </c>
      <c r="R517" s="8" t="s">
        <v>999</v>
      </c>
      <c r="S517" s="10">
        <v>1947</v>
      </c>
      <c r="T517" t="str">
        <f>IF(J517="","","FCR-"&amp;_xlfn.XLOOKUP(J517,Bud_Vs_Exp!$A$14:$A$72,Bud_Vs_Exp!$B$14:$B$72,""))</f>
        <v>FCR-1.1.1.33</v>
      </c>
      <c r="U517" t="str">
        <f>_xlfn.XLOOKUP(F517,SetUp!$O$2:$O$13,SetUp!$P$2:$P$13,"")</f>
        <v>Q3</v>
      </c>
    </row>
    <row r="518" spans="1:21" x14ac:dyDescent="0.25">
      <c r="A518" s="8" t="s">
        <v>19</v>
      </c>
      <c r="B518" s="8" t="s">
        <v>27</v>
      </c>
      <c r="C518" s="8">
        <v>1573629</v>
      </c>
      <c r="D518" s="8">
        <v>2</v>
      </c>
      <c r="E518" s="9">
        <v>44804</v>
      </c>
      <c r="F518" s="8">
        <v>202208</v>
      </c>
      <c r="G518" t="s">
        <v>730</v>
      </c>
      <c r="H518" t="s">
        <v>26</v>
      </c>
      <c r="I518" s="8">
        <v>590</v>
      </c>
      <c r="J518" s="8">
        <v>65802</v>
      </c>
      <c r="K518" t="s">
        <v>76</v>
      </c>
      <c r="L518" t="s">
        <v>75</v>
      </c>
      <c r="M518" s="8"/>
      <c r="N518" s="8"/>
      <c r="O518" s="8">
        <v>5</v>
      </c>
      <c r="P518" s="8" t="s">
        <v>22</v>
      </c>
      <c r="Q518" s="8">
        <v>0</v>
      </c>
      <c r="R518" s="8" t="s">
        <v>1090</v>
      </c>
      <c r="S518" s="10">
        <v>50</v>
      </c>
      <c r="T518" t="str">
        <f>IF(J518="","","FCR-"&amp;_xlfn.XLOOKUP(J518,Bud_Vs_Exp!$A$14:$A$72,Bud_Vs_Exp!$B$14:$B$72,""))</f>
        <v>FCR-1.1.1.33</v>
      </c>
      <c r="U518" t="str">
        <f>_xlfn.XLOOKUP(F518,SetUp!$O$2:$O$13,SetUp!$P$2:$P$13,"")</f>
        <v>Q3</v>
      </c>
    </row>
    <row r="519" spans="1:21" x14ac:dyDescent="0.25">
      <c r="A519" s="8" t="s">
        <v>19</v>
      </c>
      <c r="B519" s="8" t="s">
        <v>27</v>
      </c>
      <c r="C519" s="8">
        <v>1573629</v>
      </c>
      <c r="D519" s="8">
        <v>1</v>
      </c>
      <c r="E519" s="9">
        <v>44804</v>
      </c>
      <c r="F519" s="8">
        <v>202208</v>
      </c>
      <c r="G519" t="s">
        <v>730</v>
      </c>
      <c r="H519" t="s">
        <v>26</v>
      </c>
      <c r="I519" s="8">
        <v>590</v>
      </c>
      <c r="J519" s="8">
        <v>65804</v>
      </c>
      <c r="K519" t="s">
        <v>76</v>
      </c>
      <c r="L519" t="s">
        <v>75</v>
      </c>
      <c r="M519" s="8"/>
      <c r="N519" s="8"/>
      <c r="O519" s="8">
        <v>5</v>
      </c>
      <c r="P519" s="8" t="s">
        <v>22</v>
      </c>
      <c r="Q519" s="8">
        <v>0</v>
      </c>
      <c r="R519" s="8" t="s">
        <v>1089</v>
      </c>
      <c r="S519" s="10">
        <v>30</v>
      </c>
      <c r="T519" t="str">
        <f>IF(J519="","","FCR-"&amp;_xlfn.XLOOKUP(J519,Bud_Vs_Exp!$A$14:$A$72,Bud_Vs_Exp!$B$14:$B$72,""))</f>
        <v>FCR-1.1.2.26</v>
      </c>
      <c r="U519" t="str">
        <f>_xlfn.XLOOKUP(F519,SetUp!$O$2:$O$13,SetUp!$P$2:$P$13,"")</f>
        <v>Q3</v>
      </c>
    </row>
    <row r="520" spans="1:21" x14ac:dyDescent="0.25">
      <c r="A520" s="8" t="s">
        <v>19</v>
      </c>
      <c r="B520" s="8" t="s">
        <v>27</v>
      </c>
      <c r="C520" s="8">
        <v>1573629</v>
      </c>
      <c r="D520" s="8">
        <v>4</v>
      </c>
      <c r="E520" s="9">
        <v>44804</v>
      </c>
      <c r="F520" s="8">
        <v>202208</v>
      </c>
      <c r="G520" t="s">
        <v>730</v>
      </c>
      <c r="H520" t="s">
        <v>26</v>
      </c>
      <c r="I520" s="8">
        <v>590</v>
      </c>
      <c r="J520" s="8">
        <v>65805</v>
      </c>
      <c r="K520" t="s">
        <v>76</v>
      </c>
      <c r="L520" t="str">
        <f>IF(LEFT(J520,3)="658","EU")</f>
        <v>EU</v>
      </c>
      <c r="M520" s="8"/>
      <c r="N520" s="8"/>
      <c r="O520" s="8">
        <v>5</v>
      </c>
      <c r="P520" s="8" t="s">
        <v>22</v>
      </c>
      <c r="Q520" s="8">
        <v>0</v>
      </c>
      <c r="R520" s="8" t="s">
        <v>1091</v>
      </c>
      <c r="S520" s="10">
        <v>3.18</v>
      </c>
      <c r="T520" t="str">
        <f>IF(J520="","","FCR-"&amp;_xlfn.XLOOKUP(J520,Bud_Vs_Exp!$A$14:$A$72,Bud_Vs_Exp!$B$14:$B$72,""))</f>
        <v>FCR-1.1.2.27</v>
      </c>
      <c r="U520" t="str">
        <f>_xlfn.XLOOKUP(F520,SetUp!$O$2:$O$13,SetUp!$P$2:$P$13,"")</f>
        <v>Q3</v>
      </c>
    </row>
    <row r="521" spans="1:21" x14ac:dyDescent="0.25">
      <c r="A521" s="8" t="s">
        <v>19</v>
      </c>
      <c r="B521" s="8" t="s">
        <v>27</v>
      </c>
      <c r="C521" s="8">
        <v>1573630</v>
      </c>
      <c r="D521" s="8">
        <v>1</v>
      </c>
      <c r="E521" s="9">
        <v>44804</v>
      </c>
      <c r="F521" s="8">
        <v>202208</v>
      </c>
      <c r="G521" t="s">
        <v>735</v>
      </c>
      <c r="H521" t="s">
        <v>706</v>
      </c>
      <c r="I521" s="8">
        <v>590</v>
      </c>
      <c r="J521" s="8">
        <v>65804</v>
      </c>
      <c r="K521" t="s">
        <v>76</v>
      </c>
      <c r="L521" t="s">
        <v>75</v>
      </c>
      <c r="M521" s="8"/>
      <c r="N521" s="8"/>
      <c r="O521" s="8">
        <v>5</v>
      </c>
      <c r="P521" s="8" t="s">
        <v>22</v>
      </c>
      <c r="Q521" s="8">
        <v>0</v>
      </c>
      <c r="R521" s="8" t="s">
        <v>975</v>
      </c>
      <c r="S521" s="10">
        <v>4.49</v>
      </c>
      <c r="T521" t="str">
        <f>IF(J521="","","FCR-"&amp;_xlfn.XLOOKUP(J521,Bud_Vs_Exp!$A$14:$A$72,Bud_Vs_Exp!$B$14:$B$72,""))</f>
        <v>FCR-1.1.2.26</v>
      </c>
      <c r="U521" t="str">
        <f>_xlfn.XLOOKUP(F521,SetUp!$O$2:$O$13,SetUp!$P$2:$P$13,"")</f>
        <v>Q3</v>
      </c>
    </row>
    <row r="522" spans="1:21" x14ac:dyDescent="0.25">
      <c r="A522" s="8" t="s">
        <v>19</v>
      </c>
      <c r="B522" s="8" t="s">
        <v>27</v>
      </c>
      <c r="C522" s="8">
        <v>1573630</v>
      </c>
      <c r="D522" s="8">
        <v>2</v>
      </c>
      <c r="E522" s="9">
        <v>44804</v>
      </c>
      <c r="F522" s="8">
        <v>202208</v>
      </c>
      <c r="G522" t="s">
        <v>735</v>
      </c>
      <c r="H522" t="s">
        <v>706</v>
      </c>
      <c r="I522" s="8">
        <v>590</v>
      </c>
      <c r="J522" s="8">
        <v>65802</v>
      </c>
      <c r="K522" t="s">
        <v>76</v>
      </c>
      <c r="L522" t="s">
        <v>75</v>
      </c>
      <c r="M522" s="8"/>
      <c r="N522" s="8"/>
      <c r="O522" s="8">
        <v>5</v>
      </c>
      <c r="P522" s="8" t="s">
        <v>22</v>
      </c>
      <c r="Q522" s="8">
        <v>0</v>
      </c>
      <c r="R522" s="8" t="s">
        <v>975</v>
      </c>
      <c r="S522" s="10">
        <v>7.49</v>
      </c>
      <c r="T522" t="str">
        <f>IF(J522="","","FCR-"&amp;_xlfn.XLOOKUP(J522,Bud_Vs_Exp!$A$14:$A$72,Bud_Vs_Exp!$B$14:$B$72,""))</f>
        <v>FCR-1.1.1.33</v>
      </c>
      <c r="U522" t="str">
        <f>_xlfn.XLOOKUP(F522,SetUp!$O$2:$O$13,SetUp!$P$2:$P$13,"")</f>
        <v>Q3</v>
      </c>
    </row>
    <row r="523" spans="1:21" x14ac:dyDescent="0.25">
      <c r="A523" s="8" t="s">
        <v>19</v>
      </c>
      <c r="B523" s="8" t="s">
        <v>27</v>
      </c>
      <c r="C523" s="8">
        <v>1573630</v>
      </c>
      <c r="D523" s="8">
        <v>4</v>
      </c>
      <c r="E523" s="9">
        <v>44804</v>
      </c>
      <c r="F523" s="8">
        <v>202208</v>
      </c>
      <c r="G523" t="s">
        <v>735</v>
      </c>
      <c r="H523" t="s">
        <v>706</v>
      </c>
      <c r="I523" s="8">
        <v>590</v>
      </c>
      <c r="J523" s="8">
        <v>65805</v>
      </c>
      <c r="K523" t="s">
        <v>76</v>
      </c>
      <c r="L523" t="str">
        <f>IF(LEFT(J523,3)="658","EU")</f>
        <v>EU</v>
      </c>
      <c r="M523" s="8"/>
      <c r="N523" s="8"/>
      <c r="O523" s="8">
        <v>5</v>
      </c>
      <c r="P523" s="8" t="s">
        <v>22</v>
      </c>
      <c r="Q523" s="8">
        <v>0</v>
      </c>
      <c r="R523" s="8" t="s">
        <v>975</v>
      </c>
      <c r="S523" s="10">
        <v>1.59</v>
      </c>
      <c r="T523" t="str">
        <f>IF(J523="","","FCR-"&amp;_xlfn.XLOOKUP(J523,Bud_Vs_Exp!$A$14:$A$72,Bud_Vs_Exp!$B$14:$B$72,""))</f>
        <v>FCR-1.1.2.27</v>
      </c>
      <c r="U523" t="str">
        <f>_xlfn.XLOOKUP(F523,SetUp!$O$2:$O$13,SetUp!$P$2:$P$13,"")</f>
        <v>Q3</v>
      </c>
    </row>
    <row r="524" spans="1:21" x14ac:dyDescent="0.25">
      <c r="A524" s="8" t="s">
        <v>19</v>
      </c>
      <c r="B524" s="8" t="s">
        <v>27</v>
      </c>
      <c r="C524" s="8">
        <v>1573631</v>
      </c>
      <c r="D524" s="8">
        <v>5</v>
      </c>
      <c r="E524" s="9">
        <v>44804</v>
      </c>
      <c r="F524" s="8">
        <v>202208</v>
      </c>
      <c r="G524" t="s">
        <v>736</v>
      </c>
      <c r="H524" t="s">
        <v>31</v>
      </c>
      <c r="I524" s="8">
        <v>590</v>
      </c>
      <c r="J524" s="8">
        <v>65805</v>
      </c>
      <c r="K524" t="s">
        <v>76</v>
      </c>
      <c r="L524" t="str">
        <f>IF(LEFT(J524,3)="658","EU")</f>
        <v>EU</v>
      </c>
      <c r="M524" s="8"/>
      <c r="N524" s="8"/>
      <c r="O524" s="8">
        <v>5</v>
      </c>
      <c r="P524" s="8" t="s">
        <v>22</v>
      </c>
      <c r="Q524" s="8">
        <v>0</v>
      </c>
      <c r="R524" s="8" t="s">
        <v>996</v>
      </c>
      <c r="S524" s="10">
        <v>2.11</v>
      </c>
      <c r="T524" t="str">
        <f>IF(J524="","","FCR-"&amp;_xlfn.XLOOKUP(J524,Bud_Vs_Exp!$A$14:$A$72,Bud_Vs_Exp!$B$14:$B$72,""))</f>
        <v>FCR-1.1.2.27</v>
      </c>
      <c r="U524" t="str">
        <f>_xlfn.XLOOKUP(F524,SetUp!$O$2:$O$13,SetUp!$P$2:$P$13,"")</f>
        <v>Q3</v>
      </c>
    </row>
    <row r="525" spans="1:21" x14ac:dyDescent="0.25">
      <c r="A525" s="8" t="s">
        <v>19</v>
      </c>
      <c r="B525" s="8" t="s">
        <v>27</v>
      </c>
      <c r="C525" s="8">
        <v>1573631</v>
      </c>
      <c r="D525" s="8">
        <v>3</v>
      </c>
      <c r="E525" s="9">
        <v>44804</v>
      </c>
      <c r="F525" s="8">
        <v>202208</v>
      </c>
      <c r="G525" t="s">
        <v>736</v>
      </c>
      <c r="H525" t="s">
        <v>31</v>
      </c>
      <c r="I525" s="8">
        <v>590</v>
      </c>
      <c r="J525" s="8">
        <v>65802</v>
      </c>
      <c r="K525" t="s">
        <v>76</v>
      </c>
      <c r="L525" t="s">
        <v>75</v>
      </c>
      <c r="M525" s="8"/>
      <c r="N525" s="8"/>
      <c r="O525" s="8">
        <v>5</v>
      </c>
      <c r="P525" s="8" t="s">
        <v>22</v>
      </c>
      <c r="Q525" s="8">
        <v>0</v>
      </c>
      <c r="R525" s="8" t="s">
        <v>996</v>
      </c>
      <c r="S525" s="10">
        <v>9.93</v>
      </c>
      <c r="T525" t="str">
        <f>IF(J525="","","FCR-"&amp;_xlfn.XLOOKUP(J525,Bud_Vs_Exp!$A$14:$A$72,Bud_Vs_Exp!$B$14:$B$72,""))</f>
        <v>FCR-1.1.1.33</v>
      </c>
      <c r="U525" t="str">
        <f>_xlfn.XLOOKUP(F525,SetUp!$O$2:$O$13,SetUp!$P$2:$P$13,"")</f>
        <v>Q3</v>
      </c>
    </row>
    <row r="526" spans="1:21" x14ac:dyDescent="0.25">
      <c r="A526" s="8" t="s">
        <v>19</v>
      </c>
      <c r="B526" s="8" t="s">
        <v>27</v>
      </c>
      <c r="C526" s="8">
        <v>1573631</v>
      </c>
      <c r="D526" s="8">
        <v>2</v>
      </c>
      <c r="E526" s="9">
        <v>44804</v>
      </c>
      <c r="F526" s="8">
        <v>202208</v>
      </c>
      <c r="G526" t="s">
        <v>736</v>
      </c>
      <c r="H526" t="s">
        <v>31</v>
      </c>
      <c r="I526" s="8">
        <v>590</v>
      </c>
      <c r="J526" s="8">
        <v>65804</v>
      </c>
      <c r="K526" t="s">
        <v>76</v>
      </c>
      <c r="L526" t="s">
        <v>75</v>
      </c>
      <c r="M526" s="8"/>
      <c r="N526" s="8"/>
      <c r="O526" s="8">
        <v>5</v>
      </c>
      <c r="P526" s="8" t="s">
        <v>22</v>
      </c>
      <c r="Q526" s="8">
        <v>0</v>
      </c>
      <c r="R526" s="8" t="s">
        <v>996</v>
      </c>
      <c r="S526" s="10">
        <v>5.96</v>
      </c>
      <c r="T526" t="str">
        <f>IF(J526="","","FCR-"&amp;_xlfn.XLOOKUP(J526,Bud_Vs_Exp!$A$14:$A$72,Bud_Vs_Exp!$B$14:$B$72,""))</f>
        <v>FCR-1.1.2.26</v>
      </c>
      <c r="U526" t="str">
        <f>_xlfn.XLOOKUP(F526,SetUp!$O$2:$O$13,SetUp!$P$2:$P$13,"")</f>
        <v>Q3</v>
      </c>
    </row>
    <row r="527" spans="1:21" x14ac:dyDescent="0.25">
      <c r="A527" s="8" t="s">
        <v>19</v>
      </c>
      <c r="B527" s="8" t="s">
        <v>27</v>
      </c>
      <c r="C527" s="8">
        <v>1573632</v>
      </c>
      <c r="D527" s="8">
        <v>2</v>
      </c>
      <c r="E527" s="9">
        <v>44804</v>
      </c>
      <c r="F527" s="8">
        <v>202208</v>
      </c>
      <c r="G527" t="s">
        <v>733</v>
      </c>
      <c r="H527" t="s">
        <v>29</v>
      </c>
      <c r="I527" s="8">
        <v>590</v>
      </c>
      <c r="J527" s="8">
        <v>65802</v>
      </c>
      <c r="K527" t="s">
        <v>76</v>
      </c>
      <c r="L527" t="s">
        <v>75</v>
      </c>
      <c r="M527" s="8"/>
      <c r="N527" s="8"/>
      <c r="O527" s="8">
        <v>5</v>
      </c>
      <c r="P527" s="8" t="s">
        <v>22</v>
      </c>
      <c r="Q527" s="8">
        <v>0</v>
      </c>
      <c r="R527" s="8" t="s">
        <v>1180</v>
      </c>
      <c r="S527" s="10">
        <v>110.63</v>
      </c>
      <c r="T527" t="str">
        <f>IF(J527="","","FCR-"&amp;_xlfn.XLOOKUP(J527,Bud_Vs_Exp!$A$14:$A$72,Bud_Vs_Exp!$B$14:$B$72,""))</f>
        <v>FCR-1.1.1.33</v>
      </c>
      <c r="U527" t="str">
        <f>_xlfn.XLOOKUP(F527,SetUp!$O$2:$O$13,SetUp!$P$2:$P$13,"")</f>
        <v>Q3</v>
      </c>
    </row>
    <row r="528" spans="1:21" x14ac:dyDescent="0.25">
      <c r="A528" s="8" t="s">
        <v>19</v>
      </c>
      <c r="B528" s="8" t="s">
        <v>27</v>
      </c>
      <c r="C528" s="8">
        <v>1573632</v>
      </c>
      <c r="D528" s="8">
        <v>1</v>
      </c>
      <c r="E528" s="9">
        <v>44804</v>
      </c>
      <c r="F528" s="8">
        <v>202208</v>
      </c>
      <c r="G528" t="s">
        <v>733</v>
      </c>
      <c r="H528" t="s">
        <v>29</v>
      </c>
      <c r="I528" s="8">
        <v>590</v>
      </c>
      <c r="J528" s="8">
        <v>65804</v>
      </c>
      <c r="K528" t="s">
        <v>76</v>
      </c>
      <c r="L528" t="s">
        <v>75</v>
      </c>
      <c r="M528" s="8"/>
      <c r="N528" s="8"/>
      <c r="O528" s="8">
        <v>5</v>
      </c>
      <c r="P528" s="8" t="s">
        <v>22</v>
      </c>
      <c r="Q528" s="8">
        <v>0</v>
      </c>
      <c r="R528" s="8" t="s">
        <v>1181</v>
      </c>
      <c r="S528" s="10">
        <v>46.89</v>
      </c>
      <c r="T528" t="str">
        <f>IF(J528="","","FCR-"&amp;_xlfn.XLOOKUP(J528,Bud_Vs_Exp!$A$14:$A$72,Bud_Vs_Exp!$B$14:$B$72,""))</f>
        <v>FCR-1.1.2.26</v>
      </c>
      <c r="U528" t="str">
        <f>_xlfn.XLOOKUP(F528,SetUp!$O$2:$O$13,SetUp!$P$2:$P$13,"")</f>
        <v>Q3</v>
      </c>
    </row>
    <row r="529" spans="1:21" x14ac:dyDescent="0.25">
      <c r="A529" s="8" t="s">
        <v>19</v>
      </c>
      <c r="B529" s="8" t="s">
        <v>27</v>
      </c>
      <c r="C529" s="8">
        <v>1573632</v>
      </c>
      <c r="D529" s="8">
        <v>4</v>
      </c>
      <c r="E529" s="9">
        <v>44804</v>
      </c>
      <c r="F529" s="8">
        <v>202208</v>
      </c>
      <c r="G529" t="s">
        <v>733</v>
      </c>
      <c r="H529" t="s">
        <v>29</v>
      </c>
      <c r="I529" s="8">
        <v>590</v>
      </c>
      <c r="J529" s="8">
        <v>65805</v>
      </c>
      <c r="K529" t="s">
        <v>76</v>
      </c>
      <c r="L529" t="str">
        <f>IF(LEFT(J529,3)="658","EU")</f>
        <v>EU</v>
      </c>
      <c r="M529" s="8"/>
      <c r="N529" s="8"/>
      <c r="O529" s="8">
        <v>5</v>
      </c>
      <c r="P529" s="8" t="s">
        <v>22</v>
      </c>
      <c r="Q529" s="8">
        <v>0</v>
      </c>
      <c r="R529" s="8" t="s">
        <v>1181</v>
      </c>
      <c r="S529" s="10">
        <v>8.33</v>
      </c>
      <c r="T529" t="str">
        <f>IF(J529="","","FCR-"&amp;_xlfn.XLOOKUP(J529,Bud_Vs_Exp!$A$14:$A$72,Bud_Vs_Exp!$B$14:$B$72,""))</f>
        <v>FCR-1.1.2.27</v>
      </c>
      <c r="U529" t="str">
        <f>_xlfn.XLOOKUP(F529,SetUp!$O$2:$O$13,SetUp!$P$2:$P$13,"")</f>
        <v>Q3</v>
      </c>
    </row>
    <row r="530" spans="1:21" x14ac:dyDescent="0.25">
      <c r="A530" s="8" t="s">
        <v>19</v>
      </c>
      <c r="B530" s="8" t="s">
        <v>20</v>
      </c>
      <c r="C530" s="8">
        <v>1573634</v>
      </c>
      <c r="D530" s="8">
        <v>4</v>
      </c>
      <c r="E530" s="9">
        <v>44804</v>
      </c>
      <c r="F530" s="8">
        <v>202208</v>
      </c>
      <c r="G530" t="s">
        <v>757</v>
      </c>
      <c r="H530" t="s">
        <v>47</v>
      </c>
      <c r="I530" s="8">
        <v>590</v>
      </c>
      <c r="J530" s="8">
        <v>65822</v>
      </c>
      <c r="K530" t="s">
        <v>76</v>
      </c>
      <c r="L530" t="s">
        <v>75</v>
      </c>
      <c r="M530" s="8"/>
      <c r="N530" s="8"/>
      <c r="O530" s="8">
        <v>5</v>
      </c>
      <c r="P530" s="8" t="s">
        <v>22</v>
      </c>
      <c r="Q530" s="8">
        <v>0</v>
      </c>
      <c r="R530" s="8" t="s">
        <v>1182</v>
      </c>
      <c r="S530" s="10">
        <v>60</v>
      </c>
      <c r="T530" t="str">
        <f>IF(J530="","","FCR-"&amp;_xlfn.XLOOKUP(J530,Bud_Vs_Exp!$A$14:$A$72,Bud_Vs_Exp!$B$14:$B$72,""))</f>
        <v xml:space="preserve">FCR-4.4 </v>
      </c>
      <c r="U530" t="str">
        <f>_xlfn.XLOOKUP(F530,SetUp!$O$2:$O$13,SetUp!$P$2:$P$13,"")</f>
        <v>Q3</v>
      </c>
    </row>
    <row r="531" spans="1:21" x14ac:dyDescent="0.25">
      <c r="A531" s="8" t="s">
        <v>19</v>
      </c>
      <c r="B531" s="8" t="s">
        <v>20</v>
      </c>
      <c r="C531" s="8">
        <v>1573634</v>
      </c>
      <c r="D531" s="8">
        <v>2</v>
      </c>
      <c r="E531" s="9">
        <v>44804</v>
      </c>
      <c r="F531" s="8">
        <v>202208</v>
      </c>
      <c r="G531" t="s">
        <v>740</v>
      </c>
      <c r="H531" t="s">
        <v>36</v>
      </c>
      <c r="I531" s="8">
        <v>590</v>
      </c>
      <c r="J531" s="8">
        <v>65822</v>
      </c>
      <c r="K531" t="s">
        <v>76</v>
      </c>
      <c r="L531" t="s">
        <v>75</v>
      </c>
      <c r="M531" s="8"/>
      <c r="N531" s="8"/>
      <c r="O531" s="8">
        <v>5</v>
      </c>
      <c r="P531" s="8" t="s">
        <v>22</v>
      </c>
      <c r="Q531" s="8">
        <v>0</v>
      </c>
      <c r="R531" s="8" t="s">
        <v>1095</v>
      </c>
      <c r="S531" s="10">
        <v>10.66</v>
      </c>
      <c r="T531" t="str">
        <f>IF(J531="","","FCR-"&amp;_xlfn.XLOOKUP(J531,Bud_Vs_Exp!$A$14:$A$72,Bud_Vs_Exp!$B$14:$B$72,""))</f>
        <v xml:space="preserve">FCR-4.4 </v>
      </c>
      <c r="U531" t="str">
        <f>_xlfn.XLOOKUP(F531,SetUp!$O$2:$O$13,SetUp!$P$2:$P$13,"")</f>
        <v>Q3</v>
      </c>
    </row>
    <row r="532" spans="1:21" x14ac:dyDescent="0.25">
      <c r="A532" s="8" t="s">
        <v>19</v>
      </c>
      <c r="B532" s="8" t="s">
        <v>20</v>
      </c>
      <c r="C532" s="8">
        <v>1573634</v>
      </c>
      <c r="D532" s="8">
        <v>0</v>
      </c>
      <c r="E532" s="9">
        <v>44804</v>
      </c>
      <c r="F532" s="8">
        <v>202208</v>
      </c>
      <c r="G532" t="s">
        <v>741</v>
      </c>
      <c r="H532" t="s">
        <v>37</v>
      </c>
      <c r="I532" s="8">
        <v>590</v>
      </c>
      <c r="J532" s="8">
        <v>65821</v>
      </c>
      <c r="K532" t="s">
        <v>76</v>
      </c>
      <c r="L532" t="s">
        <v>75</v>
      </c>
      <c r="M532" s="8"/>
      <c r="N532" s="8"/>
      <c r="O532" s="8">
        <v>5</v>
      </c>
      <c r="P532" s="8" t="s">
        <v>22</v>
      </c>
      <c r="Q532" s="8">
        <v>0</v>
      </c>
      <c r="R532" s="8" t="s">
        <v>1183</v>
      </c>
      <c r="S532" s="10">
        <v>52.7</v>
      </c>
      <c r="T532" t="str">
        <f>IF(J532="","","FCR-"&amp;_xlfn.XLOOKUP(J532,Bud_Vs_Exp!$A$14:$A$72,Bud_Vs_Exp!$B$14:$B$72,""))</f>
        <v xml:space="preserve">FCR-4.3 </v>
      </c>
      <c r="U532" t="str">
        <f>_xlfn.XLOOKUP(F532,SetUp!$O$2:$O$13,SetUp!$P$2:$P$13,"")</f>
        <v>Q3</v>
      </c>
    </row>
    <row r="533" spans="1:21" x14ac:dyDescent="0.25">
      <c r="A533" s="8" t="s">
        <v>19</v>
      </c>
      <c r="B533" s="8" t="s">
        <v>20</v>
      </c>
      <c r="C533" s="8">
        <v>1573634</v>
      </c>
      <c r="D533" s="8">
        <v>1</v>
      </c>
      <c r="E533" s="9">
        <v>44804</v>
      </c>
      <c r="F533" s="8">
        <v>202208</v>
      </c>
      <c r="G533" t="s">
        <v>740</v>
      </c>
      <c r="H533" t="s">
        <v>36</v>
      </c>
      <c r="I533" s="8">
        <v>590</v>
      </c>
      <c r="J533" s="8">
        <v>65822</v>
      </c>
      <c r="K533" t="s">
        <v>76</v>
      </c>
      <c r="L533" t="s">
        <v>75</v>
      </c>
      <c r="M533" s="8"/>
      <c r="N533" s="8"/>
      <c r="O533" s="8">
        <v>5</v>
      </c>
      <c r="P533" s="8" t="s">
        <v>22</v>
      </c>
      <c r="Q533" s="8">
        <v>0</v>
      </c>
      <c r="R533" s="8" t="s">
        <v>1184</v>
      </c>
      <c r="S533" s="10">
        <v>9</v>
      </c>
      <c r="T533" t="str">
        <f>IF(J533="","","FCR-"&amp;_xlfn.XLOOKUP(J533,Bud_Vs_Exp!$A$14:$A$72,Bud_Vs_Exp!$B$14:$B$72,""))</f>
        <v xml:space="preserve">FCR-4.4 </v>
      </c>
      <c r="U533" t="str">
        <f>_xlfn.XLOOKUP(F533,SetUp!$O$2:$O$13,SetUp!$P$2:$P$13,"")</f>
        <v>Q3</v>
      </c>
    </row>
    <row r="534" spans="1:21" x14ac:dyDescent="0.25">
      <c r="A534" s="8" t="s">
        <v>19</v>
      </c>
      <c r="B534" s="8" t="s">
        <v>20</v>
      </c>
      <c r="C534" s="8">
        <v>1573643</v>
      </c>
      <c r="D534" s="8">
        <v>0</v>
      </c>
      <c r="E534" s="9">
        <v>44834</v>
      </c>
      <c r="F534" s="8">
        <v>202209</v>
      </c>
      <c r="G534" t="s">
        <v>727</v>
      </c>
      <c r="H534" t="s">
        <v>23</v>
      </c>
      <c r="I534" s="8">
        <v>590</v>
      </c>
      <c r="J534" s="8">
        <v>65822</v>
      </c>
      <c r="K534" t="s">
        <v>76</v>
      </c>
      <c r="L534" t="s">
        <v>75</v>
      </c>
      <c r="M534" s="8"/>
      <c r="N534" s="8"/>
      <c r="O534" s="8">
        <v>5</v>
      </c>
      <c r="P534" s="8" t="s">
        <v>22</v>
      </c>
      <c r="Q534" s="8">
        <v>0</v>
      </c>
      <c r="R534" s="8" t="s">
        <v>1185</v>
      </c>
      <c r="S534" s="10">
        <v>92</v>
      </c>
      <c r="T534" t="str">
        <f>IF(J534="","","FCR-"&amp;_xlfn.XLOOKUP(J534,Bud_Vs_Exp!$A$14:$A$72,Bud_Vs_Exp!$B$14:$B$72,""))</f>
        <v xml:space="preserve">FCR-4.4 </v>
      </c>
      <c r="U534" t="str">
        <f>_xlfn.XLOOKUP(F534,SetUp!$O$2:$O$13,SetUp!$P$2:$P$13,"")</f>
        <v>Q3</v>
      </c>
    </row>
    <row r="535" spans="1:21" x14ac:dyDescent="0.25">
      <c r="A535" s="8" t="s">
        <v>19</v>
      </c>
      <c r="B535" s="8" t="s">
        <v>20</v>
      </c>
      <c r="C535" s="8">
        <v>1573643</v>
      </c>
      <c r="D535" s="8">
        <v>1</v>
      </c>
      <c r="E535" s="9">
        <v>44834</v>
      </c>
      <c r="F535" s="8">
        <v>202209</v>
      </c>
      <c r="G535" t="s">
        <v>740</v>
      </c>
      <c r="H535" t="s">
        <v>36</v>
      </c>
      <c r="I535" s="8">
        <v>590</v>
      </c>
      <c r="J535" s="8">
        <v>65822</v>
      </c>
      <c r="K535" t="s">
        <v>76</v>
      </c>
      <c r="L535" t="s">
        <v>75</v>
      </c>
      <c r="M535" s="8"/>
      <c r="N535" s="8"/>
      <c r="O535" s="8">
        <v>5</v>
      </c>
      <c r="P535" s="8" t="s">
        <v>22</v>
      </c>
      <c r="Q535" s="8">
        <v>0</v>
      </c>
      <c r="R535" s="8" t="s">
        <v>1095</v>
      </c>
      <c r="S535" s="10">
        <v>10.74</v>
      </c>
      <c r="T535" t="str">
        <f>IF(J535="","","FCR-"&amp;_xlfn.XLOOKUP(J535,Bud_Vs_Exp!$A$14:$A$72,Bud_Vs_Exp!$B$14:$B$72,""))</f>
        <v xml:space="preserve">FCR-4.4 </v>
      </c>
      <c r="U535" t="str">
        <f>_xlfn.XLOOKUP(F535,SetUp!$O$2:$O$13,SetUp!$P$2:$P$13,"")</f>
        <v>Q3</v>
      </c>
    </row>
    <row r="536" spans="1:21" x14ac:dyDescent="0.25">
      <c r="A536" s="8" t="s">
        <v>19</v>
      </c>
      <c r="B536" s="8" t="s">
        <v>20</v>
      </c>
      <c r="C536" s="8">
        <v>1573643</v>
      </c>
      <c r="D536" s="8">
        <v>5</v>
      </c>
      <c r="E536" s="9">
        <v>44834</v>
      </c>
      <c r="F536" s="8">
        <v>202209</v>
      </c>
      <c r="G536" t="s">
        <v>741</v>
      </c>
      <c r="H536" t="s">
        <v>37</v>
      </c>
      <c r="I536" s="8">
        <v>590</v>
      </c>
      <c r="J536" s="8">
        <v>65822</v>
      </c>
      <c r="K536" t="s">
        <v>76</v>
      </c>
      <c r="L536" t="s">
        <v>75</v>
      </c>
      <c r="M536" s="8"/>
      <c r="N536" s="8"/>
      <c r="O536" s="8">
        <v>5</v>
      </c>
      <c r="P536" s="8" t="s">
        <v>22</v>
      </c>
      <c r="Q536" s="8">
        <v>0</v>
      </c>
      <c r="R536" s="8" t="s">
        <v>1186</v>
      </c>
      <c r="S536" s="10">
        <v>9</v>
      </c>
      <c r="T536" t="str">
        <f>IF(J536="","","FCR-"&amp;_xlfn.XLOOKUP(J536,Bud_Vs_Exp!$A$14:$A$72,Bud_Vs_Exp!$B$14:$B$72,""))</f>
        <v xml:space="preserve">FCR-4.4 </v>
      </c>
      <c r="U536" t="str">
        <f>_xlfn.XLOOKUP(F536,SetUp!$O$2:$O$13,SetUp!$P$2:$P$13,"")</f>
        <v>Q3</v>
      </c>
    </row>
    <row r="537" spans="1:21" x14ac:dyDescent="0.25">
      <c r="A537" s="8" t="s">
        <v>19</v>
      </c>
      <c r="B537" s="8" t="s">
        <v>20</v>
      </c>
      <c r="C537" s="8">
        <v>1573643</v>
      </c>
      <c r="D537" s="8">
        <v>6</v>
      </c>
      <c r="E537" s="9">
        <v>44834</v>
      </c>
      <c r="F537" s="8">
        <v>202209</v>
      </c>
      <c r="G537" t="s">
        <v>741</v>
      </c>
      <c r="H537" t="s">
        <v>37</v>
      </c>
      <c r="I537" s="8">
        <v>590</v>
      </c>
      <c r="J537" s="8">
        <v>65822</v>
      </c>
      <c r="K537" t="s">
        <v>76</v>
      </c>
      <c r="L537" t="s">
        <v>75</v>
      </c>
      <c r="M537" s="8"/>
      <c r="N537" s="8"/>
      <c r="O537" s="8">
        <v>5</v>
      </c>
      <c r="P537" s="8" t="s">
        <v>22</v>
      </c>
      <c r="Q537" s="8">
        <v>0</v>
      </c>
      <c r="R537" s="8" t="s">
        <v>1187</v>
      </c>
      <c r="S537" s="10">
        <v>6.56</v>
      </c>
      <c r="T537" t="str">
        <f>IF(J537="","","FCR-"&amp;_xlfn.XLOOKUP(J537,Bud_Vs_Exp!$A$14:$A$72,Bud_Vs_Exp!$B$14:$B$72,""))</f>
        <v xml:space="preserve">FCR-4.4 </v>
      </c>
      <c r="U537" t="str">
        <f>_xlfn.XLOOKUP(F537,SetUp!$O$2:$O$13,SetUp!$P$2:$P$13,"")</f>
        <v>Q3</v>
      </c>
    </row>
    <row r="538" spans="1:21" x14ac:dyDescent="0.25">
      <c r="A538" s="8" t="s">
        <v>19</v>
      </c>
      <c r="B538" s="8" t="s">
        <v>20</v>
      </c>
      <c r="C538" s="8">
        <v>1573643</v>
      </c>
      <c r="D538" s="8">
        <v>2</v>
      </c>
      <c r="E538" s="9">
        <v>44834</v>
      </c>
      <c r="F538" s="8">
        <v>202209</v>
      </c>
      <c r="G538" t="s">
        <v>757</v>
      </c>
      <c r="H538" t="s">
        <v>47</v>
      </c>
      <c r="I538" s="8">
        <v>590</v>
      </c>
      <c r="J538" s="8">
        <v>65822</v>
      </c>
      <c r="K538" t="s">
        <v>76</v>
      </c>
      <c r="L538" t="s">
        <v>75</v>
      </c>
      <c r="M538" s="8"/>
      <c r="N538" s="8"/>
      <c r="O538" s="8">
        <v>5</v>
      </c>
      <c r="P538" s="8" t="s">
        <v>22</v>
      </c>
      <c r="Q538" s="8">
        <v>0</v>
      </c>
      <c r="R538" s="8" t="s">
        <v>1188</v>
      </c>
      <c r="S538" s="10">
        <v>30</v>
      </c>
      <c r="T538" t="str">
        <f>IF(J538="","","FCR-"&amp;_xlfn.XLOOKUP(J538,Bud_Vs_Exp!$A$14:$A$72,Bud_Vs_Exp!$B$14:$B$72,""))</f>
        <v xml:space="preserve">FCR-4.4 </v>
      </c>
      <c r="U538" t="str">
        <f>_xlfn.XLOOKUP(F538,SetUp!$O$2:$O$13,SetUp!$P$2:$P$13,"")</f>
        <v>Q3</v>
      </c>
    </row>
    <row r="539" spans="1:21" x14ac:dyDescent="0.25">
      <c r="A539" s="8" t="s">
        <v>19</v>
      </c>
      <c r="B539" s="8" t="s">
        <v>27</v>
      </c>
      <c r="C539" s="8">
        <v>1573644</v>
      </c>
      <c r="D539" s="8">
        <v>0</v>
      </c>
      <c r="E539" s="9">
        <v>44834</v>
      </c>
      <c r="F539" s="8">
        <v>202209</v>
      </c>
      <c r="G539" t="s">
        <v>739</v>
      </c>
      <c r="H539" t="s">
        <v>35</v>
      </c>
      <c r="I539" s="8">
        <v>590</v>
      </c>
      <c r="J539" s="8">
        <v>65820</v>
      </c>
      <c r="K539" t="s">
        <v>76</v>
      </c>
      <c r="L539" t="s">
        <v>75</v>
      </c>
      <c r="M539" s="8"/>
      <c r="N539" s="8"/>
      <c r="O539" s="8">
        <v>5</v>
      </c>
      <c r="P539" s="8" t="s">
        <v>22</v>
      </c>
      <c r="Q539" s="8">
        <v>0</v>
      </c>
      <c r="R539" s="8" t="s">
        <v>1189</v>
      </c>
      <c r="S539" s="10">
        <v>791.11</v>
      </c>
      <c r="T539" t="str">
        <f>IF(J539="","","FCR-"&amp;_xlfn.XLOOKUP(J539,Bud_Vs_Exp!$A$14:$A$72,Bud_Vs_Exp!$B$14:$B$72,""))</f>
        <v xml:space="preserve">FCR-4.2 </v>
      </c>
      <c r="U539" t="str">
        <f>_xlfn.XLOOKUP(F539,SetUp!$O$2:$O$13,SetUp!$P$2:$P$13,"")</f>
        <v>Q3</v>
      </c>
    </row>
    <row r="540" spans="1:21" x14ac:dyDescent="0.25">
      <c r="A540" s="8" t="s">
        <v>19</v>
      </c>
      <c r="B540" s="8" t="s">
        <v>27</v>
      </c>
      <c r="C540" s="8">
        <v>1573645</v>
      </c>
      <c r="D540" s="8">
        <v>0</v>
      </c>
      <c r="E540" s="9">
        <v>44834</v>
      </c>
      <c r="F540" s="8">
        <v>202209</v>
      </c>
      <c r="G540" t="s">
        <v>781</v>
      </c>
      <c r="H540" t="s">
        <v>46</v>
      </c>
      <c r="I540" s="8">
        <v>590</v>
      </c>
      <c r="J540" s="8">
        <v>65822</v>
      </c>
      <c r="K540" t="s">
        <v>76</v>
      </c>
      <c r="L540" t="s">
        <v>75</v>
      </c>
      <c r="M540" s="8"/>
      <c r="N540" s="8"/>
      <c r="O540" s="8">
        <v>5</v>
      </c>
      <c r="P540" s="8" t="s">
        <v>22</v>
      </c>
      <c r="Q540" s="8">
        <v>0</v>
      </c>
      <c r="R540" s="8" t="s">
        <v>1190</v>
      </c>
      <c r="S540" s="10">
        <v>48.4</v>
      </c>
      <c r="T540" t="str">
        <f>IF(J540="","","FCR-"&amp;_xlfn.XLOOKUP(J540,Bud_Vs_Exp!$A$14:$A$72,Bud_Vs_Exp!$B$14:$B$72,""))</f>
        <v xml:space="preserve">FCR-4.4 </v>
      </c>
      <c r="U540" t="str">
        <f>_xlfn.XLOOKUP(F540,SetUp!$O$2:$O$13,SetUp!$P$2:$P$13,"")</f>
        <v>Q3</v>
      </c>
    </row>
    <row r="541" spans="1:21" x14ac:dyDescent="0.25">
      <c r="A541" s="8" t="s">
        <v>19</v>
      </c>
      <c r="B541" s="8" t="s">
        <v>27</v>
      </c>
      <c r="C541" s="8">
        <v>1573646</v>
      </c>
      <c r="D541" s="8">
        <v>0</v>
      </c>
      <c r="E541" s="9">
        <v>44834</v>
      </c>
      <c r="F541" s="8">
        <v>202209</v>
      </c>
      <c r="G541" t="s">
        <v>742</v>
      </c>
      <c r="H541" t="s">
        <v>38</v>
      </c>
      <c r="I541" s="8">
        <v>590</v>
      </c>
      <c r="J541" s="8">
        <v>65822</v>
      </c>
      <c r="K541" t="s">
        <v>76</v>
      </c>
      <c r="L541" t="s">
        <v>75</v>
      </c>
      <c r="M541" s="8"/>
      <c r="N541" s="8"/>
      <c r="O541" s="8">
        <v>5</v>
      </c>
      <c r="P541" s="8" t="s">
        <v>22</v>
      </c>
      <c r="Q541" s="8">
        <v>0</v>
      </c>
      <c r="R541" s="8" t="s">
        <v>989</v>
      </c>
      <c r="S541" s="10">
        <v>11.67</v>
      </c>
      <c r="T541" t="str">
        <f>IF(J541="","","FCR-"&amp;_xlfn.XLOOKUP(J541,Bud_Vs_Exp!$A$14:$A$72,Bud_Vs_Exp!$B$14:$B$72,""))</f>
        <v xml:space="preserve">FCR-4.4 </v>
      </c>
      <c r="U541" t="str">
        <f>_xlfn.XLOOKUP(F541,SetUp!$O$2:$O$13,SetUp!$P$2:$P$13,"")</f>
        <v>Q3</v>
      </c>
    </row>
    <row r="542" spans="1:21" x14ac:dyDescent="0.25">
      <c r="A542" s="8" t="s">
        <v>19</v>
      </c>
      <c r="B542" s="8" t="s">
        <v>27</v>
      </c>
      <c r="C542" s="8">
        <v>1573646</v>
      </c>
      <c r="D542" s="8">
        <v>2</v>
      </c>
      <c r="E542" s="9">
        <v>44834</v>
      </c>
      <c r="F542" s="8">
        <v>202209</v>
      </c>
      <c r="G542" t="s">
        <v>742</v>
      </c>
      <c r="H542" t="s">
        <v>38</v>
      </c>
      <c r="I542" s="8">
        <v>590</v>
      </c>
      <c r="J542" s="8">
        <v>65822</v>
      </c>
      <c r="K542" t="s">
        <v>76</v>
      </c>
      <c r="L542" t="s">
        <v>75</v>
      </c>
      <c r="M542" s="8"/>
      <c r="N542" s="8"/>
      <c r="O542" s="8">
        <v>5</v>
      </c>
      <c r="P542" s="8" t="s">
        <v>22</v>
      </c>
      <c r="Q542" s="8">
        <v>0</v>
      </c>
      <c r="R542" s="8" t="s">
        <v>987</v>
      </c>
      <c r="S542" s="10">
        <v>16.97</v>
      </c>
      <c r="T542" t="str">
        <f>IF(J542="","","FCR-"&amp;_xlfn.XLOOKUP(J542,Bud_Vs_Exp!$A$14:$A$72,Bud_Vs_Exp!$B$14:$B$72,""))</f>
        <v xml:space="preserve">FCR-4.4 </v>
      </c>
      <c r="U542" t="str">
        <f>_xlfn.XLOOKUP(F542,SetUp!$O$2:$O$13,SetUp!$P$2:$P$13,"")</f>
        <v>Q3</v>
      </c>
    </row>
    <row r="543" spans="1:21" x14ac:dyDescent="0.25">
      <c r="A543" s="8" t="s">
        <v>19</v>
      </c>
      <c r="B543" s="8" t="s">
        <v>27</v>
      </c>
      <c r="C543" s="8">
        <v>1573646</v>
      </c>
      <c r="D543" s="8">
        <v>1</v>
      </c>
      <c r="E543" s="9">
        <v>44834</v>
      </c>
      <c r="F543" s="8">
        <v>202209</v>
      </c>
      <c r="G543" t="s">
        <v>742</v>
      </c>
      <c r="H543" t="s">
        <v>38</v>
      </c>
      <c r="I543" s="8">
        <v>590</v>
      </c>
      <c r="J543" s="8">
        <v>65822</v>
      </c>
      <c r="K543" t="s">
        <v>76</v>
      </c>
      <c r="L543" t="s">
        <v>75</v>
      </c>
      <c r="M543" s="8"/>
      <c r="N543" s="8"/>
      <c r="O543" s="8">
        <v>5</v>
      </c>
      <c r="P543" s="8" t="s">
        <v>22</v>
      </c>
      <c r="Q543" s="8">
        <v>0</v>
      </c>
      <c r="R543" s="8" t="s">
        <v>988</v>
      </c>
      <c r="S543" s="10">
        <v>6.64</v>
      </c>
      <c r="T543" t="str">
        <f>IF(J543="","","FCR-"&amp;_xlfn.XLOOKUP(J543,Bud_Vs_Exp!$A$14:$A$72,Bud_Vs_Exp!$B$14:$B$72,""))</f>
        <v xml:space="preserve">FCR-4.4 </v>
      </c>
      <c r="U543" t="str">
        <f>_xlfn.XLOOKUP(F543,SetUp!$O$2:$O$13,SetUp!$P$2:$P$13,"")</f>
        <v>Q3</v>
      </c>
    </row>
    <row r="544" spans="1:21" x14ac:dyDescent="0.25">
      <c r="A544" s="8" t="s">
        <v>19</v>
      </c>
      <c r="B544" s="8" t="s">
        <v>27</v>
      </c>
      <c r="C544" s="8">
        <v>1573647</v>
      </c>
      <c r="D544" s="8">
        <v>1</v>
      </c>
      <c r="E544" s="9">
        <v>44834</v>
      </c>
      <c r="F544" s="8">
        <v>202209</v>
      </c>
      <c r="G544" t="s">
        <v>731</v>
      </c>
      <c r="H544" t="s">
        <v>705</v>
      </c>
      <c r="I544" s="8">
        <v>590</v>
      </c>
      <c r="J544" s="8">
        <v>65804</v>
      </c>
      <c r="K544" t="s">
        <v>76</v>
      </c>
      <c r="L544" t="s">
        <v>75</v>
      </c>
      <c r="M544" s="8"/>
      <c r="N544" s="8"/>
      <c r="O544" s="8">
        <v>5</v>
      </c>
      <c r="P544" s="8" t="s">
        <v>22</v>
      </c>
      <c r="Q544" s="8">
        <v>0</v>
      </c>
      <c r="R544" s="8" t="s">
        <v>999</v>
      </c>
      <c r="S544" s="10">
        <v>819.8</v>
      </c>
      <c r="T544" t="str">
        <f>IF(J544="","","FCR-"&amp;_xlfn.XLOOKUP(J544,Bud_Vs_Exp!$A$14:$A$72,Bud_Vs_Exp!$B$14:$B$72,""))</f>
        <v>FCR-1.1.2.26</v>
      </c>
      <c r="U544" t="str">
        <f>_xlfn.XLOOKUP(F544,SetUp!$O$2:$O$13,SetUp!$P$2:$P$13,"")</f>
        <v>Q3</v>
      </c>
    </row>
    <row r="545" spans="1:21" x14ac:dyDescent="0.25">
      <c r="A545" s="8" t="s">
        <v>19</v>
      </c>
      <c r="B545" s="8" t="s">
        <v>27</v>
      </c>
      <c r="C545" s="8">
        <v>1573647</v>
      </c>
      <c r="D545" s="8">
        <v>2</v>
      </c>
      <c r="E545" s="9">
        <v>44834</v>
      </c>
      <c r="F545" s="8">
        <v>202209</v>
      </c>
      <c r="G545" t="s">
        <v>731</v>
      </c>
      <c r="H545" t="s">
        <v>705</v>
      </c>
      <c r="I545" s="8">
        <v>590</v>
      </c>
      <c r="J545" s="8">
        <v>65802</v>
      </c>
      <c r="K545" t="s">
        <v>76</v>
      </c>
      <c r="L545" t="s">
        <v>75</v>
      </c>
      <c r="M545" s="8"/>
      <c r="N545" s="8"/>
      <c r="O545" s="8">
        <v>5</v>
      </c>
      <c r="P545" s="8" t="s">
        <v>22</v>
      </c>
      <c r="Q545" s="8">
        <v>0</v>
      </c>
      <c r="R545" s="8" t="s">
        <v>999</v>
      </c>
      <c r="S545" s="10">
        <v>1947</v>
      </c>
      <c r="T545" t="str">
        <f>IF(J545="","","FCR-"&amp;_xlfn.XLOOKUP(J545,Bud_Vs_Exp!$A$14:$A$72,Bud_Vs_Exp!$B$14:$B$72,""))</f>
        <v>FCR-1.1.1.33</v>
      </c>
      <c r="U545" t="str">
        <f>_xlfn.XLOOKUP(F545,SetUp!$O$2:$O$13,SetUp!$P$2:$P$13,"")</f>
        <v>Q3</v>
      </c>
    </row>
    <row r="546" spans="1:21" x14ac:dyDescent="0.25">
      <c r="A546" s="8" t="s">
        <v>19</v>
      </c>
      <c r="B546" s="8" t="s">
        <v>27</v>
      </c>
      <c r="C546" s="8">
        <v>1573647</v>
      </c>
      <c r="D546" s="8">
        <v>4</v>
      </c>
      <c r="E546" s="9">
        <v>44834</v>
      </c>
      <c r="F546" s="8">
        <v>202209</v>
      </c>
      <c r="G546" t="s">
        <v>731</v>
      </c>
      <c r="H546" t="s">
        <v>705</v>
      </c>
      <c r="I546" s="8">
        <v>590</v>
      </c>
      <c r="J546" s="8">
        <v>65805</v>
      </c>
      <c r="K546" t="s">
        <v>76</v>
      </c>
      <c r="L546" t="str">
        <f>IF(LEFT(J546,3)="658","EU")</f>
        <v>EU</v>
      </c>
      <c r="M546" s="8"/>
      <c r="N546" s="8"/>
      <c r="O546" s="8">
        <v>5</v>
      </c>
      <c r="P546" s="8" t="s">
        <v>22</v>
      </c>
      <c r="Q546" s="8">
        <v>0</v>
      </c>
      <c r="R546" s="8" t="s">
        <v>999</v>
      </c>
      <c r="S546" s="10">
        <v>144.11000000000001</v>
      </c>
      <c r="T546" t="str">
        <f>IF(J546="","","FCR-"&amp;_xlfn.XLOOKUP(J546,Bud_Vs_Exp!$A$14:$A$72,Bud_Vs_Exp!$B$14:$B$72,""))</f>
        <v>FCR-1.1.2.27</v>
      </c>
      <c r="U546" t="str">
        <f>_xlfn.XLOOKUP(F546,SetUp!$O$2:$O$13,SetUp!$P$2:$P$13,"")</f>
        <v>Q3</v>
      </c>
    </row>
    <row r="547" spans="1:21" x14ac:dyDescent="0.25">
      <c r="A547" s="8" t="s">
        <v>19</v>
      </c>
      <c r="B547" s="8" t="s">
        <v>27</v>
      </c>
      <c r="C547" s="8">
        <v>1573648</v>
      </c>
      <c r="D547" s="8">
        <v>4</v>
      </c>
      <c r="E547" s="9">
        <v>44834</v>
      </c>
      <c r="F547" s="8">
        <v>202209</v>
      </c>
      <c r="G547" t="s">
        <v>730</v>
      </c>
      <c r="H547" t="s">
        <v>26</v>
      </c>
      <c r="I547" s="8">
        <v>590</v>
      </c>
      <c r="J547" s="8">
        <v>65805</v>
      </c>
      <c r="K547" t="s">
        <v>76</v>
      </c>
      <c r="L547" t="str">
        <f>IF(LEFT(J547,3)="658","EU")</f>
        <v>EU</v>
      </c>
      <c r="M547" s="8"/>
      <c r="N547" s="8"/>
      <c r="O547" s="8">
        <v>5</v>
      </c>
      <c r="P547" s="8" t="s">
        <v>22</v>
      </c>
      <c r="Q547" s="8">
        <v>0</v>
      </c>
      <c r="R547" s="8" t="s">
        <v>1191</v>
      </c>
      <c r="S547" s="10">
        <v>3.13</v>
      </c>
      <c r="T547" t="str">
        <f>IF(J547="","","FCR-"&amp;_xlfn.XLOOKUP(J547,Bud_Vs_Exp!$A$14:$A$72,Bud_Vs_Exp!$B$14:$B$72,""))</f>
        <v>FCR-1.1.2.27</v>
      </c>
      <c r="U547" t="str">
        <f>_xlfn.XLOOKUP(F547,SetUp!$O$2:$O$13,SetUp!$P$2:$P$13,"")</f>
        <v>Q3</v>
      </c>
    </row>
    <row r="548" spans="1:21" x14ac:dyDescent="0.25">
      <c r="A548" s="8" t="s">
        <v>19</v>
      </c>
      <c r="B548" s="8" t="s">
        <v>27</v>
      </c>
      <c r="C548" s="8">
        <v>1573648</v>
      </c>
      <c r="D548" s="8">
        <v>2</v>
      </c>
      <c r="E548" s="9">
        <v>44834</v>
      </c>
      <c r="F548" s="8">
        <v>202209</v>
      </c>
      <c r="G548" t="s">
        <v>730</v>
      </c>
      <c r="H548" t="s">
        <v>26</v>
      </c>
      <c r="I548" s="8">
        <v>590</v>
      </c>
      <c r="J548" s="8">
        <v>65802</v>
      </c>
      <c r="K548" t="s">
        <v>76</v>
      </c>
      <c r="L548" t="s">
        <v>75</v>
      </c>
      <c r="M548" s="8"/>
      <c r="N548" s="8"/>
      <c r="O548" s="8">
        <v>5</v>
      </c>
      <c r="P548" s="8" t="s">
        <v>22</v>
      </c>
      <c r="Q548" s="8">
        <v>0</v>
      </c>
      <c r="R548" s="8" t="s">
        <v>1192</v>
      </c>
      <c r="S548" s="10">
        <v>50</v>
      </c>
      <c r="T548" t="str">
        <f>IF(J548="","","FCR-"&amp;_xlfn.XLOOKUP(J548,Bud_Vs_Exp!$A$14:$A$72,Bud_Vs_Exp!$B$14:$B$72,""))</f>
        <v>FCR-1.1.1.33</v>
      </c>
      <c r="U548" t="str">
        <f>_xlfn.XLOOKUP(F548,SetUp!$O$2:$O$13,SetUp!$P$2:$P$13,"")</f>
        <v>Q3</v>
      </c>
    </row>
    <row r="549" spans="1:21" x14ac:dyDescent="0.25">
      <c r="A549" s="8" t="s">
        <v>19</v>
      </c>
      <c r="B549" s="8" t="s">
        <v>27</v>
      </c>
      <c r="C549" s="8">
        <v>1573648</v>
      </c>
      <c r="D549" s="8">
        <v>1</v>
      </c>
      <c r="E549" s="9">
        <v>44834</v>
      </c>
      <c r="F549" s="8">
        <v>202209</v>
      </c>
      <c r="G549" t="s">
        <v>730</v>
      </c>
      <c r="H549" t="s">
        <v>26</v>
      </c>
      <c r="I549" s="8">
        <v>590</v>
      </c>
      <c r="J549" s="8">
        <v>65804</v>
      </c>
      <c r="K549" t="s">
        <v>76</v>
      </c>
      <c r="L549" t="s">
        <v>75</v>
      </c>
      <c r="M549" s="8"/>
      <c r="N549" s="8"/>
      <c r="O549" s="8">
        <v>5</v>
      </c>
      <c r="P549" s="8" t="s">
        <v>22</v>
      </c>
      <c r="Q549" s="8">
        <v>0</v>
      </c>
      <c r="R549" s="8" t="s">
        <v>1193</v>
      </c>
      <c r="S549" s="10">
        <v>29.8</v>
      </c>
      <c r="T549" t="str">
        <f>IF(J549="","","FCR-"&amp;_xlfn.XLOOKUP(J549,Bud_Vs_Exp!$A$14:$A$72,Bud_Vs_Exp!$B$14:$B$72,""))</f>
        <v>FCR-1.1.2.26</v>
      </c>
      <c r="U549" t="str">
        <f>_xlfn.XLOOKUP(F549,SetUp!$O$2:$O$13,SetUp!$P$2:$P$13,"")</f>
        <v>Q3</v>
      </c>
    </row>
    <row r="550" spans="1:21" x14ac:dyDescent="0.25">
      <c r="A550" s="8" t="s">
        <v>19</v>
      </c>
      <c r="B550" s="8" t="s">
        <v>27</v>
      </c>
      <c r="C550" s="8">
        <v>1573649</v>
      </c>
      <c r="D550" s="8">
        <v>1</v>
      </c>
      <c r="E550" s="9">
        <v>44834</v>
      </c>
      <c r="F550" s="8">
        <v>202209</v>
      </c>
      <c r="G550" t="s">
        <v>735</v>
      </c>
      <c r="H550" t="s">
        <v>706</v>
      </c>
      <c r="I550" s="8">
        <v>590</v>
      </c>
      <c r="J550" s="8">
        <v>65804</v>
      </c>
      <c r="K550" t="s">
        <v>76</v>
      </c>
      <c r="L550" t="s">
        <v>75</v>
      </c>
      <c r="M550" s="8"/>
      <c r="N550" s="8"/>
      <c r="O550" s="8">
        <v>5</v>
      </c>
      <c r="P550" s="8" t="s">
        <v>22</v>
      </c>
      <c r="Q550" s="8">
        <v>0</v>
      </c>
      <c r="R550" s="8" t="s">
        <v>975</v>
      </c>
      <c r="S550" s="10">
        <v>4.46</v>
      </c>
      <c r="T550" t="str">
        <f>IF(J550="","","FCR-"&amp;_xlfn.XLOOKUP(J550,Bud_Vs_Exp!$A$14:$A$72,Bud_Vs_Exp!$B$14:$B$72,""))</f>
        <v>FCR-1.1.2.26</v>
      </c>
      <c r="U550" t="str">
        <f>_xlfn.XLOOKUP(F550,SetUp!$O$2:$O$13,SetUp!$P$2:$P$13,"")</f>
        <v>Q3</v>
      </c>
    </row>
    <row r="551" spans="1:21" x14ac:dyDescent="0.25">
      <c r="A551" s="8" t="s">
        <v>19</v>
      </c>
      <c r="B551" s="8" t="s">
        <v>27</v>
      </c>
      <c r="C551" s="8">
        <v>1573649</v>
      </c>
      <c r="D551" s="8">
        <v>4</v>
      </c>
      <c r="E551" s="9">
        <v>44834</v>
      </c>
      <c r="F551" s="8">
        <v>202209</v>
      </c>
      <c r="G551" t="s">
        <v>735</v>
      </c>
      <c r="H551" t="s">
        <v>706</v>
      </c>
      <c r="I551" s="8">
        <v>590</v>
      </c>
      <c r="J551" s="8">
        <v>65805</v>
      </c>
      <c r="K551" t="s">
        <v>76</v>
      </c>
      <c r="L551" t="str">
        <f>IF(LEFT(J551,3)="658","EU")</f>
        <v>EU</v>
      </c>
      <c r="M551" s="8"/>
      <c r="N551" s="8"/>
      <c r="O551" s="8">
        <v>5</v>
      </c>
      <c r="P551" s="8" t="s">
        <v>22</v>
      </c>
      <c r="Q551" s="8">
        <v>0</v>
      </c>
      <c r="R551" s="8" t="s">
        <v>975</v>
      </c>
      <c r="S551" s="10">
        <v>1.56</v>
      </c>
      <c r="T551" t="str">
        <f>IF(J551="","","FCR-"&amp;_xlfn.XLOOKUP(J551,Bud_Vs_Exp!$A$14:$A$72,Bud_Vs_Exp!$B$14:$B$72,""))</f>
        <v>FCR-1.1.2.27</v>
      </c>
      <c r="U551" t="str">
        <f>_xlfn.XLOOKUP(F551,SetUp!$O$2:$O$13,SetUp!$P$2:$P$13,"")</f>
        <v>Q3</v>
      </c>
    </row>
    <row r="552" spans="1:21" x14ac:dyDescent="0.25">
      <c r="A552" s="8" t="s">
        <v>19</v>
      </c>
      <c r="B552" s="8" t="s">
        <v>27</v>
      </c>
      <c r="C552" s="8">
        <v>1573649</v>
      </c>
      <c r="D552" s="8">
        <v>2</v>
      </c>
      <c r="E552" s="9">
        <v>44834</v>
      </c>
      <c r="F552" s="8">
        <v>202209</v>
      </c>
      <c r="G552" t="s">
        <v>735</v>
      </c>
      <c r="H552" t="s">
        <v>706</v>
      </c>
      <c r="I552" s="8">
        <v>590</v>
      </c>
      <c r="J552" s="8">
        <v>65802</v>
      </c>
      <c r="K552" t="s">
        <v>76</v>
      </c>
      <c r="L552" t="s">
        <v>75</v>
      </c>
      <c r="M552" s="8"/>
      <c r="N552" s="8"/>
      <c r="O552" s="8">
        <v>5</v>
      </c>
      <c r="P552" s="8" t="s">
        <v>22</v>
      </c>
      <c r="Q552" s="8">
        <v>0</v>
      </c>
      <c r="R552" s="8" t="s">
        <v>975</v>
      </c>
      <c r="S552" s="10">
        <v>7.49</v>
      </c>
      <c r="T552" t="str">
        <f>IF(J552="","","FCR-"&amp;_xlfn.XLOOKUP(J552,Bud_Vs_Exp!$A$14:$A$72,Bud_Vs_Exp!$B$14:$B$72,""))</f>
        <v>FCR-1.1.1.33</v>
      </c>
      <c r="U552" t="str">
        <f>_xlfn.XLOOKUP(F552,SetUp!$O$2:$O$13,SetUp!$P$2:$P$13,"")</f>
        <v>Q3</v>
      </c>
    </row>
    <row r="553" spans="1:21" x14ac:dyDescent="0.25">
      <c r="A553" s="8" t="s">
        <v>19</v>
      </c>
      <c r="B553" s="8" t="s">
        <v>27</v>
      </c>
      <c r="C553" s="8">
        <v>1573650</v>
      </c>
      <c r="D553" s="8">
        <v>5</v>
      </c>
      <c r="E553" s="9">
        <v>44834</v>
      </c>
      <c r="F553" s="8">
        <v>202209</v>
      </c>
      <c r="G553" t="s">
        <v>736</v>
      </c>
      <c r="H553" t="s">
        <v>31</v>
      </c>
      <c r="I553" s="8">
        <v>590</v>
      </c>
      <c r="J553" s="8">
        <v>65805</v>
      </c>
      <c r="K553" t="s">
        <v>76</v>
      </c>
      <c r="L553" t="str">
        <f>IF(LEFT(J553,3)="658","EU")</f>
        <v>EU</v>
      </c>
      <c r="M553" s="8"/>
      <c r="N553" s="8"/>
      <c r="O553" s="8">
        <v>5</v>
      </c>
      <c r="P553" s="8" t="s">
        <v>22</v>
      </c>
      <c r="Q553" s="8">
        <v>0</v>
      </c>
      <c r="R553" s="8" t="s">
        <v>996</v>
      </c>
      <c r="S553" s="10">
        <v>2.0699999999999998</v>
      </c>
      <c r="T553" t="str">
        <f>IF(J553="","","FCR-"&amp;_xlfn.XLOOKUP(J553,Bud_Vs_Exp!$A$14:$A$72,Bud_Vs_Exp!$B$14:$B$72,""))</f>
        <v>FCR-1.1.2.27</v>
      </c>
      <c r="U553" t="str">
        <f>_xlfn.XLOOKUP(F553,SetUp!$O$2:$O$13,SetUp!$P$2:$P$13,"")</f>
        <v>Q3</v>
      </c>
    </row>
    <row r="554" spans="1:21" x14ac:dyDescent="0.25">
      <c r="A554" s="8" t="s">
        <v>19</v>
      </c>
      <c r="B554" s="8" t="s">
        <v>27</v>
      </c>
      <c r="C554" s="8">
        <v>1573650</v>
      </c>
      <c r="D554" s="8">
        <v>3</v>
      </c>
      <c r="E554" s="9">
        <v>44834</v>
      </c>
      <c r="F554" s="8">
        <v>202209</v>
      </c>
      <c r="G554" t="s">
        <v>736</v>
      </c>
      <c r="H554" t="s">
        <v>31</v>
      </c>
      <c r="I554" s="8">
        <v>590</v>
      </c>
      <c r="J554" s="8">
        <v>65802</v>
      </c>
      <c r="K554" t="s">
        <v>76</v>
      </c>
      <c r="L554" t="s">
        <v>75</v>
      </c>
      <c r="M554" s="8"/>
      <c r="N554" s="8"/>
      <c r="O554" s="8">
        <v>5</v>
      </c>
      <c r="P554" s="8" t="s">
        <v>22</v>
      </c>
      <c r="Q554" s="8">
        <v>0</v>
      </c>
      <c r="R554" s="8" t="s">
        <v>996</v>
      </c>
      <c r="S554" s="10">
        <v>9.91</v>
      </c>
      <c r="T554" t="str">
        <f>IF(J554="","","FCR-"&amp;_xlfn.XLOOKUP(J554,Bud_Vs_Exp!$A$14:$A$72,Bud_Vs_Exp!$B$14:$B$72,""))</f>
        <v>FCR-1.1.1.33</v>
      </c>
      <c r="U554" t="str">
        <f>_xlfn.XLOOKUP(F554,SetUp!$O$2:$O$13,SetUp!$P$2:$P$13,"")</f>
        <v>Q3</v>
      </c>
    </row>
    <row r="555" spans="1:21" x14ac:dyDescent="0.25">
      <c r="A555" s="8" t="s">
        <v>19</v>
      </c>
      <c r="B555" s="8" t="s">
        <v>27</v>
      </c>
      <c r="C555" s="8">
        <v>1573650</v>
      </c>
      <c r="D555" s="8">
        <v>2</v>
      </c>
      <c r="E555" s="9">
        <v>44834</v>
      </c>
      <c r="F555" s="8">
        <v>202209</v>
      </c>
      <c r="G555" t="s">
        <v>736</v>
      </c>
      <c r="H555" t="s">
        <v>31</v>
      </c>
      <c r="I555" s="8">
        <v>590</v>
      </c>
      <c r="J555" s="8">
        <v>65804</v>
      </c>
      <c r="K555" t="s">
        <v>76</v>
      </c>
      <c r="L555" t="s">
        <v>75</v>
      </c>
      <c r="M555" s="8"/>
      <c r="N555" s="8"/>
      <c r="O555" s="8">
        <v>5</v>
      </c>
      <c r="P555" s="8" t="s">
        <v>22</v>
      </c>
      <c r="Q555" s="8">
        <v>0</v>
      </c>
      <c r="R555" s="8" t="s">
        <v>996</v>
      </c>
      <c r="S555" s="10">
        <v>5.91</v>
      </c>
      <c r="T555" t="str">
        <f>IF(J555="","","FCR-"&amp;_xlfn.XLOOKUP(J555,Bud_Vs_Exp!$A$14:$A$72,Bud_Vs_Exp!$B$14:$B$72,""))</f>
        <v>FCR-1.1.2.26</v>
      </c>
      <c r="U555" t="str">
        <f>_xlfn.XLOOKUP(F555,SetUp!$O$2:$O$13,SetUp!$P$2:$P$13,"")</f>
        <v>Q3</v>
      </c>
    </row>
    <row r="556" spans="1:21" x14ac:dyDescent="0.25">
      <c r="A556" s="8" t="s">
        <v>19</v>
      </c>
      <c r="B556" s="8" t="s">
        <v>27</v>
      </c>
      <c r="C556" s="8">
        <v>1573651</v>
      </c>
      <c r="D556" s="8">
        <v>4</v>
      </c>
      <c r="E556" s="9">
        <v>44834</v>
      </c>
      <c r="F556" s="8">
        <v>202209</v>
      </c>
      <c r="G556" t="s">
        <v>733</v>
      </c>
      <c r="H556" t="s">
        <v>29</v>
      </c>
      <c r="I556" s="8">
        <v>590</v>
      </c>
      <c r="J556" s="8">
        <v>65805</v>
      </c>
      <c r="K556" t="s">
        <v>76</v>
      </c>
      <c r="L556" t="str">
        <f>IF(LEFT(J556,3)="658","EU")</f>
        <v>EU</v>
      </c>
      <c r="M556" s="8"/>
      <c r="N556" s="8"/>
      <c r="O556" s="8">
        <v>5</v>
      </c>
      <c r="P556" s="8" t="s">
        <v>22</v>
      </c>
      <c r="Q556" s="8">
        <v>0</v>
      </c>
      <c r="R556" s="8" t="s">
        <v>1194</v>
      </c>
      <c r="S556" s="10">
        <v>8.19</v>
      </c>
      <c r="T556" t="str">
        <f>IF(J556="","","FCR-"&amp;_xlfn.XLOOKUP(J556,Bud_Vs_Exp!$A$14:$A$72,Bud_Vs_Exp!$B$14:$B$72,""))</f>
        <v>FCR-1.1.2.27</v>
      </c>
      <c r="U556" t="str">
        <f>_xlfn.XLOOKUP(F556,SetUp!$O$2:$O$13,SetUp!$P$2:$P$13,"")</f>
        <v>Q3</v>
      </c>
    </row>
    <row r="557" spans="1:21" x14ac:dyDescent="0.25">
      <c r="A557" s="8" t="s">
        <v>19</v>
      </c>
      <c r="B557" s="8" t="s">
        <v>27</v>
      </c>
      <c r="C557" s="8">
        <v>1573651</v>
      </c>
      <c r="D557" s="8">
        <v>1</v>
      </c>
      <c r="E557" s="9">
        <v>44834</v>
      </c>
      <c r="F557" s="8">
        <v>202209</v>
      </c>
      <c r="G557" t="s">
        <v>733</v>
      </c>
      <c r="H557" t="s">
        <v>29</v>
      </c>
      <c r="I557" s="8">
        <v>590</v>
      </c>
      <c r="J557" s="8">
        <v>65804</v>
      </c>
      <c r="K557" t="s">
        <v>76</v>
      </c>
      <c r="L557" t="s">
        <v>75</v>
      </c>
      <c r="M557" s="8"/>
      <c r="N557" s="8"/>
      <c r="O557" s="8">
        <v>5</v>
      </c>
      <c r="P557" s="8" t="s">
        <v>22</v>
      </c>
      <c r="Q557" s="8">
        <v>0</v>
      </c>
      <c r="R557" s="8" t="s">
        <v>1194</v>
      </c>
      <c r="S557" s="10">
        <v>46.58</v>
      </c>
      <c r="T557" t="str">
        <f>IF(J557="","","FCR-"&amp;_xlfn.XLOOKUP(J557,Bud_Vs_Exp!$A$14:$A$72,Bud_Vs_Exp!$B$14:$B$72,""))</f>
        <v>FCR-1.1.2.26</v>
      </c>
      <c r="U557" t="str">
        <f>_xlfn.XLOOKUP(F557,SetUp!$O$2:$O$13,SetUp!$P$2:$P$13,"")</f>
        <v>Q3</v>
      </c>
    </row>
    <row r="558" spans="1:21" x14ac:dyDescent="0.25">
      <c r="A558" s="8" t="s">
        <v>19</v>
      </c>
      <c r="B558" s="8" t="s">
        <v>27</v>
      </c>
      <c r="C558" s="8">
        <v>1573651</v>
      </c>
      <c r="D558" s="8">
        <v>2</v>
      </c>
      <c r="E558" s="9">
        <v>44834</v>
      </c>
      <c r="F558" s="8">
        <v>202209</v>
      </c>
      <c r="G558" t="s">
        <v>733</v>
      </c>
      <c r="H558" t="s">
        <v>29</v>
      </c>
      <c r="I558" s="8">
        <v>590</v>
      </c>
      <c r="J558" s="8">
        <v>65802</v>
      </c>
      <c r="K558" t="s">
        <v>76</v>
      </c>
      <c r="L558" t="s">
        <v>75</v>
      </c>
      <c r="M558" s="8"/>
      <c r="N558" s="8"/>
      <c r="O558" s="8">
        <v>5</v>
      </c>
      <c r="P558" s="8" t="s">
        <v>22</v>
      </c>
      <c r="Q558" s="8">
        <v>0</v>
      </c>
      <c r="R558" s="8" t="s">
        <v>1195</v>
      </c>
      <c r="S558" s="10">
        <v>110.63</v>
      </c>
      <c r="T558" t="str">
        <f>IF(J558="","","FCR-"&amp;_xlfn.XLOOKUP(J558,Bud_Vs_Exp!$A$14:$A$72,Bud_Vs_Exp!$B$14:$B$72,""))</f>
        <v>FCR-1.1.1.33</v>
      </c>
      <c r="U558" t="str">
        <f>_xlfn.XLOOKUP(F558,SetUp!$O$2:$O$13,SetUp!$P$2:$P$13,"")</f>
        <v>Q3</v>
      </c>
    </row>
    <row r="559" spans="1:21" x14ac:dyDescent="0.25">
      <c r="A559" s="8" t="s">
        <v>19</v>
      </c>
      <c r="B559" s="8" t="s">
        <v>20</v>
      </c>
      <c r="C559" s="8">
        <v>1573652</v>
      </c>
      <c r="D559" s="8">
        <v>0</v>
      </c>
      <c r="E559" s="9">
        <v>44834</v>
      </c>
      <c r="F559" s="8">
        <v>202209</v>
      </c>
      <c r="G559" t="s">
        <v>734</v>
      </c>
      <c r="H559" t="s">
        <v>30</v>
      </c>
      <c r="I559" s="8">
        <v>590</v>
      </c>
      <c r="J559" s="8">
        <v>65827</v>
      </c>
      <c r="K559" t="s">
        <v>76</v>
      </c>
      <c r="L559" t="s">
        <v>75</v>
      </c>
      <c r="M559" s="8"/>
      <c r="N559" s="8"/>
      <c r="O559" s="8">
        <v>5</v>
      </c>
      <c r="P559" s="8" t="s">
        <v>22</v>
      </c>
      <c r="Q559" s="8">
        <v>0</v>
      </c>
      <c r="R559" s="8" t="s">
        <v>1196</v>
      </c>
      <c r="S559" s="10">
        <v>1.5</v>
      </c>
      <c r="T559" t="str">
        <f>IF(J559="","","FCR-"&amp;_xlfn.XLOOKUP(J559,Bud_Vs_Exp!$A$14:$A$72,Bud_Vs_Exp!$B$14:$B$72,""))</f>
        <v xml:space="preserve">FCR-5.6 </v>
      </c>
      <c r="U559" t="str">
        <f>_xlfn.XLOOKUP(F559,SetUp!$O$2:$O$13,SetUp!$P$2:$P$13,"")</f>
        <v>Q3</v>
      </c>
    </row>
    <row r="560" spans="1:21" x14ac:dyDescent="0.25">
      <c r="A560" s="8" t="s">
        <v>19</v>
      </c>
      <c r="B560" s="8" t="s">
        <v>20</v>
      </c>
      <c r="C560" s="8">
        <v>1573653</v>
      </c>
      <c r="D560" s="8">
        <v>0</v>
      </c>
      <c r="E560" s="9">
        <v>44834</v>
      </c>
      <c r="F560" s="8">
        <v>202209</v>
      </c>
      <c r="G560" t="s">
        <v>735</v>
      </c>
      <c r="H560" t="s">
        <v>706</v>
      </c>
      <c r="I560" s="8">
        <v>590</v>
      </c>
      <c r="J560">
        <v>65803</v>
      </c>
      <c r="K560" t="s">
        <v>76</v>
      </c>
      <c r="L560" t="s">
        <v>75</v>
      </c>
      <c r="M560" s="8"/>
      <c r="N560" s="8"/>
      <c r="O560" s="8">
        <v>5</v>
      </c>
      <c r="P560" s="8" t="s">
        <v>22</v>
      </c>
      <c r="Q560" s="8">
        <v>0</v>
      </c>
      <c r="R560" s="8" t="s">
        <v>1197</v>
      </c>
      <c r="S560" s="10">
        <v>35</v>
      </c>
      <c r="T560" t="str">
        <f>IF(J560="","","FCR-"&amp;_xlfn.XLOOKUP(J560,Bud_Vs_Exp!$A$14:$A$72,Bud_Vs_Exp!$B$14:$B$72,""))</f>
        <v>FCR-1.1.1.34</v>
      </c>
      <c r="U560" t="str">
        <f>_xlfn.XLOOKUP(F560,SetUp!$O$2:$O$13,SetUp!$P$2:$P$13,"")</f>
        <v>Q3</v>
      </c>
    </row>
    <row r="561" spans="1:21" x14ac:dyDescent="0.25">
      <c r="A561" s="8" t="s">
        <v>19</v>
      </c>
      <c r="B561" s="8" t="s">
        <v>20</v>
      </c>
      <c r="C561" s="8">
        <v>1573653</v>
      </c>
      <c r="D561" s="8">
        <v>2</v>
      </c>
      <c r="E561" s="9">
        <v>44834</v>
      </c>
      <c r="F561" s="8">
        <v>202209</v>
      </c>
      <c r="G561" t="s">
        <v>741</v>
      </c>
      <c r="H561" t="s">
        <v>37</v>
      </c>
      <c r="I561" s="8">
        <v>590</v>
      </c>
      <c r="J561" s="8">
        <v>65822</v>
      </c>
      <c r="K561" t="s">
        <v>76</v>
      </c>
      <c r="L561" t="s">
        <v>75</v>
      </c>
      <c r="M561" s="8"/>
      <c r="N561" s="8"/>
      <c r="O561" s="8">
        <v>5</v>
      </c>
      <c r="P561" s="8" t="s">
        <v>22</v>
      </c>
      <c r="Q561" s="8">
        <v>0</v>
      </c>
      <c r="R561" s="8" t="s">
        <v>1198</v>
      </c>
      <c r="S561" s="10">
        <v>5.5</v>
      </c>
      <c r="T561" t="str">
        <f>IF(J561="","","FCR-"&amp;_xlfn.XLOOKUP(J561,Bud_Vs_Exp!$A$14:$A$72,Bud_Vs_Exp!$B$14:$B$72,""))</f>
        <v xml:space="preserve">FCR-4.4 </v>
      </c>
      <c r="U561" t="str">
        <f>_xlfn.XLOOKUP(F561,SetUp!$O$2:$O$13,SetUp!$P$2:$P$13,"")</f>
        <v>Q3</v>
      </c>
    </row>
    <row r="562" spans="1:21" x14ac:dyDescent="0.25">
      <c r="A562" s="8" t="s">
        <v>19</v>
      </c>
      <c r="B562" s="8" t="s">
        <v>20</v>
      </c>
      <c r="C562" s="8">
        <v>1573653</v>
      </c>
      <c r="D562" s="8">
        <v>1</v>
      </c>
      <c r="E562" s="9">
        <v>44834</v>
      </c>
      <c r="F562" s="8">
        <v>202209</v>
      </c>
      <c r="G562" t="s">
        <v>773</v>
      </c>
      <c r="H562" t="s">
        <v>209</v>
      </c>
      <c r="I562" s="8">
        <v>590</v>
      </c>
      <c r="J562">
        <v>65803</v>
      </c>
      <c r="K562" t="s">
        <v>76</v>
      </c>
      <c r="L562" t="s">
        <v>75</v>
      </c>
      <c r="M562" s="8"/>
      <c r="N562" s="8"/>
      <c r="O562" s="8">
        <v>5</v>
      </c>
      <c r="P562" s="8" t="s">
        <v>22</v>
      </c>
      <c r="Q562" s="8">
        <v>0</v>
      </c>
      <c r="R562" s="8" t="s">
        <v>1199</v>
      </c>
      <c r="S562" s="10">
        <v>168.6</v>
      </c>
      <c r="T562" t="str">
        <f>IF(J562="","","FCR-"&amp;_xlfn.XLOOKUP(J562,Bud_Vs_Exp!$A$14:$A$72,Bud_Vs_Exp!$B$14:$B$72,""))</f>
        <v>FCR-1.1.1.34</v>
      </c>
      <c r="U562" t="str">
        <f>_xlfn.XLOOKUP(F562,SetUp!$O$2:$O$13,SetUp!$P$2:$P$13,"")</f>
        <v>Q3</v>
      </c>
    </row>
    <row r="563" spans="1:21" x14ac:dyDescent="0.25">
      <c r="A563" s="8" t="s">
        <v>19</v>
      </c>
      <c r="B563" s="8" t="s">
        <v>20</v>
      </c>
      <c r="C563" s="8">
        <v>1573641</v>
      </c>
      <c r="D563" s="8">
        <v>0</v>
      </c>
      <c r="E563" s="9">
        <v>44833</v>
      </c>
      <c r="F563" s="8">
        <v>202209</v>
      </c>
      <c r="G563" t="s">
        <v>773</v>
      </c>
      <c r="H563" t="s">
        <v>209</v>
      </c>
      <c r="I563" s="8">
        <v>590</v>
      </c>
      <c r="J563" s="8">
        <v>65810</v>
      </c>
      <c r="K563" t="s">
        <v>76</v>
      </c>
      <c r="L563" t="s">
        <v>75</v>
      </c>
      <c r="M563" s="8"/>
      <c r="N563" s="8"/>
      <c r="O563" s="8">
        <v>5</v>
      </c>
      <c r="P563" s="8" t="s">
        <v>22</v>
      </c>
      <c r="Q563" s="8">
        <v>0</v>
      </c>
      <c r="R563" s="8" t="s">
        <v>1200</v>
      </c>
      <c r="S563" s="10">
        <v>1006.8</v>
      </c>
      <c r="T563" t="str">
        <f>IF(J563="","","FCR-"&amp;_xlfn.XLOOKUP(J563,Bud_Vs_Exp!$A$14:$A$72,Bud_Vs_Exp!$B$14:$B$72,""))</f>
        <v>FCR-</v>
      </c>
      <c r="U563" t="str">
        <f>_xlfn.XLOOKUP(F563,SetUp!$O$2:$O$13,SetUp!$P$2:$P$13,"")</f>
        <v>Q3</v>
      </c>
    </row>
    <row r="564" spans="1:21" x14ac:dyDescent="0.25">
      <c r="A564" s="8" t="s">
        <v>19</v>
      </c>
      <c r="B564" s="8" t="s">
        <v>20</v>
      </c>
      <c r="C564" s="8">
        <v>1573658</v>
      </c>
      <c r="D564" s="8">
        <v>0</v>
      </c>
      <c r="E564" s="9">
        <v>44834</v>
      </c>
      <c r="F564" s="8">
        <v>202209</v>
      </c>
      <c r="G564" t="s">
        <v>773</v>
      </c>
      <c r="H564" t="s">
        <v>209</v>
      </c>
      <c r="I564" s="8">
        <v>590</v>
      </c>
      <c r="J564" s="8">
        <v>65813</v>
      </c>
      <c r="K564" t="s">
        <v>76</v>
      </c>
      <c r="L564" t="s">
        <v>75</v>
      </c>
      <c r="M564" s="8"/>
      <c r="N564" s="8"/>
      <c r="O564" s="8">
        <v>5</v>
      </c>
      <c r="P564" s="8" t="s">
        <v>22</v>
      </c>
      <c r="Q564" s="8">
        <v>0</v>
      </c>
      <c r="R564" s="8" t="s">
        <v>1044</v>
      </c>
      <c r="S564" s="10">
        <v>1006.8</v>
      </c>
      <c r="T564" t="str">
        <f>IF(J564="","","FCR-"&amp;_xlfn.XLOOKUP(J564,Bud_Vs_Exp!$A$14:$A$72,Bud_Vs_Exp!$B$14:$B$72,""))</f>
        <v xml:space="preserve">FCR-1.3.2 </v>
      </c>
      <c r="U564" t="str">
        <f>_xlfn.XLOOKUP(F564,SetUp!$O$2:$O$13,SetUp!$P$2:$P$13,"")</f>
        <v>Q3</v>
      </c>
    </row>
    <row r="565" spans="1:21" x14ac:dyDescent="0.25">
      <c r="A565" s="8" t="s">
        <v>19</v>
      </c>
      <c r="B565" s="8" t="s">
        <v>20</v>
      </c>
      <c r="C565" s="8">
        <v>1573658</v>
      </c>
      <c r="D565" s="8">
        <v>1</v>
      </c>
      <c r="E565" s="9">
        <v>44834</v>
      </c>
      <c r="F565" s="8">
        <v>202209</v>
      </c>
      <c r="G565" t="s">
        <v>773</v>
      </c>
      <c r="H565" t="s">
        <v>209</v>
      </c>
      <c r="I565" s="8">
        <v>590</v>
      </c>
      <c r="J565" s="8">
        <v>65810</v>
      </c>
      <c r="K565" t="s">
        <v>76</v>
      </c>
      <c r="L565" t="s">
        <v>75</v>
      </c>
      <c r="M565" s="8"/>
      <c r="N565" s="8"/>
      <c r="O565" s="8">
        <v>5</v>
      </c>
      <c r="P565" s="8" t="s">
        <v>22</v>
      </c>
      <c r="Q565" s="8">
        <v>0</v>
      </c>
      <c r="R565" s="8" t="s">
        <v>1200</v>
      </c>
      <c r="S565" s="10">
        <v>-1006.8</v>
      </c>
      <c r="T565" t="str">
        <f>IF(J565="","","FCR-"&amp;_xlfn.XLOOKUP(J565,Bud_Vs_Exp!$A$14:$A$72,Bud_Vs_Exp!$B$14:$B$72,""))</f>
        <v>FCR-</v>
      </c>
      <c r="U565" t="str">
        <f>_xlfn.XLOOKUP(F565,SetUp!$O$2:$O$13,SetUp!$P$2:$P$13,"")</f>
        <v>Q3</v>
      </c>
    </row>
    <row r="566" spans="1:21" x14ac:dyDescent="0.25">
      <c r="A566" s="8" t="s">
        <v>19</v>
      </c>
      <c r="B566" s="8" t="s">
        <v>27</v>
      </c>
      <c r="C566" s="8">
        <v>1573654</v>
      </c>
      <c r="D566" s="8">
        <v>2</v>
      </c>
      <c r="E566" s="9">
        <v>44834</v>
      </c>
      <c r="F566" s="8">
        <v>202209</v>
      </c>
      <c r="G566" t="s">
        <v>743</v>
      </c>
      <c r="H566" t="s">
        <v>39</v>
      </c>
      <c r="I566" s="8">
        <v>590</v>
      </c>
      <c r="J566" s="8">
        <v>65830</v>
      </c>
      <c r="K566" t="s">
        <v>76</v>
      </c>
      <c r="L566" t="s">
        <v>75</v>
      </c>
      <c r="M566" s="8"/>
      <c r="N566" s="8"/>
      <c r="O566" s="8">
        <v>5</v>
      </c>
      <c r="P566" s="8" t="s">
        <v>22</v>
      </c>
      <c r="Q566" s="8">
        <v>0</v>
      </c>
      <c r="R566" s="8" t="s">
        <v>1201</v>
      </c>
      <c r="S566" s="10">
        <v>5735.8</v>
      </c>
      <c r="T566" t="str">
        <f>IF(J566="","","FCR-"&amp;_xlfn.XLOOKUP(J566,Bud_Vs_Exp!$A$14:$A$72,Bud_Vs_Exp!$B$14:$B$72,""))</f>
        <v xml:space="preserve">FCR-6.3 </v>
      </c>
      <c r="U566" t="str">
        <f>_xlfn.XLOOKUP(F566,SetUp!$O$2:$O$13,SetUp!$P$2:$P$13,"")</f>
        <v>Q3</v>
      </c>
    </row>
    <row r="567" spans="1:21" x14ac:dyDescent="0.25">
      <c r="A567" s="8" t="s">
        <v>19</v>
      </c>
      <c r="B567" s="8" t="s">
        <v>27</v>
      </c>
      <c r="C567" s="8">
        <v>1573655</v>
      </c>
      <c r="D567" s="8">
        <v>2</v>
      </c>
      <c r="E567" s="9">
        <v>44834</v>
      </c>
      <c r="F567" s="8">
        <v>202209</v>
      </c>
      <c r="G567" t="s">
        <v>743</v>
      </c>
      <c r="H567" t="s">
        <v>39</v>
      </c>
      <c r="I567" s="8">
        <v>590</v>
      </c>
      <c r="J567" s="8">
        <v>65830</v>
      </c>
      <c r="K567" t="s">
        <v>76</v>
      </c>
      <c r="L567" t="s">
        <v>75</v>
      </c>
      <c r="M567" s="8"/>
      <c r="N567" s="8"/>
      <c r="O567" s="8">
        <v>5</v>
      </c>
      <c r="P567" s="8" t="s">
        <v>22</v>
      </c>
      <c r="Q567" s="8">
        <v>0</v>
      </c>
      <c r="R567" s="8" t="s">
        <v>1202</v>
      </c>
      <c r="S567" s="10">
        <v>7648.54</v>
      </c>
      <c r="T567" t="str">
        <f>IF(J567="","","FCR-"&amp;_xlfn.XLOOKUP(J567,Bud_Vs_Exp!$A$14:$A$72,Bud_Vs_Exp!$B$14:$B$72,""))</f>
        <v xml:space="preserve">FCR-6.3 </v>
      </c>
      <c r="U567" t="str">
        <f>_xlfn.XLOOKUP(F567,SetUp!$O$2:$O$13,SetUp!$P$2:$P$13,"")</f>
        <v>Q3</v>
      </c>
    </row>
    <row r="568" spans="1:21" x14ac:dyDescent="0.25">
      <c r="A568" s="8" t="s">
        <v>19</v>
      </c>
      <c r="B568" s="8" t="s">
        <v>27</v>
      </c>
      <c r="C568" s="8">
        <v>1573656</v>
      </c>
      <c r="D568" s="8">
        <v>2</v>
      </c>
      <c r="E568" s="9">
        <v>44834</v>
      </c>
      <c r="F568" s="8">
        <v>202209</v>
      </c>
      <c r="G568" t="s">
        <v>743</v>
      </c>
      <c r="H568" t="s">
        <v>39</v>
      </c>
      <c r="I568" s="8">
        <v>590</v>
      </c>
      <c r="J568" s="8">
        <v>65830</v>
      </c>
      <c r="K568" t="s">
        <v>76</v>
      </c>
      <c r="L568" t="s">
        <v>75</v>
      </c>
      <c r="M568" s="8"/>
      <c r="N568" s="8"/>
      <c r="O568" s="8">
        <v>5</v>
      </c>
      <c r="P568" s="8" t="s">
        <v>22</v>
      </c>
      <c r="Q568" s="8">
        <v>0</v>
      </c>
      <c r="R568" s="8" t="s">
        <v>1202</v>
      </c>
      <c r="S568" s="10">
        <v>8417.52</v>
      </c>
      <c r="T568" t="str">
        <f>IF(J568="","","FCR-"&amp;_xlfn.XLOOKUP(J568,Bud_Vs_Exp!$A$14:$A$72,Bud_Vs_Exp!$B$14:$B$72,""))</f>
        <v xml:space="preserve">FCR-6.3 </v>
      </c>
      <c r="U568" t="str">
        <f>_xlfn.XLOOKUP(F568,SetUp!$O$2:$O$13,SetUp!$P$2:$P$13,"")</f>
        <v>Q3</v>
      </c>
    </row>
    <row r="569" spans="1:21" x14ac:dyDescent="0.25">
      <c r="A569" s="8" t="s">
        <v>19</v>
      </c>
      <c r="B569" s="8" t="s">
        <v>27</v>
      </c>
      <c r="C569" s="8">
        <v>1573659</v>
      </c>
      <c r="D569" s="8">
        <v>2</v>
      </c>
      <c r="E569" s="9">
        <v>44834</v>
      </c>
      <c r="F569" s="8">
        <v>202209</v>
      </c>
      <c r="G569" t="s">
        <v>743</v>
      </c>
      <c r="H569" t="s">
        <v>39</v>
      </c>
      <c r="I569" s="8">
        <v>590</v>
      </c>
      <c r="J569" s="8">
        <v>65830</v>
      </c>
      <c r="K569" t="s">
        <v>76</v>
      </c>
      <c r="L569" t="s">
        <v>75</v>
      </c>
      <c r="M569" s="8"/>
      <c r="N569" s="8"/>
      <c r="O569" s="8">
        <v>5</v>
      </c>
      <c r="P569" s="8" t="s">
        <v>22</v>
      </c>
      <c r="Q569" s="8">
        <v>0</v>
      </c>
      <c r="R569" s="8" t="s">
        <v>1203</v>
      </c>
      <c r="S569" s="10">
        <v>8611.01</v>
      </c>
      <c r="T569" t="str">
        <f>IF(J569="","","FCR-"&amp;_xlfn.XLOOKUP(J569,Bud_Vs_Exp!$A$14:$A$72,Bud_Vs_Exp!$B$14:$B$72,""))</f>
        <v xml:space="preserve">FCR-6.3 </v>
      </c>
      <c r="U569" t="str">
        <f>_xlfn.XLOOKUP(F569,SetUp!$O$2:$O$13,SetUp!$P$2:$P$13,"")</f>
        <v>Q3</v>
      </c>
    </row>
    <row r="570" spans="1:21" x14ac:dyDescent="0.25">
      <c r="A570" s="8" t="s">
        <v>19</v>
      </c>
      <c r="B570" s="8" t="s">
        <v>32</v>
      </c>
      <c r="C570" s="8">
        <v>2064292</v>
      </c>
      <c r="D570" s="8">
        <v>15</v>
      </c>
      <c r="E570" s="9">
        <v>44773</v>
      </c>
      <c r="F570" s="8">
        <v>202207</v>
      </c>
      <c r="G570" t="s">
        <v>737</v>
      </c>
      <c r="H570" t="s">
        <v>33</v>
      </c>
      <c r="I570" s="8">
        <v>590</v>
      </c>
      <c r="J570" s="8">
        <v>65808</v>
      </c>
      <c r="K570" t="s">
        <v>76</v>
      </c>
      <c r="L570" t="s">
        <v>75</v>
      </c>
      <c r="M570" s="8"/>
      <c r="N570" s="8"/>
      <c r="O570" s="8">
        <v>1</v>
      </c>
      <c r="P570" t="s">
        <v>80</v>
      </c>
      <c r="Q570" s="8">
        <v>0</v>
      </c>
      <c r="R570" s="8" t="s">
        <v>980</v>
      </c>
      <c r="S570" s="10">
        <v>700</v>
      </c>
      <c r="T570" t="str">
        <f>IF(J570="","","FCR-"&amp;_xlfn.XLOOKUP(J570,Bud_Vs_Exp!$A$14:$A$72,Bud_Vs_Exp!$B$14:$B$72,""))</f>
        <v xml:space="preserve">FCR-1.2.15 </v>
      </c>
      <c r="U570" t="str">
        <f>_xlfn.XLOOKUP(F570,SetUp!$O$2:$O$13,SetUp!$P$2:$P$13,"")</f>
        <v>Q3</v>
      </c>
    </row>
    <row r="571" spans="1:21" x14ac:dyDescent="0.25">
      <c r="A571" s="8" t="s">
        <v>19</v>
      </c>
      <c r="B571" s="8" t="s">
        <v>32</v>
      </c>
      <c r="C571" s="8">
        <v>2064297</v>
      </c>
      <c r="D571" s="8">
        <v>4</v>
      </c>
      <c r="E571" s="9">
        <v>44773</v>
      </c>
      <c r="F571" s="8">
        <v>202207</v>
      </c>
      <c r="G571" t="s">
        <v>738</v>
      </c>
      <c r="H571" t="s">
        <v>34</v>
      </c>
      <c r="I571" s="8">
        <v>590</v>
      </c>
      <c r="J571" s="8">
        <v>65809</v>
      </c>
      <c r="K571" t="s">
        <v>76</v>
      </c>
      <c r="L571" t="s">
        <v>75</v>
      </c>
      <c r="M571" s="8"/>
      <c r="N571" s="8"/>
      <c r="O571" s="8">
        <v>1</v>
      </c>
      <c r="P571" t="s">
        <v>80</v>
      </c>
      <c r="Q571" s="8">
        <v>0</v>
      </c>
      <c r="R571" s="8" t="s">
        <v>1066</v>
      </c>
      <c r="S571" s="10">
        <v>500</v>
      </c>
      <c r="T571" t="str">
        <f>IF(J571="","","FCR-"&amp;_xlfn.XLOOKUP(J571,Bud_Vs_Exp!$A$14:$A$72,Bud_Vs_Exp!$B$14:$B$72,""))</f>
        <v xml:space="preserve">FCR-1.2.16 </v>
      </c>
      <c r="U571" t="str">
        <f>_xlfn.XLOOKUP(F571,SetUp!$O$2:$O$13,SetUp!$P$2:$P$13,"")</f>
        <v>Q3</v>
      </c>
    </row>
    <row r="572" spans="1:21" x14ac:dyDescent="0.25">
      <c r="A572" s="8" t="s">
        <v>19</v>
      </c>
      <c r="B572" s="8" t="s">
        <v>32</v>
      </c>
      <c r="C572" s="8">
        <v>2064330</v>
      </c>
      <c r="D572" s="8">
        <v>15</v>
      </c>
      <c r="E572" s="9">
        <v>44804</v>
      </c>
      <c r="F572" s="8">
        <v>202208</v>
      </c>
      <c r="G572" t="s">
        <v>737</v>
      </c>
      <c r="H572" t="s">
        <v>33</v>
      </c>
      <c r="I572" s="8">
        <v>590</v>
      </c>
      <c r="J572" s="8">
        <v>65808</v>
      </c>
      <c r="K572" t="s">
        <v>76</v>
      </c>
      <c r="L572" t="s">
        <v>75</v>
      </c>
      <c r="M572" s="8"/>
      <c r="N572" s="8"/>
      <c r="O572" s="8">
        <v>1</v>
      </c>
      <c r="P572" t="s">
        <v>80</v>
      </c>
      <c r="Q572" s="8">
        <v>0</v>
      </c>
      <c r="R572" s="8" t="s">
        <v>980</v>
      </c>
      <c r="S572" s="10">
        <v>700</v>
      </c>
      <c r="T572" t="str">
        <f>IF(J572="","","FCR-"&amp;_xlfn.XLOOKUP(J572,Bud_Vs_Exp!$A$14:$A$72,Bud_Vs_Exp!$B$14:$B$72,""))</f>
        <v xml:space="preserve">FCR-1.2.15 </v>
      </c>
      <c r="U572" t="str">
        <f>_xlfn.XLOOKUP(F572,SetUp!$O$2:$O$13,SetUp!$P$2:$P$13,"")</f>
        <v>Q3</v>
      </c>
    </row>
    <row r="573" spans="1:21" x14ac:dyDescent="0.25">
      <c r="A573" s="8" t="s">
        <v>19</v>
      </c>
      <c r="B573" s="8" t="s">
        <v>32</v>
      </c>
      <c r="C573" s="8">
        <v>2064333</v>
      </c>
      <c r="D573" s="8">
        <v>4</v>
      </c>
      <c r="E573" s="9">
        <v>44804</v>
      </c>
      <c r="F573" s="8">
        <v>202208</v>
      </c>
      <c r="G573" t="s">
        <v>738</v>
      </c>
      <c r="H573" t="s">
        <v>34</v>
      </c>
      <c r="I573" s="8">
        <v>590</v>
      </c>
      <c r="J573" s="8">
        <v>65809</v>
      </c>
      <c r="K573" t="s">
        <v>76</v>
      </c>
      <c r="L573" t="s">
        <v>75</v>
      </c>
      <c r="M573" s="8"/>
      <c r="N573" s="8"/>
      <c r="O573" s="8">
        <v>1</v>
      </c>
      <c r="P573" t="s">
        <v>80</v>
      </c>
      <c r="Q573" s="8">
        <v>0</v>
      </c>
      <c r="R573" s="8" t="s">
        <v>1204</v>
      </c>
      <c r="S573" s="10">
        <v>300</v>
      </c>
      <c r="T573" t="str">
        <f>IF(J573="","","FCR-"&amp;_xlfn.XLOOKUP(J573,Bud_Vs_Exp!$A$14:$A$72,Bud_Vs_Exp!$B$14:$B$72,""))</f>
        <v xml:space="preserve">FCR-1.2.16 </v>
      </c>
      <c r="U573" t="str">
        <f>_xlfn.XLOOKUP(F573,SetUp!$O$2:$O$13,SetUp!$P$2:$P$13,"")</f>
        <v>Q3</v>
      </c>
    </row>
    <row r="574" spans="1:21" x14ac:dyDescent="0.25">
      <c r="A574" s="8" t="s">
        <v>19</v>
      </c>
      <c r="B574" s="8" t="s">
        <v>32</v>
      </c>
      <c r="C574" s="8">
        <v>2064382</v>
      </c>
      <c r="D574" s="8">
        <v>15</v>
      </c>
      <c r="E574" s="9">
        <v>44834</v>
      </c>
      <c r="F574" s="8">
        <v>202209</v>
      </c>
      <c r="G574" t="s">
        <v>737</v>
      </c>
      <c r="H574" t="s">
        <v>33</v>
      </c>
      <c r="I574" s="8">
        <v>590</v>
      </c>
      <c r="J574" s="8">
        <v>65808</v>
      </c>
      <c r="K574" t="s">
        <v>76</v>
      </c>
      <c r="L574" t="s">
        <v>75</v>
      </c>
      <c r="M574" s="8"/>
      <c r="N574" s="8"/>
      <c r="O574" s="8">
        <v>1</v>
      </c>
      <c r="P574" t="s">
        <v>80</v>
      </c>
      <c r="Q574" s="8">
        <v>0</v>
      </c>
      <c r="R574" s="8" t="s">
        <v>980</v>
      </c>
      <c r="S574" s="10">
        <v>700</v>
      </c>
      <c r="T574" t="str">
        <f>IF(J574="","","FCR-"&amp;_xlfn.XLOOKUP(J574,Bud_Vs_Exp!$A$14:$A$72,Bud_Vs_Exp!$B$14:$B$72,""))</f>
        <v xml:space="preserve">FCR-1.2.15 </v>
      </c>
      <c r="U574" t="str">
        <f>_xlfn.XLOOKUP(F574,SetUp!$O$2:$O$13,SetUp!$P$2:$P$13,"")</f>
        <v>Q3</v>
      </c>
    </row>
    <row r="575" spans="1:21" x14ac:dyDescent="0.25">
      <c r="A575" s="8" t="s">
        <v>19</v>
      </c>
      <c r="B575" s="8" t="s">
        <v>32</v>
      </c>
      <c r="C575" s="8">
        <v>2064385</v>
      </c>
      <c r="D575" s="8">
        <v>4</v>
      </c>
      <c r="E575" s="9">
        <v>44834</v>
      </c>
      <c r="F575" s="8">
        <v>202209</v>
      </c>
      <c r="G575" t="s">
        <v>738</v>
      </c>
      <c r="H575" t="s">
        <v>34</v>
      </c>
      <c r="I575" s="8">
        <v>590</v>
      </c>
      <c r="J575" s="8">
        <v>65809</v>
      </c>
      <c r="K575" t="s">
        <v>76</v>
      </c>
      <c r="L575" t="s">
        <v>75</v>
      </c>
      <c r="M575" s="8"/>
      <c r="N575" s="8"/>
      <c r="O575" s="8">
        <v>1</v>
      </c>
      <c r="P575" t="s">
        <v>80</v>
      </c>
      <c r="Q575" s="8">
        <v>0</v>
      </c>
      <c r="R575" s="8" t="s">
        <v>1205</v>
      </c>
      <c r="S575" s="10">
        <v>300</v>
      </c>
      <c r="T575" t="str">
        <f>IF(J575="","","FCR-"&amp;_xlfn.XLOOKUP(J575,Bud_Vs_Exp!$A$14:$A$72,Bud_Vs_Exp!$B$14:$B$72,""))</f>
        <v xml:space="preserve">FCR-1.2.16 </v>
      </c>
      <c r="U575" t="str">
        <f>_xlfn.XLOOKUP(F575,SetUp!$O$2:$O$13,SetUp!$P$2:$P$13,"")</f>
        <v>Q3</v>
      </c>
    </row>
    <row r="576" spans="1:21" x14ac:dyDescent="0.25">
      <c r="A576" t="s">
        <v>19</v>
      </c>
      <c r="B576" t="s">
        <v>32</v>
      </c>
      <c r="C576">
        <v>2064404</v>
      </c>
      <c r="D576">
        <v>0</v>
      </c>
      <c r="E576" s="2">
        <v>44834</v>
      </c>
      <c r="F576">
        <v>202209</v>
      </c>
      <c r="G576" t="s">
        <v>738</v>
      </c>
      <c r="H576" t="s">
        <v>34</v>
      </c>
      <c r="I576">
        <v>590</v>
      </c>
      <c r="J576">
        <v>65809</v>
      </c>
      <c r="K576" t="s">
        <v>76</v>
      </c>
      <c r="L576" t="s">
        <v>75</v>
      </c>
      <c r="O576" s="11">
        <v>1</v>
      </c>
      <c r="P576" t="s">
        <v>80</v>
      </c>
      <c r="Q576">
        <v>0</v>
      </c>
      <c r="R576" t="s">
        <v>1206</v>
      </c>
      <c r="S576" s="12">
        <v>-300</v>
      </c>
      <c r="T576" t="str">
        <f>IF(J576="","","FCR-"&amp;_xlfn.XLOOKUP(J576,Bud_Vs_Exp!$A$14:$A$72,Bud_Vs_Exp!$B$14:$B$72,""))</f>
        <v xml:space="preserve">FCR-1.2.16 </v>
      </c>
      <c r="U576" t="str">
        <f>_xlfn.XLOOKUP(F576,SetUp!$O$2:$O$13,SetUp!$P$2:$P$13,"")</f>
        <v>Q3</v>
      </c>
    </row>
    <row r="577" spans="1:21" x14ac:dyDescent="0.25">
      <c r="A577" t="s">
        <v>19</v>
      </c>
      <c r="B577" t="s">
        <v>20</v>
      </c>
      <c r="C577">
        <v>1573661</v>
      </c>
      <c r="D577">
        <v>4</v>
      </c>
      <c r="E577">
        <v>44839</v>
      </c>
      <c r="F577">
        <v>202210</v>
      </c>
      <c r="G577" t="s">
        <v>745</v>
      </c>
      <c r="H577" t="s">
        <v>206</v>
      </c>
      <c r="I577">
        <v>590</v>
      </c>
      <c r="J577">
        <v>65814</v>
      </c>
      <c r="K577" t="s">
        <v>76</v>
      </c>
      <c r="L577" t="s">
        <v>75</v>
      </c>
      <c r="O577">
        <v>5</v>
      </c>
      <c r="P577" t="s">
        <v>22</v>
      </c>
      <c r="Q577">
        <v>0</v>
      </c>
      <c r="R577" t="s">
        <v>1207</v>
      </c>
      <c r="S577">
        <v>440</v>
      </c>
      <c r="T577" t="str">
        <f>IF(J577="","","FCR-"&amp;_xlfn.XLOOKUP(J577,Bud_Vs_Exp!$A$14:$A$72,Bud_Vs_Exp!$B$14:$B$72,""))</f>
        <v xml:space="preserve">FCR-2.4 </v>
      </c>
      <c r="U577" t="str">
        <f>_xlfn.XLOOKUP(F577,SetUp!$O$2:$O$13,SetUp!$P$2:$P$13,"")</f>
        <v>Q4</v>
      </c>
    </row>
    <row r="578" spans="1:21" x14ac:dyDescent="0.25">
      <c r="A578" t="s">
        <v>19</v>
      </c>
      <c r="B578" t="s">
        <v>40</v>
      </c>
      <c r="C578">
        <v>2064409</v>
      </c>
      <c r="D578">
        <v>0</v>
      </c>
      <c r="E578">
        <v>44855</v>
      </c>
      <c r="F578">
        <v>202210</v>
      </c>
      <c r="G578" t="s">
        <v>734</v>
      </c>
      <c r="H578" t="s">
        <v>30</v>
      </c>
      <c r="I578">
        <v>590</v>
      </c>
      <c r="J578">
        <v>65827</v>
      </c>
      <c r="K578" t="s">
        <v>76</v>
      </c>
      <c r="L578" t="s">
        <v>75</v>
      </c>
      <c r="O578">
        <v>1</v>
      </c>
      <c r="P578" t="s">
        <v>80</v>
      </c>
      <c r="Q578">
        <v>0</v>
      </c>
      <c r="R578" t="s">
        <v>1208</v>
      </c>
      <c r="S578">
        <v>200</v>
      </c>
      <c r="T578" t="str">
        <f>IF(J578="","","FCR-"&amp;_xlfn.XLOOKUP(J578,Bud_Vs_Exp!$A$14:$A$72,Bud_Vs_Exp!$B$14:$B$72,""))</f>
        <v xml:space="preserve">FCR-5.6 </v>
      </c>
      <c r="U578" t="str">
        <f>_xlfn.XLOOKUP(F578,SetUp!$O$2:$O$13,SetUp!$P$2:$P$13,"")</f>
        <v>Q4</v>
      </c>
    </row>
    <row r="579" spans="1:21" x14ac:dyDescent="0.25">
      <c r="A579" t="s">
        <v>19</v>
      </c>
      <c r="B579" t="s">
        <v>27</v>
      </c>
      <c r="C579">
        <v>1573684</v>
      </c>
      <c r="D579">
        <v>5</v>
      </c>
      <c r="E579">
        <v>44865</v>
      </c>
      <c r="F579">
        <v>202210</v>
      </c>
      <c r="G579" t="s">
        <v>736</v>
      </c>
      <c r="H579" t="s">
        <v>31</v>
      </c>
      <c r="I579">
        <v>590</v>
      </c>
      <c r="J579">
        <v>65805</v>
      </c>
      <c r="K579" t="s">
        <v>76</v>
      </c>
      <c r="L579" t="str">
        <f>IF(LEFT(J579,3)="658","EU")</f>
        <v>EU</v>
      </c>
      <c r="O579">
        <v>5</v>
      </c>
      <c r="P579" t="s">
        <v>22</v>
      </c>
      <c r="Q579">
        <v>0</v>
      </c>
      <c r="R579" t="s">
        <v>996</v>
      </c>
      <c r="S579">
        <v>2.06</v>
      </c>
      <c r="T579" t="str">
        <f>IF(J579="","","FCR-"&amp;_xlfn.XLOOKUP(J579,Bud_Vs_Exp!$A$14:$A$72,Bud_Vs_Exp!$B$14:$B$72,""))</f>
        <v>FCR-1.1.2.27</v>
      </c>
      <c r="U579" t="str">
        <f>_xlfn.XLOOKUP(F579,SetUp!$O$2:$O$13,SetUp!$P$2:$P$13,"")</f>
        <v>Q4</v>
      </c>
    </row>
    <row r="580" spans="1:21" x14ac:dyDescent="0.25">
      <c r="A580" t="s">
        <v>19</v>
      </c>
      <c r="B580" t="s">
        <v>27</v>
      </c>
      <c r="C580">
        <v>1573681</v>
      </c>
      <c r="D580">
        <v>1</v>
      </c>
      <c r="E580">
        <v>44865</v>
      </c>
      <c r="F580">
        <v>202210</v>
      </c>
      <c r="G580" t="s">
        <v>731</v>
      </c>
      <c r="H580" t="s">
        <v>705</v>
      </c>
      <c r="I580">
        <v>590</v>
      </c>
      <c r="J580">
        <v>65804</v>
      </c>
      <c r="K580" t="s">
        <v>76</v>
      </c>
      <c r="L580" t="s">
        <v>75</v>
      </c>
      <c r="O580">
        <v>5</v>
      </c>
      <c r="P580" t="s">
        <v>22</v>
      </c>
      <c r="Q580">
        <v>0</v>
      </c>
      <c r="R580" t="s">
        <v>999</v>
      </c>
      <c r="S580">
        <v>828.33</v>
      </c>
      <c r="T580" t="str">
        <f>IF(J580="","","FCR-"&amp;_xlfn.XLOOKUP(J580,Bud_Vs_Exp!$A$14:$A$72,Bud_Vs_Exp!$B$14:$B$72,""))</f>
        <v>FCR-1.1.2.26</v>
      </c>
      <c r="U580" t="str">
        <f>_xlfn.XLOOKUP(F580,SetUp!$O$2:$O$13,SetUp!$P$2:$P$13,"")</f>
        <v>Q4</v>
      </c>
    </row>
    <row r="581" spans="1:21" x14ac:dyDescent="0.25">
      <c r="A581" t="s">
        <v>19</v>
      </c>
      <c r="B581" t="s">
        <v>27</v>
      </c>
      <c r="C581">
        <v>1573681</v>
      </c>
      <c r="D581">
        <v>2</v>
      </c>
      <c r="E581">
        <v>44865</v>
      </c>
      <c r="F581">
        <v>202210</v>
      </c>
      <c r="G581" t="s">
        <v>731</v>
      </c>
      <c r="H581" t="s">
        <v>705</v>
      </c>
      <c r="I581">
        <v>590</v>
      </c>
      <c r="J581">
        <v>65802</v>
      </c>
      <c r="K581" t="s">
        <v>76</v>
      </c>
      <c r="L581" t="s">
        <v>75</v>
      </c>
      <c r="O581">
        <v>5</v>
      </c>
      <c r="P581" t="s">
        <v>22</v>
      </c>
      <c r="Q581">
        <v>0</v>
      </c>
      <c r="R581" t="s">
        <v>999</v>
      </c>
      <c r="S581">
        <v>1947</v>
      </c>
      <c r="T581" t="str">
        <f>IF(J581="","","FCR-"&amp;_xlfn.XLOOKUP(J581,Bud_Vs_Exp!$A$14:$A$72,Bud_Vs_Exp!$B$14:$B$72,""))</f>
        <v>FCR-1.1.1.33</v>
      </c>
      <c r="U581" t="str">
        <f>_xlfn.XLOOKUP(F581,SetUp!$O$2:$O$13,SetUp!$P$2:$P$13,"")</f>
        <v>Q4</v>
      </c>
    </row>
    <row r="582" spans="1:21" x14ac:dyDescent="0.25">
      <c r="A582" t="s">
        <v>19</v>
      </c>
      <c r="B582" t="s">
        <v>27</v>
      </c>
      <c r="C582">
        <v>1573681</v>
      </c>
      <c r="D582">
        <v>4</v>
      </c>
      <c r="E582">
        <v>44865</v>
      </c>
      <c r="F582">
        <v>202210</v>
      </c>
      <c r="G582" t="s">
        <v>731</v>
      </c>
      <c r="H582" t="s">
        <v>705</v>
      </c>
      <c r="I582">
        <v>590</v>
      </c>
      <c r="J582">
        <v>65805</v>
      </c>
      <c r="K582" t="s">
        <v>76</v>
      </c>
      <c r="L582" t="str">
        <f>IF(LEFT(J582,3)="658","EU")</f>
        <v>EU</v>
      </c>
      <c r="O582">
        <v>5</v>
      </c>
      <c r="P582" t="s">
        <v>22</v>
      </c>
      <c r="Q582">
        <v>0</v>
      </c>
      <c r="R582" t="s">
        <v>999</v>
      </c>
      <c r="S582">
        <v>144.52000000000001</v>
      </c>
      <c r="T582" t="str">
        <f>IF(J582="","","FCR-"&amp;_xlfn.XLOOKUP(J582,Bud_Vs_Exp!$A$14:$A$72,Bud_Vs_Exp!$B$14:$B$72,""))</f>
        <v>FCR-1.1.2.27</v>
      </c>
      <c r="U582" t="str">
        <f>_xlfn.XLOOKUP(F582,SetUp!$O$2:$O$13,SetUp!$P$2:$P$13,"")</f>
        <v>Q4</v>
      </c>
    </row>
    <row r="583" spans="1:21" x14ac:dyDescent="0.25">
      <c r="A583" t="s">
        <v>19</v>
      </c>
      <c r="B583" t="s">
        <v>27</v>
      </c>
      <c r="C583">
        <v>1573685</v>
      </c>
      <c r="D583">
        <v>1</v>
      </c>
      <c r="E583">
        <v>44865</v>
      </c>
      <c r="F583">
        <v>202210</v>
      </c>
      <c r="G583" t="s">
        <v>733</v>
      </c>
      <c r="H583" t="s">
        <v>29</v>
      </c>
      <c r="I583">
        <v>590</v>
      </c>
      <c r="J583">
        <v>65804</v>
      </c>
      <c r="K583" t="s">
        <v>76</v>
      </c>
      <c r="L583" t="s">
        <v>75</v>
      </c>
      <c r="O583">
        <v>5</v>
      </c>
      <c r="P583" t="s">
        <v>22</v>
      </c>
      <c r="Q583">
        <v>0</v>
      </c>
      <c r="R583" t="s">
        <v>1209</v>
      </c>
      <c r="S583">
        <v>47.06</v>
      </c>
      <c r="T583" t="str">
        <f>IF(J583="","","FCR-"&amp;_xlfn.XLOOKUP(J583,Bud_Vs_Exp!$A$14:$A$72,Bud_Vs_Exp!$B$14:$B$72,""))</f>
        <v>FCR-1.1.2.26</v>
      </c>
      <c r="U583" t="str">
        <f>_xlfn.XLOOKUP(F583,SetUp!$O$2:$O$13,SetUp!$P$2:$P$13,"")</f>
        <v>Q4</v>
      </c>
    </row>
    <row r="584" spans="1:21" x14ac:dyDescent="0.25">
      <c r="A584" t="s">
        <v>19</v>
      </c>
      <c r="B584" t="s">
        <v>27</v>
      </c>
      <c r="C584">
        <v>1573685</v>
      </c>
      <c r="D584">
        <v>2</v>
      </c>
      <c r="E584">
        <v>44865</v>
      </c>
      <c r="F584">
        <v>202210</v>
      </c>
      <c r="G584" t="s">
        <v>733</v>
      </c>
      <c r="H584" t="s">
        <v>29</v>
      </c>
      <c r="I584">
        <v>590</v>
      </c>
      <c r="J584">
        <v>65802</v>
      </c>
      <c r="K584" t="s">
        <v>76</v>
      </c>
      <c r="L584" t="s">
        <v>75</v>
      </c>
      <c r="O584">
        <v>5</v>
      </c>
      <c r="P584" t="s">
        <v>22</v>
      </c>
      <c r="Q584">
        <v>0</v>
      </c>
      <c r="R584" t="s">
        <v>1209</v>
      </c>
      <c r="S584">
        <v>110.63</v>
      </c>
      <c r="T584" t="str">
        <f>IF(J584="","","FCR-"&amp;_xlfn.XLOOKUP(J584,Bud_Vs_Exp!$A$14:$A$72,Bud_Vs_Exp!$B$14:$B$72,""))</f>
        <v>FCR-1.1.1.33</v>
      </c>
      <c r="U584" t="str">
        <f>_xlfn.XLOOKUP(F584,SetUp!$O$2:$O$13,SetUp!$P$2:$P$13,"")</f>
        <v>Q4</v>
      </c>
    </row>
    <row r="585" spans="1:21" x14ac:dyDescent="0.25">
      <c r="A585" t="s">
        <v>19</v>
      </c>
      <c r="B585" t="s">
        <v>27</v>
      </c>
      <c r="C585">
        <v>1573685</v>
      </c>
      <c r="D585">
        <v>4</v>
      </c>
      <c r="E585">
        <v>44865</v>
      </c>
      <c r="F585">
        <v>202210</v>
      </c>
      <c r="G585" t="s">
        <v>733</v>
      </c>
      <c r="H585" t="s">
        <v>29</v>
      </c>
      <c r="I585">
        <v>590</v>
      </c>
      <c r="J585">
        <v>65805</v>
      </c>
      <c r="K585" t="s">
        <v>76</v>
      </c>
      <c r="L585" t="str">
        <f>IF(LEFT(J585,3)="658","EU")</f>
        <v>EU</v>
      </c>
      <c r="O585">
        <v>5</v>
      </c>
      <c r="P585" t="s">
        <v>22</v>
      </c>
      <c r="Q585">
        <v>0</v>
      </c>
      <c r="R585" t="s">
        <v>1209</v>
      </c>
      <c r="S585">
        <v>8.2100000000000009</v>
      </c>
      <c r="T585" t="str">
        <f>IF(J585="","","FCR-"&amp;_xlfn.XLOOKUP(J585,Bud_Vs_Exp!$A$14:$A$72,Bud_Vs_Exp!$B$14:$B$72,""))</f>
        <v>FCR-1.1.2.27</v>
      </c>
      <c r="U585" t="str">
        <f>_xlfn.XLOOKUP(F585,SetUp!$O$2:$O$13,SetUp!$P$2:$P$13,"")</f>
        <v>Q4</v>
      </c>
    </row>
    <row r="586" spans="1:21" x14ac:dyDescent="0.25">
      <c r="A586" t="s">
        <v>19</v>
      </c>
      <c r="B586" t="s">
        <v>27</v>
      </c>
      <c r="C586">
        <v>1573686</v>
      </c>
      <c r="D586">
        <v>2</v>
      </c>
      <c r="E586">
        <v>44865</v>
      </c>
      <c r="F586">
        <v>202210</v>
      </c>
      <c r="G586" t="s">
        <v>733</v>
      </c>
      <c r="H586" t="s">
        <v>29</v>
      </c>
      <c r="I586">
        <v>590</v>
      </c>
      <c r="J586">
        <v>65804</v>
      </c>
      <c r="K586" t="s">
        <v>76</v>
      </c>
      <c r="L586" t="s">
        <v>75</v>
      </c>
      <c r="O586">
        <v>5</v>
      </c>
      <c r="P586" t="s">
        <v>22</v>
      </c>
      <c r="Q586">
        <v>0</v>
      </c>
      <c r="R586" t="s">
        <v>1210</v>
      </c>
      <c r="S586">
        <v>3.49</v>
      </c>
      <c r="T586" t="str">
        <f>IF(J586="","","FCR-"&amp;_xlfn.XLOOKUP(J586,Bud_Vs_Exp!$A$14:$A$72,Bud_Vs_Exp!$B$14:$B$72,""))</f>
        <v>FCR-1.1.2.26</v>
      </c>
      <c r="U586" t="str">
        <f>_xlfn.XLOOKUP(F586,SetUp!$O$2:$O$13,SetUp!$P$2:$P$13,"")</f>
        <v>Q4</v>
      </c>
    </row>
    <row r="587" spans="1:21" x14ac:dyDescent="0.25">
      <c r="A587" t="s">
        <v>19</v>
      </c>
      <c r="B587" t="s">
        <v>27</v>
      </c>
      <c r="C587">
        <v>1573686</v>
      </c>
      <c r="D587">
        <v>3</v>
      </c>
      <c r="E587">
        <v>44865</v>
      </c>
      <c r="F587">
        <v>202210</v>
      </c>
      <c r="G587" t="s">
        <v>733</v>
      </c>
      <c r="H587" t="s">
        <v>29</v>
      </c>
      <c r="I587">
        <v>590</v>
      </c>
      <c r="J587">
        <v>65802</v>
      </c>
      <c r="K587" t="s">
        <v>76</v>
      </c>
      <c r="L587" t="s">
        <v>75</v>
      </c>
      <c r="O587">
        <v>5</v>
      </c>
      <c r="P587" t="s">
        <v>22</v>
      </c>
      <c r="Q587">
        <v>0</v>
      </c>
      <c r="R587" t="s">
        <v>1210</v>
      </c>
      <c r="S587">
        <v>5.79</v>
      </c>
      <c r="T587" t="str">
        <f>IF(J587="","","FCR-"&amp;_xlfn.XLOOKUP(J587,Bud_Vs_Exp!$A$14:$A$72,Bud_Vs_Exp!$B$14:$B$72,""))</f>
        <v>FCR-1.1.1.33</v>
      </c>
      <c r="U587" t="str">
        <f>_xlfn.XLOOKUP(F587,SetUp!$O$2:$O$13,SetUp!$P$2:$P$13,"")</f>
        <v>Q4</v>
      </c>
    </row>
    <row r="588" spans="1:21" x14ac:dyDescent="0.25">
      <c r="A588" t="s">
        <v>19</v>
      </c>
      <c r="B588" t="s">
        <v>27</v>
      </c>
      <c r="C588">
        <v>1573686</v>
      </c>
      <c r="D588">
        <v>5</v>
      </c>
      <c r="E588">
        <v>44865</v>
      </c>
      <c r="F588">
        <v>202210</v>
      </c>
      <c r="G588" t="s">
        <v>733</v>
      </c>
      <c r="H588" t="s">
        <v>29</v>
      </c>
      <c r="I588">
        <v>590</v>
      </c>
      <c r="J588">
        <v>65805</v>
      </c>
      <c r="K588" t="s">
        <v>76</v>
      </c>
      <c r="L588" t="str">
        <f>IF(LEFT(J588,3)="658","EU")</f>
        <v>EU</v>
      </c>
      <c r="O588">
        <v>5</v>
      </c>
      <c r="P588" t="s">
        <v>22</v>
      </c>
      <c r="Q588">
        <v>0</v>
      </c>
      <c r="R588" t="s">
        <v>1210</v>
      </c>
      <c r="S588">
        <v>1.21</v>
      </c>
      <c r="T588" t="str">
        <f>IF(J588="","","FCR-"&amp;_xlfn.XLOOKUP(J588,Bud_Vs_Exp!$A$14:$A$72,Bud_Vs_Exp!$B$14:$B$72,""))</f>
        <v>FCR-1.1.2.27</v>
      </c>
      <c r="U588" t="str">
        <f>_xlfn.XLOOKUP(F588,SetUp!$O$2:$O$13,SetUp!$P$2:$P$13,"")</f>
        <v>Q4</v>
      </c>
    </row>
    <row r="589" spans="1:21" x14ac:dyDescent="0.25">
      <c r="A589" t="s">
        <v>19</v>
      </c>
      <c r="B589" t="s">
        <v>27</v>
      </c>
      <c r="C589">
        <v>1573684</v>
      </c>
      <c r="D589">
        <v>2</v>
      </c>
      <c r="E589">
        <v>44865</v>
      </c>
      <c r="F589">
        <v>202210</v>
      </c>
      <c r="G589" t="s">
        <v>736</v>
      </c>
      <c r="H589" t="s">
        <v>31</v>
      </c>
      <c r="I589">
        <v>590</v>
      </c>
      <c r="J589">
        <v>65804</v>
      </c>
      <c r="K589" t="s">
        <v>76</v>
      </c>
      <c r="L589" t="s">
        <v>75</v>
      </c>
      <c r="O589">
        <v>5</v>
      </c>
      <c r="P589" t="s">
        <v>22</v>
      </c>
      <c r="Q589">
        <v>0</v>
      </c>
      <c r="R589" t="s">
        <v>996</v>
      </c>
      <c r="S589">
        <v>5.93</v>
      </c>
      <c r="T589" t="str">
        <f>IF(J589="","","FCR-"&amp;_xlfn.XLOOKUP(J589,Bud_Vs_Exp!$A$14:$A$72,Bud_Vs_Exp!$B$14:$B$72,""))</f>
        <v>FCR-1.1.2.26</v>
      </c>
      <c r="U589" t="str">
        <f>_xlfn.XLOOKUP(F589,SetUp!$O$2:$O$13,SetUp!$P$2:$P$13,"")</f>
        <v>Q4</v>
      </c>
    </row>
    <row r="590" spans="1:21" x14ac:dyDescent="0.25">
      <c r="A590" t="s">
        <v>19</v>
      </c>
      <c r="B590" t="s">
        <v>27</v>
      </c>
      <c r="C590">
        <v>1573684</v>
      </c>
      <c r="D590">
        <v>3</v>
      </c>
      <c r="E590">
        <v>44865</v>
      </c>
      <c r="F590">
        <v>202210</v>
      </c>
      <c r="G590" t="s">
        <v>736</v>
      </c>
      <c r="H590" t="s">
        <v>31</v>
      </c>
      <c r="I590">
        <v>590</v>
      </c>
      <c r="J590">
        <v>65802</v>
      </c>
      <c r="K590" t="s">
        <v>76</v>
      </c>
      <c r="L590" t="s">
        <v>75</v>
      </c>
      <c r="O590">
        <v>5</v>
      </c>
      <c r="P590" t="s">
        <v>22</v>
      </c>
      <c r="Q590">
        <v>0</v>
      </c>
      <c r="R590" t="s">
        <v>996</v>
      </c>
      <c r="S590">
        <v>9.85</v>
      </c>
      <c r="T590" t="str">
        <f>IF(J590="","","FCR-"&amp;_xlfn.XLOOKUP(J590,Bud_Vs_Exp!$A$14:$A$72,Bud_Vs_Exp!$B$14:$B$72,""))</f>
        <v>FCR-1.1.1.33</v>
      </c>
      <c r="U590" t="str">
        <f>_xlfn.XLOOKUP(F590,SetUp!$O$2:$O$13,SetUp!$P$2:$P$13,"")</f>
        <v>Q4</v>
      </c>
    </row>
    <row r="591" spans="1:21" x14ac:dyDescent="0.25">
      <c r="A591" t="s">
        <v>19</v>
      </c>
      <c r="B591" t="s">
        <v>27</v>
      </c>
      <c r="C591">
        <v>1573678</v>
      </c>
      <c r="D591">
        <v>0</v>
      </c>
      <c r="E591">
        <v>44865</v>
      </c>
      <c r="F591">
        <v>202210</v>
      </c>
      <c r="G591" t="s">
        <v>734</v>
      </c>
      <c r="H591" t="s">
        <v>30</v>
      </c>
      <c r="I591">
        <v>590</v>
      </c>
      <c r="J591">
        <v>65827</v>
      </c>
      <c r="K591" t="s">
        <v>76</v>
      </c>
      <c r="L591" t="s">
        <v>75</v>
      </c>
      <c r="O591">
        <v>5</v>
      </c>
      <c r="P591" t="s">
        <v>22</v>
      </c>
      <c r="Q591">
        <v>0</v>
      </c>
      <c r="R591" t="s">
        <v>1211</v>
      </c>
      <c r="S591">
        <v>1.5</v>
      </c>
      <c r="T591" t="str">
        <f>IF(J591="","","FCR-"&amp;_xlfn.XLOOKUP(J591,Bud_Vs_Exp!$A$14:$A$72,Bud_Vs_Exp!$B$14:$B$72,""))</f>
        <v xml:space="preserve">FCR-5.6 </v>
      </c>
      <c r="U591" t="str">
        <f>_xlfn.XLOOKUP(F591,SetUp!$O$2:$O$13,SetUp!$P$2:$P$13,"")</f>
        <v>Q4</v>
      </c>
    </row>
    <row r="592" spans="1:21" x14ac:dyDescent="0.25">
      <c r="A592" t="s">
        <v>19</v>
      </c>
      <c r="B592" t="s">
        <v>27</v>
      </c>
      <c r="C592">
        <v>1573678</v>
      </c>
      <c r="D592">
        <v>11</v>
      </c>
      <c r="E592">
        <v>44865</v>
      </c>
      <c r="F592">
        <v>202210</v>
      </c>
      <c r="G592" t="s">
        <v>734</v>
      </c>
      <c r="H592" t="s">
        <v>30</v>
      </c>
      <c r="I592">
        <v>590</v>
      </c>
      <c r="J592">
        <v>65827</v>
      </c>
      <c r="K592" t="s">
        <v>76</v>
      </c>
      <c r="L592" t="s">
        <v>75</v>
      </c>
      <c r="O592">
        <v>5</v>
      </c>
      <c r="P592" t="s">
        <v>22</v>
      </c>
      <c r="Q592">
        <v>0</v>
      </c>
      <c r="R592" t="s">
        <v>1212</v>
      </c>
      <c r="S592">
        <v>3</v>
      </c>
      <c r="T592" t="str">
        <f>IF(J592="","","FCR-"&amp;_xlfn.XLOOKUP(J592,Bud_Vs_Exp!$A$14:$A$72,Bud_Vs_Exp!$B$14:$B$72,""))</f>
        <v xml:space="preserve">FCR-5.6 </v>
      </c>
      <c r="U592" t="str">
        <f>_xlfn.XLOOKUP(F592,SetUp!$O$2:$O$13,SetUp!$P$2:$P$13,"")</f>
        <v>Q4</v>
      </c>
    </row>
    <row r="593" spans="1:21" x14ac:dyDescent="0.25">
      <c r="A593" t="s">
        <v>19</v>
      </c>
      <c r="B593" t="s">
        <v>20</v>
      </c>
      <c r="C593">
        <v>1573679</v>
      </c>
      <c r="D593">
        <v>0</v>
      </c>
      <c r="E593">
        <v>44865</v>
      </c>
      <c r="F593">
        <v>202210</v>
      </c>
      <c r="G593" t="s">
        <v>740</v>
      </c>
      <c r="H593" t="s">
        <v>36</v>
      </c>
      <c r="I593">
        <v>590</v>
      </c>
      <c r="J593">
        <v>65822</v>
      </c>
      <c r="K593" t="s">
        <v>76</v>
      </c>
      <c r="L593" t="s">
        <v>75</v>
      </c>
      <c r="O593">
        <v>5</v>
      </c>
      <c r="P593" t="s">
        <v>22</v>
      </c>
      <c r="Q593">
        <v>0</v>
      </c>
      <c r="R593" t="s">
        <v>1213</v>
      </c>
      <c r="S593">
        <v>11.22</v>
      </c>
      <c r="T593" t="str">
        <f>IF(J593="","","FCR-"&amp;_xlfn.XLOOKUP(J593,Bud_Vs_Exp!$A$14:$A$72,Bud_Vs_Exp!$B$14:$B$72,""))</f>
        <v xml:space="preserve">FCR-4.4 </v>
      </c>
      <c r="U593" t="str">
        <f>_xlfn.XLOOKUP(F593,SetUp!$O$2:$O$13,SetUp!$P$2:$P$13,"")</f>
        <v>Q4</v>
      </c>
    </row>
    <row r="594" spans="1:21" x14ac:dyDescent="0.25">
      <c r="A594" t="s">
        <v>19</v>
      </c>
      <c r="B594" t="s">
        <v>20</v>
      </c>
      <c r="C594">
        <v>1573694</v>
      </c>
      <c r="D594">
        <v>9</v>
      </c>
      <c r="E594">
        <v>44890</v>
      </c>
      <c r="F594">
        <v>202211</v>
      </c>
      <c r="G594" t="s">
        <v>734</v>
      </c>
      <c r="H594" t="s">
        <v>30</v>
      </c>
      <c r="I594">
        <v>590</v>
      </c>
      <c r="J594">
        <v>65827</v>
      </c>
      <c r="K594" t="s">
        <v>76</v>
      </c>
      <c r="L594" t="s">
        <v>75</v>
      </c>
      <c r="O594">
        <v>5</v>
      </c>
      <c r="P594" t="s">
        <v>22</v>
      </c>
      <c r="Q594">
        <v>0</v>
      </c>
      <c r="R594" t="s">
        <v>1214</v>
      </c>
      <c r="S594">
        <v>0.8</v>
      </c>
      <c r="T594" t="str">
        <f>IF(J594="","","FCR-"&amp;_xlfn.XLOOKUP(J594,Bud_Vs_Exp!$A$14:$A$72,Bud_Vs_Exp!$B$14:$B$72,""))</f>
        <v xml:space="preserve">FCR-5.6 </v>
      </c>
      <c r="U594" t="str">
        <f>_xlfn.XLOOKUP(F594,SetUp!$O$2:$O$13,SetUp!$P$2:$P$13,"")</f>
        <v>Q4</v>
      </c>
    </row>
    <row r="595" spans="1:21" x14ac:dyDescent="0.25">
      <c r="A595" t="s">
        <v>19</v>
      </c>
      <c r="B595" t="s">
        <v>20</v>
      </c>
      <c r="C595">
        <v>1573700</v>
      </c>
      <c r="D595">
        <v>5</v>
      </c>
      <c r="E595">
        <v>44895</v>
      </c>
      <c r="F595">
        <v>202211</v>
      </c>
      <c r="G595" t="s">
        <v>740</v>
      </c>
      <c r="H595" t="s">
        <v>36</v>
      </c>
      <c r="I595">
        <v>590</v>
      </c>
      <c r="J595">
        <v>65822</v>
      </c>
      <c r="K595" t="s">
        <v>76</v>
      </c>
      <c r="L595" t="s">
        <v>75</v>
      </c>
      <c r="O595">
        <v>5</v>
      </c>
      <c r="P595" t="s">
        <v>22</v>
      </c>
      <c r="Q595">
        <v>0</v>
      </c>
      <c r="R595" t="s">
        <v>1122</v>
      </c>
      <c r="S595">
        <v>11.88</v>
      </c>
      <c r="T595" t="str">
        <f>IF(J595="","","FCR-"&amp;_xlfn.XLOOKUP(J595,Bud_Vs_Exp!$A$14:$A$72,Bud_Vs_Exp!$B$14:$B$72,""))</f>
        <v xml:space="preserve">FCR-4.4 </v>
      </c>
      <c r="U595" t="str">
        <f>_xlfn.XLOOKUP(F595,SetUp!$O$2:$O$13,SetUp!$P$2:$P$13,"")</f>
        <v>Q4</v>
      </c>
    </row>
    <row r="596" spans="1:21" x14ac:dyDescent="0.25">
      <c r="A596" t="s">
        <v>19</v>
      </c>
      <c r="B596" t="s">
        <v>20</v>
      </c>
      <c r="C596">
        <v>1573700</v>
      </c>
      <c r="D596">
        <v>6</v>
      </c>
      <c r="E596">
        <v>44895</v>
      </c>
      <c r="F596">
        <v>202211</v>
      </c>
      <c r="G596" t="s">
        <v>740</v>
      </c>
      <c r="H596" t="s">
        <v>36</v>
      </c>
      <c r="I596">
        <v>590</v>
      </c>
      <c r="J596">
        <v>65822</v>
      </c>
      <c r="K596" t="s">
        <v>76</v>
      </c>
      <c r="L596" t="s">
        <v>75</v>
      </c>
      <c r="O596">
        <v>5</v>
      </c>
      <c r="P596" t="s">
        <v>22</v>
      </c>
      <c r="Q596">
        <v>0</v>
      </c>
      <c r="R596" t="s">
        <v>1215</v>
      </c>
      <c r="S596">
        <v>10</v>
      </c>
      <c r="T596" t="str">
        <f>IF(J596="","","FCR-"&amp;_xlfn.XLOOKUP(J596,Bud_Vs_Exp!$A$14:$A$72,Bud_Vs_Exp!$B$14:$B$72,""))</f>
        <v xml:space="preserve">FCR-4.4 </v>
      </c>
      <c r="U596" t="str">
        <f>_xlfn.XLOOKUP(F596,SetUp!$O$2:$O$13,SetUp!$P$2:$P$13,"")</f>
        <v>Q4</v>
      </c>
    </row>
    <row r="597" spans="1:21" x14ac:dyDescent="0.25">
      <c r="A597" t="s">
        <v>19</v>
      </c>
      <c r="B597" t="s">
        <v>27</v>
      </c>
      <c r="C597">
        <v>1573701</v>
      </c>
      <c r="D597">
        <v>1</v>
      </c>
      <c r="E597">
        <v>44895</v>
      </c>
      <c r="F597">
        <v>202211</v>
      </c>
      <c r="G597" t="s">
        <v>731</v>
      </c>
      <c r="H597" t="s">
        <v>705</v>
      </c>
      <c r="I597">
        <v>590</v>
      </c>
      <c r="J597">
        <v>65804</v>
      </c>
      <c r="K597" t="s">
        <v>76</v>
      </c>
      <c r="L597" t="s">
        <v>75</v>
      </c>
      <c r="O597">
        <v>5</v>
      </c>
      <c r="P597" t="s">
        <v>22</v>
      </c>
      <c r="Q597">
        <v>0</v>
      </c>
      <c r="R597" t="s">
        <v>999</v>
      </c>
      <c r="S597">
        <v>826.68</v>
      </c>
      <c r="T597" t="str">
        <f>IF(J597="","","FCR-"&amp;_xlfn.XLOOKUP(J597,Bud_Vs_Exp!$A$14:$A$72,Bud_Vs_Exp!$B$14:$B$72,""))</f>
        <v>FCR-1.1.2.26</v>
      </c>
      <c r="U597" t="str">
        <f>_xlfn.XLOOKUP(F597,SetUp!$O$2:$O$13,SetUp!$P$2:$P$13,"")</f>
        <v>Q4</v>
      </c>
    </row>
    <row r="598" spans="1:21" x14ac:dyDescent="0.25">
      <c r="A598" t="s">
        <v>19</v>
      </c>
      <c r="B598" t="s">
        <v>20</v>
      </c>
      <c r="C598">
        <v>1573699</v>
      </c>
      <c r="D598">
        <v>0</v>
      </c>
      <c r="E598">
        <v>44879</v>
      </c>
      <c r="F598">
        <v>202211</v>
      </c>
      <c r="G598" t="s">
        <v>805</v>
      </c>
      <c r="H598" t="s">
        <v>210</v>
      </c>
      <c r="I598">
        <v>590</v>
      </c>
      <c r="J598">
        <v>65813</v>
      </c>
      <c r="K598" t="s">
        <v>76</v>
      </c>
      <c r="L598" t="s">
        <v>75</v>
      </c>
      <c r="O598">
        <v>5</v>
      </c>
      <c r="P598" t="s">
        <v>22</v>
      </c>
      <c r="Q598">
        <v>0</v>
      </c>
      <c r="R598" t="s">
        <v>1216</v>
      </c>
      <c r="S598">
        <v>316.54000000000002</v>
      </c>
      <c r="T598" t="str">
        <f>IF(J598="","","FCR-"&amp;_xlfn.XLOOKUP(J598,Bud_Vs_Exp!$A$14:$A$72,Bud_Vs_Exp!$B$14:$B$72,""))</f>
        <v xml:space="preserve">FCR-1.3.2 </v>
      </c>
      <c r="U598" t="str">
        <f>_xlfn.XLOOKUP(F598,SetUp!$O$2:$O$13,SetUp!$P$2:$P$13,"")</f>
        <v>Q4</v>
      </c>
    </row>
    <row r="599" spans="1:21" x14ac:dyDescent="0.25">
      <c r="A599" t="s">
        <v>19</v>
      </c>
      <c r="B599" t="s">
        <v>27</v>
      </c>
      <c r="C599">
        <v>1573709</v>
      </c>
      <c r="D599">
        <v>0</v>
      </c>
      <c r="E599">
        <v>44895</v>
      </c>
      <c r="F599">
        <v>202211</v>
      </c>
      <c r="G599" t="s">
        <v>781</v>
      </c>
      <c r="H599" t="s">
        <v>46</v>
      </c>
      <c r="I599">
        <v>590</v>
      </c>
      <c r="J599">
        <v>65822</v>
      </c>
      <c r="K599" t="s">
        <v>76</v>
      </c>
      <c r="L599" t="s">
        <v>75</v>
      </c>
      <c r="O599">
        <v>5</v>
      </c>
      <c r="P599" t="s">
        <v>22</v>
      </c>
      <c r="Q599">
        <v>0</v>
      </c>
      <c r="R599" t="s">
        <v>1217</v>
      </c>
      <c r="S599">
        <v>48.4</v>
      </c>
      <c r="T599" t="str">
        <f>IF(J599="","","FCR-"&amp;_xlfn.XLOOKUP(J599,Bud_Vs_Exp!$A$14:$A$72,Bud_Vs_Exp!$B$14:$B$72,""))</f>
        <v xml:space="preserve">FCR-4.4 </v>
      </c>
      <c r="U599" t="str">
        <f>_xlfn.XLOOKUP(F599,SetUp!$O$2:$O$13,SetUp!$P$2:$P$13,"")</f>
        <v>Q4</v>
      </c>
    </row>
    <row r="600" spans="1:21" x14ac:dyDescent="0.25">
      <c r="A600" t="s">
        <v>19</v>
      </c>
      <c r="B600" t="s">
        <v>27</v>
      </c>
      <c r="C600">
        <v>1573701</v>
      </c>
      <c r="D600">
        <v>2</v>
      </c>
      <c r="E600">
        <v>44895</v>
      </c>
      <c r="F600">
        <v>202211</v>
      </c>
      <c r="G600" t="s">
        <v>731</v>
      </c>
      <c r="H600" t="s">
        <v>705</v>
      </c>
      <c r="I600">
        <v>590</v>
      </c>
      <c r="J600">
        <v>65802</v>
      </c>
      <c r="K600" t="s">
        <v>76</v>
      </c>
      <c r="L600" t="s">
        <v>75</v>
      </c>
      <c r="O600">
        <v>5</v>
      </c>
      <c r="P600" t="s">
        <v>22</v>
      </c>
      <c r="Q600">
        <v>0</v>
      </c>
      <c r="R600" t="s">
        <v>999</v>
      </c>
      <c r="S600">
        <v>1947</v>
      </c>
      <c r="T600" t="str">
        <f>IF(J600="","","FCR-"&amp;_xlfn.XLOOKUP(J600,Bud_Vs_Exp!$A$14:$A$72,Bud_Vs_Exp!$B$14:$B$72,""))</f>
        <v>FCR-1.1.1.33</v>
      </c>
      <c r="U600" t="str">
        <f>_xlfn.XLOOKUP(F600,SetUp!$O$2:$O$13,SetUp!$P$2:$P$13,"")</f>
        <v>Q4</v>
      </c>
    </row>
    <row r="601" spans="1:21" x14ac:dyDescent="0.25">
      <c r="A601" t="s">
        <v>19</v>
      </c>
      <c r="B601" t="s">
        <v>27</v>
      </c>
      <c r="C601">
        <v>1573701</v>
      </c>
      <c r="D601">
        <v>4</v>
      </c>
      <c r="E601">
        <v>44895</v>
      </c>
      <c r="F601">
        <v>202211</v>
      </c>
      <c r="G601" t="s">
        <v>731</v>
      </c>
      <c r="H601" t="s">
        <v>705</v>
      </c>
      <c r="I601">
        <v>590</v>
      </c>
      <c r="J601">
        <v>65805</v>
      </c>
      <c r="K601" t="s">
        <v>76</v>
      </c>
      <c r="L601" t="str">
        <f>IF(LEFT(J601,3)="658","EU")</f>
        <v>EU</v>
      </c>
      <c r="O601">
        <v>5</v>
      </c>
      <c r="P601" t="s">
        <v>22</v>
      </c>
      <c r="Q601">
        <v>0</v>
      </c>
      <c r="R601" t="s">
        <v>999</v>
      </c>
      <c r="S601">
        <v>143.28</v>
      </c>
      <c r="T601" t="str">
        <f>IF(J601="","","FCR-"&amp;_xlfn.XLOOKUP(J601,Bud_Vs_Exp!$A$14:$A$72,Bud_Vs_Exp!$B$14:$B$72,""))</f>
        <v>FCR-1.1.2.27</v>
      </c>
      <c r="U601" t="str">
        <f>_xlfn.XLOOKUP(F601,SetUp!$O$2:$O$13,SetUp!$P$2:$P$13,"")</f>
        <v>Q4</v>
      </c>
    </row>
    <row r="602" spans="1:21" x14ac:dyDescent="0.25">
      <c r="A602" t="s">
        <v>19</v>
      </c>
      <c r="B602" t="s">
        <v>27</v>
      </c>
      <c r="C602">
        <v>1573705</v>
      </c>
      <c r="D602">
        <v>1</v>
      </c>
      <c r="E602">
        <v>44895</v>
      </c>
      <c r="F602">
        <v>202211</v>
      </c>
      <c r="G602" t="s">
        <v>733</v>
      </c>
      <c r="H602" t="s">
        <v>29</v>
      </c>
      <c r="I602">
        <v>590</v>
      </c>
      <c r="J602">
        <v>65804</v>
      </c>
      <c r="K602" t="s">
        <v>76</v>
      </c>
      <c r="L602" t="s">
        <v>75</v>
      </c>
      <c r="O602">
        <v>5</v>
      </c>
      <c r="P602" t="s">
        <v>22</v>
      </c>
      <c r="Q602">
        <v>0</v>
      </c>
      <c r="R602" t="s">
        <v>1218</v>
      </c>
      <c r="S602">
        <v>46.97</v>
      </c>
      <c r="T602" t="str">
        <f>IF(J602="","","FCR-"&amp;_xlfn.XLOOKUP(J602,Bud_Vs_Exp!$A$14:$A$72,Bud_Vs_Exp!$B$14:$B$72,""))</f>
        <v>FCR-1.1.2.26</v>
      </c>
      <c r="U602" t="str">
        <f>_xlfn.XLOOKUP(F602,SetUp!$O$2:$O$13,SetUp!$P$2:$P$13,"")</f>
        <v>Q4</v>
      </c>
    </row>
    <row r="603" spans="1:21" x14ac:dyDescent="0.25">
      <c r="A603" t="s">
        <v>19</v>
      </c>
      <c r="B603" t="s">
        <v>27</v>
      </c>
      <c r="C603">
        <v>1573705</v>
      </c>
      <c r="D603">
        <v>2</v>
      </c>
      <c r="E603">
        <v>44895</v>
      </c>
      <c r="F603">
        <v>202211</v>
      </c>
      <c r="G603" t="s">
        <v>733</v>
      </c>
      <c r="H603" t="s">
        <v>29</v>
      </c>
      <c r="I603">
        <v>590</v>
      </c>
      <c r="J603">
        <v>65802</v>
      </c>
      <c r="K603" t="s">
        <v>76</v>
      </c>
      <c r="L603" t="s">
        <v>75</v>
      </c>
      <c r="O603">
        <v>5</v>
      </c>
      <c r="P603" t="s">
        <v>22</v>
      </c>
      <c r="Q603">
        <v>0</v>
      </c>
      <c r="R603" t="s">
        <v>1218</v>
      </c>
      <c r="S603">
        <v>110.63</v>
      </c>
      <c r="T603" t="str">
        <f>IF(J603="","","FCR-"&amp;_xlfn.XLOOKUP(J603,Bud_Vs_Exp!$A$14:$A$72,Bud_Vs_Exp!$B$14:$B$72,""))</f>
        <v>FCR-1.1.1.33</v>
      </c>
      <c r="U603" t="str">
        <f>_xlfn.XLOOKUP(F603,SetUp!$O$2:$O$13,SetUp!$P$2:$P$13,"")</f>
        <v>Q4</v>
      </c>
    </row>
    <row r="604" spans="1:21" x14ac:dyDescent="0.25">
      <c r="A604" t="s">
        <v>19</v>
      </c>
      <c r="B604" t="s">
        <v>27</v>
      </c>
      <c r="C604">
        <v>1573705</v>
      </c>
      <c r="D604">
        <v>4</v>
      </c>
      <c r="E604">
        <v>44895</v>
      </c>
      <c r="F604">
        <v>202211</v>
      </c>
      <c r="G604" t="s">
        <v>733</v>
      </c>
      <c r="H604" t="s">
        <v>29</v>
      </c>
      <c r="I604">
        <v>590</v>
      </c>
      <c r="J604">
        <v>65805</v>
      </c>
      <c r="K604" t="s">
        <v>76</v>
      </c>
      <c r="L604" t="str">
        <f>IF(LEFT(J604,3)="658","EU")</f>
        <v>EU</v>
      </c>
      <c r="O604">
        <v>5</v>
      </c>
      <c r="P604" t="s">
        <v>22</v>
      </c>
      <c r="Q604">
        <v>0</v>
      </c>
      <c r="R604" t="s">
        <v>1218</v>
      </c>
      <c r="S604">
        <v>8.14</v>
      </c>
      <c r="T604" t="str">
        <f>IF(J604="","","FCR-"&amp;_xlfn.XLOOKUP(J604,Bud_Vs_Exp!$A$14:$A$72,Bud_Vs_Exp!$B$14:$B$72,""))</f>
        <v>FCR-1.1.2.27</v>
      </c>
      <c r="U604" t="str">
        <f>_xlfn.XLOOKUP(F604,SetUp!$O$2:$O$13,SetUp!$P$2:$P$13,"")</f>
        <v>Q4</v>
      </c>
    </row>
    <row r="605" spans="1:21" x14ac:dyDescent="0.25">
      <c r="A605" t="s">
        <v>19</v>
      </c>
      <c r="B605" t="s">
        <v>27</v>
      </c>
      <c r="C605">
        <v>1573706</v>
      </c>
      <c r="D605">
        <v>2</v>
      </c>
      <c r="E605">
        <v>44895</v>
      </c>
      <c r="F605">
        <v>202211</v>
      </c>
      <c r="G605" t="s">
        <v>733</v>
      </c>
      <c r="H605" t="s">
        <v>29</v>
      </c>
      <c r="I605">
        <v>590</v>
      </c>
      <c r="J605">
        <v>65804</v>
      </c>
      <c r="K605" t="s">
        <v>76</v>
      </c>
      <c r="L605" t="s">
        <v>75</v>
      </c>
      <c r="O605">
        <v>5</v>
      </c>
      <c r="P605" t="s">
        <v>22</v>
      </c>
      <c r="Q605">
        <v>0</v>
      </c>
      <c r="R605" t="s">
        <v>1219</v>
      </c>
      <c r="S605">
        <v>3.48</v>
      </c>
      <c r="T605" t="str">
        <f>IF(J605="","","FCR-"&amp;_xlfn.XLOOKUP(J605,Bud_Vs_Exp!$A$14:$A$72,Bud_Vs_Exp!$B$14:$B$72,""))</f>
        <v>FCR-1.1.2.26</v>
      </c>
      <c r="U605" t="str">
        <f>_xlfn.XLOOKUP(F605,SetUp!$O$2:$O$13,SetUp!$P$2:$P$13,"")</f>
        <v>Q4</v>
      </c>
    </row>
    <row r="606" spans="1:21" x14ac:dyDescent="0.25">
      <c r="A606" t="s">
        <v>19</v>
      </c>
      <c r="B606" t="s">
        <v>27</v>
      </c>
      <c r="C606">
        <v>1573706</v>
      </c>
      <c r="D606">
        <v>3</v>
      </c>
      <c r="E606">
        <v>44895</v>
      </c>
      <c r="F606">
        <v>202211</v>
      </c>
      <c r="G606" t="s">
        <v>733</v>
      </c>
      <c r="H606" t="s">
        <v>29</v>
      </c>
      <c r="I606">
        <v>590</v>
      </c>
      <c r="J606">
        <v>65802</v>
      </c>
      <c r="K606" t="s">
        <v>76</v>
      </c>
      <c r="L606" t="s">
        <v>75</v>
      </c>
      <c r="O606">
        <v>5</v>
      </c>
      <c r="P606" t="s">
        <v>22</v>
      </c>
      <c r="Q606">
        <v>0</v>
      </c>
      <c r="R606" t="s">
        <v>1219</v>
      </c>
      <c r="S606">
        <v>5.79</v>
      </c>
      <c r="T606" t="str">
        <f>IF(J606="","","FCR-"&amp;_xlfn.XLOOKUP(J606,Bud_Vs_Exp!$A$14:$A$72,Bud_Vs_Exp!$B$14:$B$72,""))</f>
        <v>FCR-1.1.1.33</v>
      </c>
      <c r="U606" t="str">
        <f>_xlfn.XLOOKUP(F606,SetUp!$O$2:$O$13,SetUp!$P$2:$P$13,"")</f>
        <v>Q4</v>
      </c>
    </row>
    <row r="607" spans="1:21" x14ac:dyDescent="0.25">
      <c r="A607" t="s">
        <v>19</v>
      </c>
      <c r="B607" t="s">
        <v>27</v>
      </c>
      <c r="C607">
        <v>1573706</v>
      </c>
      <c r="D607">
        <v>5</v>
      </c>
      <c r="E607">
        <v>44895</v>
      </c>
      <c r="F607">
        <v>202211</v>
      </c>
      <c r="G607" t="s">
        <v>733</v>
      </c>
      <c r="H607" t="s">
        <v>29</v>
      </c>
      <c r="I607">
        <v>590</v>
      </c>
      <c r="J607">
        <v>65805</v>
      </c>
      <c r="K607" t="s">
        <v>76</v>
      </c>
      <c r="L607" t="str">
        <f>IF(LEFT(J607,3)="658","EU")</f>
        <v>EU</v>
      </c>
      <c r="O607">
        <v>5</v>
      </c>
      <c r="P607" t="s">
        <v>22</v>
      </c>
      <c r="Q607">
        <v>0</v>
      </c>
      <c r="R607" t="s">
        <v>1219</v>
      </c>
      <c r="S607">
        <v>1.2</v>
      </c>
      <c r="T607" t="str">
        <f>IF(J607="","","FCR-"&amp;_xlfn.XLOOKUP(J607,Bud_Vs_Exp!$A$14:$A$72,Bud_Vs_Exp!$B$14:$B$72,""))</f>
        <v>FCR-1.1.2.27</v>
      </c>
      <c r="U607" t="str">
        <f>_xlfn.XLOOKUP(F607,SetUp!$O$2:$O$13,SetUp!$P$2:$P$13,"")</f>
        <v>Q4</v>
      </c>
    </row>
    <row r="608" spans="1:21" x14ac:dyDescent="0.25">
      <c r="A608" t="s">
        <v>19</v>
      </c>
      <c r="B608" t="s">
        <v>27</v>
      </c>
      <c r="C608">
        <v>1573704</v>
      </c>
      <c r="D608">
        <v>2</v>
      </c>
      <c r="E608">
        <v>44895</v>
      </c>
      <c r="F608">
        <v>202211</v>
      </c>
      <c r="G608" t="s">
        <v>736</v>
      </c>
      <c r="H608" t="s">
        <v>31</v>
      </c>
      <c r="I608">
        <v>590</v>
      </c>
      <c r="J608">
        <v>65804</v>
      </c>
      <c r="K608" t="s">
        <v>76</v>
      </c>
      <c r="L608" t="s">
        <v>75</v>
      </c>
      <c r="O608">
        <v>5</v>
      </c>
      <c r="P608" t="s">
        <v>22</v>
      </c>
      <c r="Q608">
        <v>0</v>
      </c>
      <c r="R608" t="s">
        <v>996</v>
      </c>
      <c r="S608">
        <v>5.91</v>
      </c>
      <c r="T608" t="str">
        <f>IF(J608="","","FCR-"&amp;_xlfn.XLOOKUP(J608,Bud_Vs_Exp!$A$14:$A$72,Bud_Vs_Exp!$B$14:$B$72,""))</f>
        <v>FCR-1.1.2.26</v>
      </c>
      <c r="U608" t="str">
        <f>_xlfn.XLOOKUP(F608,SetUp!$O$2:$O$13,SetUp!$P$2:$P$13,"")</f>
        <v>Q4</v>
      </c>
    </row>
    <row r="609" spans="1:21" x14ac:dyDescent="0.25">
      <c r="A609" t="s">
        <v>19</v>
      </c>
      <c r="B609" t="s">
        <v>27</v>
      </c>
      <c r="C609">
        <v>1573704</v>
      </c>
      <c r="D609">
        <v>3</v>
      </c>
      <c r="E609">
        <v>44895</v>
      </c>
      <c r="F609">
        <v>202211</v>
      </c>
      <c r="G609" t="s">
        <v>736</v>
      </c>
      <c r="H609" t="s">
        <v>31</v>
      </c>
      <c r="I609">
        <v>590</v>
      </c>
      <c r="J609">
        <v>65802</v>
      </c>
      <c r="K609" t="s">
        <v>76</v>
      </c>
      <c r="L609" t="s">
        <v>75</v>
      </c>
      <c r="O609">
        <v>5</v>
      </c>
      <c r="P609" t="s">
        <v>22</v>
      </c>
      <c r="Q609">
        <v>0</v>
      </c>
      <c r="R609" t="s">
        <v>996</v>
      </c>
      <c r="S609">
        <v>9.84</v>
      </c>
      <c r="T609" t="str">
        <f>IF(J609="","","FCR-"&amp;_xlfn.XLOOKUP(J609,Bud_Vs_Exp!$A$14:$A$72,Bud_Vs_Exp!$B$14:$B$72,""))</f>
        <v>FCR-1.1.1.33</v>
      </c>
      <c r="U609" t="str">
        <f>_xlfn.XLOOKUP(F609,SetUp!$O$2:$O$13,SetUp!$P$2:$P$13,"")</f>
        <v>Q4</v>
      </c>
    </row>
    <row r="610" spans="1:21" x14ac:dyDescent="0.25">
      <c r="A610" t="s">
        <v>19</v>
      </c>
      <c r="B610" t="s">
        <v>27</v>
      </c>
      <c r="C610">
        <v>1573704</v>
      </c>
      <c r="D610">
        <v>5</v>
      </c>
      <c r="E610">
        <v>44895</v>
      </c>
      <c r="F610">
        <v>202211</v>
      </c>
      <c r="G610" t="s">
        <v>736</v>
      </c>
      <c r="H610" t="s">
        <v>31</v>
      </c>
      <c r="I610">
        <v>590</v>
      </c>
      <c r="J610">
        <v>65805</v>
      </c>
      <c r="K610" t="s">
        <v>76</v>
      </c>
      <c r="L610" t="str">
        <f>IF(LEFT(J610,3)="658","EU")</f>
        <v>EU</v>
      </c>
      <c r="O610">
        <v>5</v>
      </c>
      <c r="P610" t="s">
        <v>22</v>
      </c>
      <c r="Q610">
        <v>0</v>
      </c>
      <c r="R610" t="s">
        <v>996</v>
      </c>
      <c r="S610">
        <v>2.04</v>
      </c>
      <c r="T610" t="str">
        <f>IF(J610="","","FCR-"&amp;_xlfn.XLOOKUP(J610,Bud_Vs_Exp!$A$14:$A$72,Bud_Vs_Exp!$B$14:$B$72,""))</f>
        <v>FCR-1.1.2.27</v>
      </c>
      <c r="U610" t="str">
        <f>_xlfn.XLOOKUP(F610,SetUp!$O$2:$O$13,SetUp!$P$2:$P$13,"")</f>
        <v>Q4</v>
      </c>
    </row>
    <row r="611" spans="1:21" x14ac:dyDescent="0.25">
      <c r="A611" t="s">
        <v>19</v>
      </c>
      <c r="B611" t="s">
        <v>27</v>
      </c>
      <c r="C611">
        <v>1573707</v>
      </c>
      <c r="D611">
        <v>0</v>
      </c>
      <c r="E611">
        <v>44895</v>
      </c>
      <c r="F611">
        <v>202211</v>
      </c>
      <c r="G611" t="s">
        <v>734</v>
      </c>
      <c r="H611" t="s">
        <v>30</v>
      </c>
      <c r="I611">
        <v>590</v>
      </c>
      <c r="J611">
        <v>65827</v>
      </c>
      <c r="K611" t="s">
        <v>76</v>
      </c>
      <c r="L611" t="s">
        <v>75</v>
      </c>
      <c r="O611">
        <v>5</v>
      </c>
      <c r="P611" t="s">
        <v>22</v>
      </c>
      <c r="Q611">
        <v>0</v>
      </c>
      <c r="R611" t="s">
        <v>1220</v>
      </c>
      <c r="S611">
        <v>1.5</v>
      </c>
      <c r="T611" t="str">
        <f>IF(J611="","","FCR-"&amp;_xlfn.XLOOKUP(J611,Bud_Vs_Exp!$A$14:$A$72,Bud_Vs_Exp!$B$14:$B$72,""))</f>
        <v xml:space="preserve">FCR-5.6 </v>
      </c>
      <c r="U611" t="str">
        <f>_xlfn.XLOOKUP(F611,SetUp!$O$2:$O$13,SetUp!$P$2:$P$13,"")</f>
        <v>Q4</v>
      </c>
    </row>
    <row r="612" spans="1:21" x14ac:dyDescent="0.25">
      <c r="A612" t="s">
        <v>19</v>
      </c>
      <c r="B612" t="s">
        <v>27</v>
      </c>
      <c r="C612">
        <v>1573714</v>
      </c>
      <c r="D612">
        <v>1</v>
      </c>
      <c r="E612">
        <v>44895</v>
      </c>
      <c r="F612">
        <v>202211</v>
      </c>
      <c r="G612" t="s">
        <v>734</v>
      </c>
      <c r="H612" t="s">
        <v>30</v>
      </c>
      <c r="I612">
        <v>590</v>
      </c>
      <c r="J612">
        <v>65827</v>
      </c>
      <c r="K612" t="s">
        <v>76</v>
      </c>
      <c r="L612" t="s">
        <v>75</v>
      </c>
      <c r="O612">
        <v>5</v>
      </c>
      <c r="P612" t="s">
        <v>22</v>
      </c>
      <c r="Q612">
        <v>0</v>
      </c>
      <c r="R612" t="s">
        <v>1221</v>
      </c>
      <c r="S612">
        <v>3</v>
      </c>
      <c r="T612" t="str">
        <f>IF(J612="","","FCR-"&amp;_xlfn.XLOOKUP(J612,Bud_Vs_Exp!$A$14:$A$72,Bud_Vs_Exp!$B$14:$B$72,""))</f>
        <v xml:space="preserve">FCR-5.6 </v>
      </c>
      <c r="U612" t="str">
        <f>_xlfn.XLOOKUP(F612,SetUp!$O$2:$O$13,SetUp!$P$2:$P$13,"")</f>
        <v>Q4</v>
      </c>
    </row>
    <row r="613" spans="1:21" x14ac:dyDescent="0.25">
      <c r="A613" t="s">
        <v>19</v>
      </c>
      <c r="B613" t="s">
        <v>27</v>
      </c>
      <c r="C613">
        <v>1573709</v>
      </c>
      <c r="D613">
        <v>1</v>
      </c>
      <c r="E613">
        <v>44895</v>
      </c>
      <c r="F613">
        <v>202211</v>
      </c>
      <c r="G613" t="s">
        <v>781</v>
      </c>
      <c r="H613" t="s">
        <v>46</v>
      </c>
      <c r="I613">
        <v>590</v>
      </c>
      <c r="J613">
        <v>65822</v>
      </c>
      <c r="K613" t="s">
        <v>76</v>
      </c>
      <c r="L613" t="s">
        <v>75</v>
      </c>
      <c r="O613">
        <v>5</v>
      </c>
      <c r="P613" t="s">
        <v>22</v>
      </c>
      <c r="Q613">
        <v>0</v>
      </c>
      <c r="R613" t="s">
        <v>1222</v>
      </c>
      <c r="S613">
        <v>48.4</v>
      </c>
      <c r="T613" t="str">
        <f>IF(J613="","","FCR-"&amp;_xlfn.XLOOKUP(J613,Bud_Vs_Exp!$A$14:$A$72,Bud_Vs_Exp!$B$14:$B$72,""))</f>
        <v xml:space="preserve">FCR-4.4 </v>
      </c>
      <c r="U613" t="str">
        <f>_xlfn.XLOOKUP(F613,SetUp!$O$2:$O$13,SetUp!$P$2:$P$13,"")</f>
        <v>Q4</v>
      </c>
    </row>
    <row r="614" spans="1:21" x14ac:dyDescent="0.25">
      <c r="A614" t="s">
        <v>19</v>
      </c>
      <c r="B614" t="s">
        <v>27</v>
      </c>
      <c r="C614">
        <v>1573710</v>
      </c>
      <c r="D614">
        <v>0</v>
      </c>
      <c r="E614">
        <v>44895</v>
      </c>
      <c r="F614">
        <v>202211</v>
      </c>
      <c r="G614" t="s">
        <v>742</v>
      </c>
      <c r="H614" t="s">
        <v>38</v>
      </c>
      <c r="I614">
        <v>590</v>
      </c>
      <c r="J614">
        <v>65822</v>
      </c>
      <c r="K614" t="s">
        <v>76</v>
      </c>
      <c r="L614" t="s">
        <v>75</v>
      </c>
      <c r="O614">
        <v>5</v>
      </c>
      <c r="P614" t="s">
        <v>22</v>
      </c>
      <c r="Q614">
        <v>0</v>
      </c>
      <c r="R614" t="s">
        <v>989</v>
      </c>
      <c r="S614">
        <v>11.67</v>
      </c>
      <c r="T614" t="str">
        <f>IF(J614="","","FCR-"&amp;_xlfn.XLOOKUP(J614,Bud_Vs_Exp!$A$14:$A$72,Bud_Vs_Exp!$B$14:$B$72,""))</f>
        <v xml:space="preserve">FCR-4.4 </v>
      </c>
      <c r="U614" t="str">
        <f>_xlfn.XLOOKUP(F614,SetUp!$O$2:$O$13,SetUp!$P$2:$P$13,"")</f>
        <v>Q4</v>
      </c>
    </row>
    <row r="615" spans="1:21" x14ac:dyDescent="0.25">
      <c r="A615" t="s">
        <v>19</v>
      </c>
      <c r="B615" t="s">
        <v>27</v>
      </c>
      <c r="C615">
        <v>1573710</v>
      </c>
      <c r="D615">
        <v>1</v>
      </c>
      <c r="E615">
        <v>44895</v>
      </c>
      <c r="F615">
        <v>202211</v>
      </c>
      <c r="G615" t="s">
        <v>742</v>
      </c>
      <c r="H615" t="s">
        <v>38</v>
      </c>
      <c r="I615">
        <v>590</v>
      </c>
      <c r="J615">
        <v>65822</v>
      </c>
      <c r="K615" t="s">
        <v>76</v>
      </c>
      <c r="L615" t="s">
        <v>75</v>
      </c>
      <c r="O615">
        <v>5</v>
      </c>
      <c r="P615" t="s">
        <v>22</v>
      </c>
      <c r="Q615">
        <v>0</v>
      </c>
      <c r="R615" t="s">
        <v>988</v>
      </c>
      <c r="S615">
        <v>6.64</v>
      </c>
      <c r="T615" t="str">
        <f>IF(J615="","","FCR-"&amp;_xlfn.XLOOKUP(J615,Bud_Vs_Exp!$A$14:$A$72,Bud_Vs_Exp!$B$14:$B$72,""))</f>
        <v xml:space="preserve">FCR-4.4 </v>
      </c>
      <c r="U615" t="str">
        <f>_xlfn.XLOOKUP(F615,SetUp!$O$2:$O$13,SetUp!$P$2:$P$13,"")</f>
        <v>Q4</v>
      </c>
    </row>
    <row r="616" spans="1:21" x14ac:dyDescent="0.25">
      <c r="A616" t="s">
        <v>19</v>
      </c>
      <c r="B616" t="s">
        <v>27</v>
      </c>
      <c r="C616">
        <v>1573710</v>
      </c>
      <c r="D616">
        <v>2</v>
      </c>
      <c r="E616">
        <v>44895</v>
      </c>
      <c r="F616">
        <v>202211</v>
      </c>
      <c r="G616" t="s">
        <v>742</v>
      </c>
      <c r="H616" t="s">
        <v>38</v>
      </c>
      <c r="I616">
        <v>590</v>
      </c>
      <c r="J616">
        <v>65822</v>
      </c>
      <c r="K616" t="s">
        <v>76</v>
      </c>
      <c r="L616" t="s">
        <v>75</v>
      </c>
      <c r="O616">
        <v>5</v>
      </c>
      <c r="P616" t="s">
        <v>22</v>
      </c>
      <c r="Q616">
        <v>0</v>
      </c>
      <c r="R616" t="s">
        <v>987</v>
      </c>
      <c r="S616">
        <v>16.97</v>
      </c>
      <c r="T616" t="str">
        <f>IF(J616="","","FCR-"&amp;_xlfn.XLOOKUP(J616,Bud_Vs_Exp!$A$14:$A$72,Bud_Vs_Exp!$B$14:$B$72,""))</f>
        <v xml:space="preserve">FCR-4.4 </v>
      </c>
      <c r="U616" t="str">
        <f>_xlfn.XLOOKUP(F616,SetUp!$O$2:$O$13,SetUp!$P$2:$P$13,"")</f>
        <v>Q4</v>
      </c>
    </row>
    <row r="617" spans="1:21" x14ac:dyDescent="0.25">
      <c r="A617" t="s">
        <v>19</v>
      </c>
      <c r="B617" t="s">
        <v>27</v>
      </c>
      <c r="C617">
        <v>1573710</v>
      </c>
      <c r="D617">
        <v>3</v>
      </c>
      <c r="E617">
        <v>44895</v>
      </c>
      <c r="F617">
        <v>202211</v>
      </c>
      <c r="G617" t="s">
        <v>742</v>
      </c>
      <c r="H617" t="s">
        <v>38</v>
      </c>
      <c r="I617">
        <v>590</v>
      </c>
      <c r="J617">
        <v>65822</v>
      </c>
      <c r="K617" t="s">
        <v>76</v>
      </c>
      <c r="L617" t="s">
        <v>75</v>
      </c>
      <c r="O617">
        <v>5</v>
      </c>
      <c r="P617" t="s">
        <v>22</v>
      </c>
      <c r="Q617">
        <v>0</v>
      </c>
      <c r="R617" t="s">
        <v>989</v>
      </c>
      <c r="S617">
        <v>11.67</v>
      </c>
      <c r="T617" t="str">
        <f>IF(J617="","","FCR-"&amp;_xlfn.XLOOKUP(J617,Bud_Vs_Exp!$A$14:$A$72,Bud_Vs_Exp!$B$14:$B$72,""))</f>
        <v xml:space="preserve">FCR-4.4 </v>
      </c>
      <c r="U617" t="str">
        <f>_xlfn.XLOOKUP(F617,SetUp!$O$2:$O$13,SetUp!$P$2:$P$13,"")</f>
        <v>Q4</v>
      </c>
    </row>
    <row r="618" spans="1:21" x14ac:dyDescent="0.25">
      <c r="A618" t="s">
        <v>19</v>
      </c>
      <c r="B618" t="s">
        <v>27</v>
      </c>
      <c r="C618">
        <v>1573710</v>
      </c>
      <c r="D618">
        <v>4</v>
      </c>
      <c r="E618">
        <v>44895</v>
      </c>
      <c r="F618">
        <v>202211</v>
      </c>
      <c r="G618" t="s">
        <v>742</v>
      </c>
      <c r="H618" t="s">
        <v>38</v>
      </c>
      <c r="I618">
        <v>590</v>
      </c>
      <c r="J618">
        <v>65822</v>
      </c>
      <c r="K618" t="s">
        <v>76</v>
      </c>
      <c r="L618" t="s">
        <v>75</v>
      </c>
      <c r="O618">
        <v>5</v>
      </c>
      <c r="P618" t="s">
        <v>22</v>
      </c>
      <c r="Q618">
        <v>0</v>
      </c>
      <c r="R618" t="s">
        <v>988</v>
      </c>
      <c r="S618">
        <v>6.64</v>
      </c>
      <c r="T618" t="str">
        <f>IF(J618="","","FCR-"&amp;_xlfn.XLOOKUP(J618,Bud_Vs_Exp!$A$14:$A$72,Bud_Vs_Exp!$B$14:$B$72,""))</f>
        <v xml:space="preserve">FCR-4.4 </v>
      </c>
      <c r="U618" t="str">
        <f>_xlfn.XLOOKUP(F618,SetUp!$O$2:$O$13,SetUp!$P$2:$P$13,"")</f>
        <v>Q4</v>
      </c>
    </row>
    <row r="619" spans="1:21" x14ac:dyDescent="0.25">
      <c r="A619" t="s">
        <v>19</v>
      </c>
      <c r="B619" t="s">
        <v>27</v>
      </c>
      <c r="C619">
        <v>1573710</v>
      </c>
      <c r="D619">
        <v>5</v>
      </c>
      <c r="E619">
        <v>44895</v>
      </c>
      <c r="F619">
        <v>202211</v>
      </c>
      <c r="G619" t="s">
        <v>742</v>
      </c>
      <c r="H619" t="s">
        <v>38</v>
      </c>
      <c r="I619">
        <v>590</v>
      </c>
      <c r="J619">
        <v>65822</v>
      </c>
      <c r="K619" t="s">
        <v>76</v>
      </c>
      <c r="L619" t="s">
        <v>75</v>
      </c>
      <c r="O619">
        <v>5</v>
      </c>
      <c r="P619" t="s">
        <v>22</v>
      </c>
      <c r="Q619">
        <v>0</v>
      </c>
      <c r="R619" t="s">
        <v>987</v>
      </c>
      <c r="S619">
        <v>16.97</v>
      </c>
      <c r="T619" t="str">
        <f>IF(J619="","","FCR-"&amp;_xlfn.XLOOKUP(J619,Bud_Vs_Exp!$A$14:$A$72,Bud_Vs_Exp!$B$14:$B$72,""))</f>
        <v xml:space="preserve">FCR-4.4 </v>
      </c>
      <c r="U619" t="str">
        <f>_xlfn.XLOOKUP(F619,SetUp!$O$2:$O$13,SetUp!$P$2:$P$13,"")</f>
        <v>Q4</v>
      </c>
    </row>
    <row r="620" spans="1:21" x14ac:dyDescent="0.25">
      <c r="A620" t="s">
        <v>19</v>
      </c>
      <c r="B620" t="s">
        <v>20</v>
      </c>
      <c r="C620">
        <v>1573661</v>
      </c>
      <c r="D620">
        <v>1</v>
      </c>
      <c r="E620">
        <v>44839</v>
      </c>
      <c r="F620">
        <v>202210</v>
      </c>
      <c r="G620" t="s">
        <v>747</v>
      </c>
      <c r="H620" t="s">
        <v>207</v>
      </c>
      <c r="I620">
        <v>590</v>
      </c>
      <c r="J620">
        <v>65803</v>
      </c>
      <c r="K620" t="s">
        <v>76</v>
      </c>
      <c r="L620" t="s">
        <v>75</v>
      </c>
      <c r="O620">
        <v>5</v>
      </c>
      <c r="P620" t="s">
        <v>22</v>
      </c>
      <c r="Q620">
        <v>0</v>
      </c>
      <c r="R620" t="s">
        <v>1223</v>
      </c>
      <c r="S620">
        <v>97.32</v>
      </c>
      <c r="T620" t="str">
        <f>IF(J620="","","FCR-"&amp;_xlfn.XLOOKUP(J620,Bud_Vs_Exp!$A$14:$A$72,Bud_Vs_Exp!$B$14:$B$72,""))</f>
        <v>FCR-1.1.1.34</v>
      </c>
      <c r="U620" t="str">
        <f>_xlfn.XLOOKUP(F620,SetUp!$O$2:$O$13,SetUp!$P$2:$P$13,"")</f>
        <v>Q4</v>
      </c>
    </row>
    <row r="621" spans="1:21" x14ac:dyDescent="0.25">
      <c r="A621" t="s">
        <v>19</v>
      </c>
      <c r="B621" t="s">
        <v>20</v>
      </c>
      <c r="C621">
        <v>1573661</v>
      </c>
      <c r="D621">
        <v>2</v>
      </c>
      <c r="E621">
        <v>44839</v>
      </c>
      <c r="F621">
        <v>202210</v>
      </c>
      <c r="G621" t="s">
        <v>749</v>
      </c>
      <c r="H621" t="s">
        <v>42</v>
      </c>
      <c r="I621">
        <v>590</v>
      </c>
      <c r="J621">
        <v>65814</v>
      </c>
      <c r="K621" t="s">
        <v>76</v>
      </c>
      <c r="L621" t="s">
        <v>75</v>
      </c>
      <c r="O621">
        <v>5</v>
      </c>
      <c r="P621" t="s">
        <v>22</v>
      </c>
      <c r="Q621">
        <v>0</v>
      </c>
      <c r="R621" t="s">
        <v>1224</v>
      </c>
      <c r="S621">
        <v>47.06</v>
      </c>
      <c r="T621" t="str">
        <f>IF(J621="","","FCR-"&amp;_xlfn.XLOOKUP(J621,Bud_Vs_Exp!$A$14:$A$72,Bud_Vs_Exp!$B$14:$B$72,""))</f>
        <v xml:space="preserve">FCR-2.4 </v>
      </c>
      <c r="U621" t="str">
        <f>_xlfn.XLOOKUP(F621,SetUp!$O$2:$O$13,SetUp!$P$2:$P$13,"")</f>
        <v>Q4</v>
      </c>
    </row>
    <row r="622" spans="1:21" x14ac:dyDescent="0.25">
      <c r="A622" t="s">
        <v>19</v>
      </c>
      <c r="B622" t="s">
        <v>20</v>
      </c>
      <c r="C622">
        <v>1573663</v>
      </c>
      <c r="D622">
        <v>1</v>
      </c>
      <c r="E622">
        <v>44844</v>
      </c>
      <c r="F622">
        <v>202210</v>
      </c>
      <c r="G622" t="s">
        <v>727</v>
      </c>
      <c r="H622" t="s">
        <v>23</v>
      </c>
      <c r="I622">
        <v>590</v>
      </c>
      <c r="J622">
        <v>65822</v>
      </c>
      <c r="K622" t="s">
        <v>76</v>
      </c>
      <c r="L622" t="s">
        <v>75</v>
      </c>
      <c r="O622">
        <v>5</v>
      </c>
      <c r="P622" t="s">
        <v>22</v>
      </c>
      <c r="Q622">
        <v>0</v>
      </c>
      <c r="R622" t="s">
        <v>1225</v>
      </c>
      <c r="S622">
        <v>62.5</v>
      </c>
      <c r="T622" t="str">
        <f>IF(J622="","","FCR-"&amp;_xlfn.XLOOKUP(J622,Bud_Vs_Exp!$A$14:$A$72,Bud_Vs_Exp!$B$14:$B$72,""))</f>
        <v xml:space="preserve">FCR-4.4 </v>
      </c>
      <c r="U622" t="str">
        <f>_xlfn.XLOOKUP(F622,SetUp!$O$2:$O$13,SetUp!$P$2:$P$13,"")</f>
        <v>Q4</v>
      </c>
    </row>
    <row r="623" spans="1:21" x14ac:dyDescent="0.25">
      <c r="A623" t="s">
        <v>19</v>
      </c>
      <c r="B623" t="s">
        <v>20</v>
      </c>
      <c r="C623">
        <v>1573671</v>
      </c>
      <c r="D623">
        <v>0</v>
      </c>
      <c r="E623">
        <v>44858</v>
      </c>
      <c r="F623">
        <v>202210</v>
      </c>
      <c r="G623" t="s">
        <v>743</v>
      </c>
      <c r="H623" t="s">
        <v>39</v>
      </c>
      <c r="I623">
        <v>590</v>
      </c>
      <c r="J623">
        <v>65830</v>
      </c>
      <c r="K623" t="s">
        <v>76</v>
      </c>
      <c r="L623" t="s">
        <v>75</v>
      </c>
      <c r="O623">
        <v>5</v>
      </c>
      <c r="P623" t="s">
        <v>22</v>
      </c>
      <c r="Q623">
        <v>0</v>
      </c>
      <c r="R623" t="s">
        <v>1226</v>
      </c>
      <c r="S623">
        <v>3996.41</v>
      </c>
      <c r="T623" t="str">
        <f>IF(J623="","","FCR-"&amp;_xlfn.XLOOKUP(J623,Bud_Vs_Exp!$A$14:$A$72,Bud_Vs_Exp!$B$14:$B$72,""))</f>
        <v xml:space="preserve">FCR-6.3 </v>
      </c>
      <c r="U623" t="str">
        <f>_xlfn.XLOOKUP(F623,SetUp!$O$2:$O$13,SetUp!$P$2:$P$13,"")</f>
        <v>Q4</v>
      </c>
    </row>
    <row r="624" spans="1:21" x14ac:dyDescent="0.25">
      <c r="A624" t="s">
        <v>19</v>
      </c>
      <c r="B624" t="s">
        <v>20</v>
      </c>
      <c r="C624">
        <v>1573672</v>
      </c>
      <c r="D624">
        <v>0</v>
      </c>
      <c r="E624">
        <v>44858</v>
      </c>
      <c r="F624">
        <v>202210</v>
      </c>
      <c r="G624" t="s">
        <v>743</v>
      </c>
      <c r="H624" t="s">
        <v>39</v>
      </c>
      <c r="I624">
        <v>590</v>
      </c>
      <c r="J624">
        <v>65830</v>
      </c>
      <c r="K624" t="s">
        <v>76</v>
      </c>
      <c r="L624" t="s">
        <v>75</v>
      </c>
      <c r="O624">
        <v>5</v>
      </c>
      <c r="P624" t="s">
        <v>22</v>
      </c>
      <c r="Q624">
        <v>0</v>
      </c>
      <c r="R624" t="s">
        <v>1227</v>
      </c>
      <c r="S624">
        <v>6842.06</v>
      </c>
      <c r="T624" t="str">
        <f>IF(J624="","","FCR-"&amp;_xlfn.XLOOKUP(J624,Bud_Vs_Exp!$A$14:$A$72,Bud_Vs_Exp!$B$14:$B$72,""))</f>
        <v xml:space="preserve">FCR-6.3 </v>
      </c>
      <c r="U624" t="str">
        <f>_xlfn.XLOOKUP(F624,SetUp!$O$2:$O$13,SetUp!$P$2:$P$13,"")</f>
        <v>Q4</v>
      </c>
    </row>
    <row r="625" spans="1:21" x14ac:dyDescent="0.25">
      <c r="A625" t="s">
        <v>19</v>
      </c>
      <c r="B625" t="s">
        <v>20</v>
      </c>
      <c r="C625">
        <v>1573673</v>
      </c>
      <c r="D625">
        <v>0</v>
      </c>
      <c r="E625">
        <v>44858</v>
      </c>
      <c r="F625">
        <v>202210</v>
      </c>
      <c r="G625" t="s">
        <v>743</v>
      </c>
      <c r="H625" t="s">
        <v>39</v>
      </c>
      <c r="I625">
        <v>590</v>
      </c>
      <c r="J625">
        <v>65830</v>
      </c>
      <c r="K625" t="s">
        <v>76</v>
      </c>
      <c r="L625" t="s">
        <v>75</v>
      </c>
      <c r="O625">
        <v>5</v>
      </c>
      <c r="P625" t="s">
        <v>22</v>
      </c>
      <c r="Q625">
        <v>0</v>
      </c>
      <c r="R625" t="s">
        <v>1228</v>
      </c>
      <c r="S625">
        <v>7349.04</v>
      </c>
      <c r="T625" t="str">
        <f>IF(J625="","","FCR-"&amp;_xlfn.XLOOKUP(J625,Bud_Vs_Exp!$A$14:$A$72,Bud_Vs_Exp!$B$14:$B$72,""))</f>
        <v xml:space="preserve">FCR-6.3 </v>
      </c>
      <c r="U625" t="str">
        <f>_xlfn.XLOOKUP(F625,SetUp!$O$2:$O$13,SetUp!$P$2:$P$13,"")</f>
        <v>Q4</v>
      </c>
    </row>
    <row r="626" spans="1:21" x14ac:dyDescent="0.25">
      <c r="A626" t="s">
        <v>19</v>
      </c>
      <c r="B626" t="s">
        <v>20</v>
      </c>
      <c r="C626">
        <v>1573674</v>
      </c>
      <c r="D626">
        <v>0</v>
      </c>
      <c r="E626">
        <v>44858</v>
      </c>
      <c r="F626">
        <v>202210</v>
      </c>
      <c r="G626" t="s">
        <v>743</v>
      </c>
      <c r="H626" t="s">
        <v>39</v>
      </c>
      <c r="I626">
        <v>590</v>
      </c>
      <c r="J626">
        <v>65830</v>
      </c>
      <c r="K626" t="s">
        <v>76</v>
      </c>
      <c r="L626" t="s">
        <v>75</v>
      </c>
      <c r="O626">
        <v>5</v>
      </c>
      <c r="P626" t="s">
        <v>22</v>
      </c>
      <c r="Q626">
        <v>0</v>
      </c>
      <c r="R626" t="s">
        <v>1229</v>
      </c>
      <c r="S626">
        <v>5834.18</v>
      </c>
      <c r="T626" t="str">
        <f>IF(J626="","","FCR-"&amp;_xlfn.XLOOKUP(J626,Bud_Vs_Exp!$A$14:$A$72,Bud_Vs_Exp!$B$14:$B$72,""))</f>
        <v xml:space="preserve">FCR-6.3 </v>
      </c>
      <c r="U626" t="str">
        <f>_xlfn.XLOOKUP(F626,SetUp!$O$2:$O$13,SetUp!$P$2:$P$13,"")</f>
        <v>Q4</v>
      </c>
    </row>
    <row r="627" spans="1:21" x14ac:dyDescent="0.25">
      <c r="A627" t="s">
        <v>19</v>
      </c>
      <c r="B627" t="s">
        <v>44</v>
      </c>
      <c r="C627">
        <v>1573675</v>
      </c>
      <c r="D627">
        <v>0</v>
      </c>
      <c r="E627">
        <v>44858</v>
      </c>
      <c r="F627">
        <v>202210</v>
      </c>
      <c r="G627" t="s">
        <v>743</v>
      </c>
      <c r="H627" t="s">
        <v>39</v>
      </c>
      <c r="I627">
        <v>590</v>
      </c>
      <c r="J627">
        <v>65830</v>
      </c>
      <c r="K627" t="s">
        <v>76</v>
      </c>
      <c r="L627" t="s">
        <v>75</v>
      </c>
      <c r="O627">
        <v>5</v>
      </c>
      <c r="P627" t="s">
        <v>22</v>
      </c>
      <c r="Q627">
        <v>0</v>
      </c>
      <c r="R627" t="s">
        <v>1230</v>
      </c>
      <c r="S627">
        <v>-5834.18</v>
      </c>
      <c r="T627" t="str">
        <f>IF(J627="","","FCR-"&amp;_xlfn.XLOOKUP(J627,Bud_Vs_Exp!$A$14:$A$72,Bud_Vs_Exp!$B$14:$B$72,""))</f>
        <v xml:space="preserve">FCR-6.3 </v>
      </c>
      <c r="U627" t="str">
        <f>_xlfn.XLOOKUP(F627,SetUp!$O$2:$O$13,SetUp!$P$2:$P$13,"")</f>
        <v>Q4</v>
      </c>
    </row>
    <row r="628" spans="1:21" x14ac:dyDescent="0.25">
      <c r="A628" t="s">
        <v>19</v>
      </c>
      <c r="B628" t="s">
        <v>20</v>
      </c>
      <c r="C628">
        <v>1573676</v>
      </c>
      <c r="D628">
        <v>0</v>
      </c>
      <c r="E628">
        <v>44859</v>
      </c>
      <c r="F628">
        <v>202210</v>
      </c>
      <c r="G628" t="s">
        <v>743</v>
      </c>
      <c r="H628" t="s">
        <v>39</v>
      </c>
      <c r="I628">
        <v>590</v>
      </c>
      <c r="J628">
        <v>65830</v>
      </c>
      <c r="K628" t="s">
        <v>76</v>
      </c>
      <c r="L628" t="s">
        <v>75</v>
      </c>
      <c r="O628">
        <v>5</v>
      </c>
      <c r="P628" t="s">
        <v>22</v>
      </c>
      <c r="Q628">
        <v>0</v>
      </c>
      <c r="R628" t="s">
        <v>1231</v>
      </c>
      <c r="S628">
        <v>5834.18</v>
      </c>
      <c r="T628" t="str">
        <f>IF(J628="","","FCR-"&amp;_xlfn.XLOOKUP(J628,Bud_Vs_Exp!$A$14:$A$72,Bud_Vs_Exp!$B$14:$B$72,""))</f>
        <v xml:space="preserve">FCR-6.3 </v>
      </c>
      <c r="U628" t="str">
        <f>_xlfn.XLOOKUP(F628,SetUp!$O$2:$O$13,SetUp!$P$2:$P$13,"")</f>
        <v>Q4</v>
      </c>
    </row>
    <row r="629" spans="1:21" x14ac:dyDescent="0.25">
      <c r="A629" t="s">
        <v>19</v>
      </c>
      <c r="B629" t="s">
        <v>20</v>
      </c>
      <c r="C629">
        <v>1573679</v>
      </c>
      <c r="D629">
        <v>5</v>
      </c>
      <c r="E629">
        <v>44865</v>
      </c>
      <c r="F629">
        <v>202210</v>
      </c>
      <c r="G629" t="s">
        <v>728</v>
      </c>
      <c r="H629" t="s">
        <v>24</v>
      </c>
      <c r="I629">
        <v>590</v>
      </c>
      <c r="J629">
        <v>65822</v>
      </c>
      <c r="K629" t="s">
        <v>76</v>
      </c>
      <c r="L629" t="s">
        <v>75</v>
      </c>
      <c r="O629">
        <v>5</v>
      </c>
      <c r="P629" t="s">
        <v>22</v>
      </c>
      <c r="Q629">
        <v>0</v>
      </c>
      <c r="R629" t="s">
        <v>1232</v>
      </c>
      <c r="S629">
        <v>7.57</v>
      </c>
      <c r="T629" t="str">
        <f>IF(J629="","","FCR-"&amp;_xlfn.XLOOKUP(J629,Bud_Vs_Exp!$A$14:$A$72,Bud_Vs_Exp!$B$14:$B$72,""))</f>
        <v xml:space="preserve">FCR-4.4 </v>
      </c>
      <c r="U629" t="str">
        <f>_xlfn.XLOOKUP(F629,SetUp!$O$2:$O$13,SetUp!$P$2:$P$13,"")</f>
        <v>Q4</v>
      </c>
    </row>
    <row r="630" spans="1:21" x14ac:dyDescent="0.25">
      <c r="A630" t="s">
        <v>19</v>
      </c>
      <c r="B630" t="s">
        <v>20</v>
      </c>
      <c r="C630">
        <v>1573679</v>
      </c>
      <c r="D630">
        <v>3</v>
      </c>
      <c r="E630">
        <v>44865</v>
      </c>
      <c r="F630">
        <v>202210</v>
      </c>
      <c r="G630" t="s">
        <v>749</v>
      </c>
      <c r="H630" t="s">
        <v>42</v>
      </c>
      <c r="I630">
        <v>590</v>
      </c>
      <c r="J630">
        <v>65822</v>
      </c>
      <c r="K630" t="s">
        <v>76</v>
      </c>
      <c r="L630" t="s">
        <v>75</v>
      </c>
      <c r="O630">
        <v>5</v>
      </c>
      <c r="P630" t="s">
        <v>22</v>
      </c>
      <c r="Q630">
        <v>0</v>
      </c>
      <c r="R630" t="s">
        <v>1233</v>
      </c>
      <c r="S630">
        <v>4</v>
      </c>
      <c r="T630" t="str">
        <f>IF(J630="","","FCR-"&amp;_xlfn.XLOOKUP(J630,Bud_Vs_Exp!$A$14:$A$72,Bud_Vs_Exp!$B$14:$B$72,""))</f>
        <v xml:space="preserve">FCR-4.4 </v>
      </c>
      <c r="U630" t="str">
        <f>_xlfn.XLOOKUP(F630,SetUp!$O$2:$O$13,SetUp!$P$2:$P$13,"")</f>
        <v>Q4</v>
      </c>
    </row>
    <row r="631" spans="1:21" x14ac:dyDescent="0.25">
      <c r="A631" t="s">
        <v>19</v>
      </c>
      <c r="B631" t="s">
        <v>20</v>
      </c>
      <c r="C631">
        <v>1573679</v>
      </c>
      <c r="D631">
        <v>1</v>
      </c>
      <c r="E631">
        <v>44865</v>
      </c>
      <c r="F631">
        <v>202210</v>
      </c>
      <c r="G631" t="s">
        <v>757</v>
      </c>
      <c r="H631" t="s">
        <v>47</v>
      </c>
      <c r="I631">
        <v>590</v>
      </c>
      <c r="J631">
        <v>65822</v>
      </c>
      <c r="K631" t="s">
        <v>76</v>
      </c>
      <c r="L631" t="s">
        <v>75</v>
      </c>
      <c r="O631">
        <v>5</v>
      </c>
      <c r="P631" t="s">
        <v>22</v>
      </c>
      <c r="Q631">
        <v>0</v>
      </c>
      <c r="R631" t="s">
        <v>1234</v>
      </c>
      <c r="S631">
        <v>40</v>
      </c>
      <c r="T631" t="str">
        <f>IF(J631="","","FCR-"&amp;_xlfn.XLOOKUP(J631,Bud_Vs_Exp!$A$14:$A$72,Bud_Vs_Exp!$B$14:$B$72,""))</f>
        <v xml:space="preserve">FCR-4.4 </v>
      </c>
      <c r="U631" t="str">
        <f>_xlfn.XLOOKUP(F631,SetUp!$O$2:$O$13,SetUp!$P$2:$P$13,"")</f>
        <v>Q4</v>
      </c>
    </row>
    <row r="632" spans="1:21" x14ac:dyDescent="0.25">
      <c r="A632" t="s">
        <v>19</v>
      </c>
      <c r="B632" t="s">
        <v>20</v>
      </c>
      <c r="C632">
        <v>1573679</v>
      </c>
      <c r="D632">
        <v>4</v>
      </c>
      <c r="E632">
        <v>44865</v>
      </c>
      <c r="F632">
        <v>202210</v>
      </c>
      <c r="G632" t="s">
        <v>741</v>
      </c>
      <c r="H632" t="s">
        <v>37</v>
      </c>
      <c r="I632">
        <v>590</v>
      </c>
      <c r="J632">
        <v>65821</v>
      </c>
      <c r="K632" t="s">
        <v>76</v>
      </c>
      <c r="L632" t="s">
        <v>75</v>
      </c>
      <c r="O632">
        <v>5</v>
      </c>
      <c r="P632" t="s">
        <v>22</v>
      </c>
      <c r="Q632">
        <v>0</v>
      </c>
      <c r="R632" t="s">
        <v>1235</v>
      </c>
      <c r="S632">
        <v>23</v>
      </c>
      <c r="T632" t="str">
        <f>IF(J632="","","FCR-"&amp;_xlfn.XLOOKUP(J632,Bud_Vs_Exp!$A$14:$A$72,Bud_Vs_Exp!$B$14:$B$72,""))</f>
        <v xml:space="preserve">FCR-4.3 </v>
      </c>
      <c r="U632" t="str">
        <f>_xlfn.XLOOKUP(F632,SetUp!$O$2:$O$13,SetUp!$P$2:$P$13,"")</f>
        <v>Q4</v>
      </c>
    </row>
    <row r="633" spans="1:21" x14ac:dyDescent="0.25">
      <c r="A633" t="s">
        <v>19</v>
      </c>
      <c r="B633" t="s">
        <v>20</v>
      </c>
      <c r="C633">
        <v>1573700</v>
      </c>
      <c r="D633">
        <v>1</v>
      </c>
      <c r="E633">
        <v>44895</v>
      </c>
      <c r="F633">
        <v>202211</v>
      </c>
      <c r="G633" t="s">
        <v>757</v>
      </c>
      <c r="H633" t="s">
        <v>47</v>
      </c>
      <c r="I633">
        <v>590</v>
      </c>
      <c r="J633">
        <v>65822</v>
      </c>
      <c r="K633" t="s">
        <v>76</v>
      </c>
      <c r="L633" t="s">
        <v>75</v>
      </c>
      <c r="O633">
        <v>5</v>
      </c>
      <c r="P633" t="s">
        <v>22</v>
      </c>
      <c r="Q633">
        <v>0</v>
      </c>
      <c r="R633" t="s">
        <v>1236</v>
      </c>
      <c r="S633">
        <v>40</v>
      </c>
      <c r="T633" t="str">
        <f>IF(J633="","","FCR-"&amp;_xlfn.XLOOKUP(J633,Bud_Vs_Exp!$A$14:$A$72,Bud_Vs_Exp!$B$14:$B$72,""))</f>
        <v xml:space="preserve">FCR-4.4 </v>
      </c>
      <c r="U633" t="str">
        <f>_xlfn.XLOOKUP(F633,SetUp!$O$2:$O$13,SetUp!$P$2:$P$13,"")</f>
        <v>Q4</v>
      </c>
    </row>
    <row r="634" spans="1:21" x14ac:dyDescent="0.25">
      <c r="A634" t="s">
        <v>19</v>
      </c>
      <c r="B634" t="s">
        <v>20</v>
      </c>
      <c r="C634">
        <v>1573700</v>
      </c>
      <c r="D634">
        <v>0</v>
      </c>
      <c r="E634">
        <v>44895</v>
      </c>
      <c r="F634">
        <v>202211</v>
      </c>
      <c r="G634" t="s">
        <v>727</v>
      </c>
      <c r="H634" t="s">
        <v>23</v>
      </c>
      <c r="I634">
        <v>590</v>
      </c>
      <c r="J634">
        <v>65822</v>
      </c>
      <c r="K634" t="s">
        <v>76</v>
      </c>
      <c r="L634" t="s">
        <v>75</v>
      </c>
      <c r="O634">
        <v>5</v>
      </c>
      <c r="P634" t="s">
        <v>22</v>
      </c>
      <c r="Q634">
        <v>0</v>
      </c>
      <c r="R634" t="s">
        <v>1237</v>
      </c>
      <c r="S634">
        <v>64.25</v>
      </c>
      <c r="T634" t="str">
        <f>IF(J634="","","FCR-"&amp;_xlfn.XLOOKUP(J634,Bud_Vs_Exp!$A$14:$A$72,Bud_Vs_Exp!$B$14:$B$72,""))</f>
        <v xml:space="preserve">FCR-4.4 </v>
      </c>
      <c r="U634" t="str">
        <f>_xlfn.XLOOKUP(F634,SetUp!$O$2:$O$13,SetUp!$P$2:$P$13,"")</f>
        <v>Q4</v>
      </c>
    </row>
    <row r="635" spans="1:21" x14ac:dyDescent="0.25">
      <c r="A635" t="s">
        <v>19</v>
      </c>
      <c r="B635" t="s">
        <v>20</v>
      </c>
      <c r="C635">
        <v>1573699</v>
      </c>
      <c r="D635">
        <v>1</v>
      </c>
      <c r="E635">
        <v>44879</v>
      </c>
      <c r="F635">
        <v>202211</v>
      </c>
      <c r="G635" t="s">
        <v>773</v>
      </c>
      <c r="H635" t="s">
        <v>209</v>
      </c>
      <c r="I635">
        <v>590</v>
      </c>
      <c r="J635">
        <v>65813</v>
      </c>
      <c r="K635" t="s">
        <v>76</v>
      </c>
      <c r="L635" t="s">
        <v>75</v>
      </c>
      <c r="O635">
        <v>5</v>
      </c>
      <c r="P635" t="s">
        <v>22</v>
      </c>
      <c r="Q635">
        <v>0</v>
      </c>
      <c r="R635" t="s">
        <v>1238</v>
      </c>
      <c r="S635">
        <v>16.399999999999999</v>
      </c>
      <c r="T635" t="str">
        <f>IF(J635="","","FCR-"&amp;_xlfn.XLOOKUP(J635,Bud_Vs_Exp!$A$14:$A$72,Bud_Vs_Exp!$B$14:$B$72,""))</f>
        <v xml:space="preserve">FCR-1.3.2 </v>
      </c>
      <c r="U635" t="str">
        <f>_xlfn.XLOOKUP(F635,SetUp!$O$2:$O$13,SetUp!$P$2:$P$13,"")</f>
        <v>Q4</v>
      </c>
    </row>
    <row r="636" spans="1:21" x14ac:dyDescent="0.25">
      <c r="A636" t="s">
        <v>19</v>
      </c>
      <c r="B636" t="s">
        <v>27</v>
      </c>
      <c r="C636">
        <v>1573708</v>
      </c>
      <c r="D636">
        <v>0</v>
      </c>
      <c r="E636">
        <v>44895</v>
      </c>
      <c r="F636">
        <v>202211</v>
      </c>
      <c r="G636" t="s">
        <v>739</v>
      </c>
      <c r="H636" t="s">
        <v>35</v>
      </c>
      <c r="I636">
        <v>590</v>
      </c>
      <c r="J636">
        <v>65820</v>
      </c>
      <c r="K636" t="s">
        <v>76</v>
      </c>
      <c r="L636" t="s">
        <v>75</v>
      </c>
      <c r="O636">
        <v>5</v>
      </c>
      <c r="P636" t="s">
        <v>22</v>
      </c>
      <c r="Q636">
        <v>0</v>
      </c>
      <c r="R636" t="s">
        <v>1239</v>
      </c>
      <c r="S636">
        <v>791.11</v>
      </c>
      <c r="T636" t="str">
        <f>IF(J636="","","FCR-"&amp;_xlfn.XLOOKUP(J636,Bud_Vs_Exp!$A$14:$A$72,Bud_Vs_Exp!$B$14:$B$72,""))</f>
        <v xml:space="preserve">FCR-4.2 </v>
      </c>
      <c r="U636" t="str">
        <f>_xlfn.XLOOKUP(F636,SetUp!$O$2:$O$13,SetUp!$P$2:$P$13,"")</f>
        <v>Q4</v>
      </c>
    </row>
    <row r="637" spans="1:21" x14ac:dyDescent="0.25">
      <c r="A637" t="s">
        <v>19</v>
      </c>
      <c r="B637" t="s">
        <v>27</v>
      </c>
      <c r="C637">
        <v>1573708</v>
      </c>
      <c r="D637">
        <v>1</v>
      </c>
      <c r="E637">
        <v>44895</v>
      </c>
      <c r="F637">
        <v>202211</v>
      </c>
      <c r="G637" t="s">
        <v>739</v>
      </c>
      <c r="H637" t="s">
        <v>35</v>
      </c>
      <c r="I637">
        <v>590</v>
      </c>
      <c r="J637">
        <v>65820</v>
      </c>
      <c r="K637" t="s">
        <v>76</v>
      </c>
      <c r="L637" t="s">
        <v>75</v>
      </c>
      <c r="O637">
        <v>5</v>
      </c>
      <c r="P637" t="s">
        <v>22</v>
      </c>
      <c r="Q637">
        <v>0</v>
      </c>
      <c r="R637" t="s">
        <v>1240</v>
      </c>
      <c r="S637">
        <v>791.11</v>
      </c>
      <c r="T637" t="str">
        <f>IF(J637="","","FCR-"&amp;_xlfn.XLOOKUP(J637,Bud_Vs_Exp!$A$14:$A$72,Bud_Vs_Exp!$B$14:$B$72,""))</f>
        <v xml:space="preserve">FCR-4.2 </v>
      </c>
      <c r="U637" t="str">
        <f>_xlfn.XLOOKUP(F637,SetUp!$O$2:$O$13,SetUp!$P$2:$P$13,"")</f>
        <v>Q4</v>
      </c>
    </row>
    <row r="638" spans="1:21" x14ac:dyDescent="0.25">
      <c r="A638" t="s">
        <v>19</v>
      </c>
      <c r="B638" t="s">
        <v>27</v>
      </c>
      <c r="C638">
        <v>1573717</v>
      </c>
      <c r="D638">
        <v>3</v>
      </c>
      <c r="E638">
        <v>44895</v>
      </c>
      <c r="F638">
        <v>202211</v>
      </c>
      <c r="G638" t="s">
        <v>743</v>
      </c>
      <c r="H638" t="s">
        <v>39</v>
      </c>
      <c r="I638">
        <v>590</v>
      </c>
      <c r="J638">
        <v>65830</v>
      </c>
      <c r="K638" t="s">
        <v>76</v>
      </c>
      <c r="L638" t="s">
        <v>75</v>
      </c>
      <c r="O638">
        <v>5</v>
      </c>
      <c r="P638" t="s">
        <v>22</v>
      </c>
      <c r="Q638">
        <v>0</v>
      </c>
      <c r="R638" t="s">
        <v>1241</v>
      </c>
      <c r="S638">
        <v>3706.3</v>
      </c>
      <c r="T638" t="str">
        <f>IF(J638="","","FCR-"&amp;_xlfn.XLOOKUP(J638,Bud_Vs_Exp!$A$14:$A$72,Bud_Vs_Exp!$B$14:$B$72,""))</f>
        <v xml:space="preserve">FCR-6.3 </v>
      </c>
      <c r="U638" t="str">
        <f>_xlfn.XLOOKUP(F638,SetUp!$O$2:$O$13,SetUp!$P$2:$P$13,"")</f>
        <v>Q4</v>
      </c>
    </row>
    <row r="639" spans="1:21" x14ac:dyDescent="0.25">
      <c r="A639" t="s">
        <v>19</v>
      </c>
      <c r="B639" t="s">
        <v>27</v>
      </c>
      <c r="C639">
        <v>1573718</v>
      </c>
      <c r="D639">
        <v>0</v>
      </c>
      <c r="E639">
        <v>44895</v>
      </c>
      <c r="F639">
        <v>202211</v>
      </c>
      <c r="G639" t="s">
        <v>743</v>
      </c>
      <c r="H639" t="s">
        <v>39</v>
      </c>
      <c r="I639">
        <v>590</v>
      </c>
      <c r="J639">
        <v>65830</v>
      </c>
      <c r="K639" t="s">
        <v>76</v>
      </c>
      <c r="L639" t="s">
        <v>75</v>
      </c>
      <c r="O639">
        <v>5</v>
      </c>
      <c r="P639" t="s">
        <v>22</v>
      </c>
      <c r="Q639">
        <v>0</v>
      </c>
      <c r="R639" t="s">
        <v>1242</v>
      </c>
      <c r="S639">
        <v>-7744.16</v>
      </c>
      <c r="T639" t="str">
        <f>IF(J639="","","FCR-"&amp;_xlfn.XLOOKUP(J639,Bud_Vs_Exp!$A$14:$A$72,Bud_Vs_Exp!$B$14:$B$72,""))</f>
        <v xml:space="preserve">FCR-6.3 </v>
      </c>
      <c r="U639" t="str">
        <f>_xlfn.XLOOKUP(F639,SetUp!$O$2:$O$13,SetUp!$P$2:$P$13,"")</f>
        <v>Q4</v>
      </c>
    </row>
    <row r="640" spans="1:21" x14ac:dyDescent="0.25">
      <c r="A640" t="s">
        <v>19</v>
      </c>
      <c r="B640" t="s">
        <v>27</v>
      </c>
      <c r="C640">
        <v>1573718</v>
      </c>
      <c r="D640">
        <v>1</v>
      </c>
      <c r="E640">
        <v>44895</v>
      </c>
      <c r="F640">
        <v>202211</v>
      </c>
      <c r="G640" t="s">
        <v>743</v>
      </c>
      <c r="H640" t="s">
        <v>39</v>
      </c>
      <c r="I640">
        <v>590</v>
      </c>
      <c r="J640">
        <v>65830</v>
      </c>
      <c r="K640" t="s">
        <v>76</v>
      </c>
      <c r="L640" t="s">
        <v>75</v>
      </c>
      <c r="O640">
        <v>5</v>
      </c>
      <c r="P640" t="s">
        <v>22</v>
      </c>
      <c r="Q640">
        <v>0</v>
      </c>
      <c r="R640" t="s">
        <v>1243</v>
      </c>
      <c r="S640">
        <v>-3996.41</v>
      </c>
      <c r="T640" t="str">
        <f>IF(J640="","","FCR-"&amp;_xlfn.XLOOKUP(J640,Bud_Vs_Exp!$A$14:$A$72,Bud_Vs_Exp!$B$14:$B$72,""))</f>
        <v xml:space="preserve">FCR-6.3 </v>
      </c>
      <c r="U640" t="str">
        <f>_xlfn.XLOOKUP(F640,SetUp!$O$2:$O$13,SetUp!$P$2:$P$13,"")</f>
        <v>Q4</v>
      </c>
    </row>
    <row r="641" spans="1:21" x14ac:dyDescent="0.25">
      <c r="A641" t="s">
        <v>19</v>
      </c>
      <c r="B641" t="s">
        <v>27</v>
      </c>
      <c r="C641">
        <v>1573718</v>
      </c>
      <c r="D641">
        <v>2</v>
      </c>
      <c r="E641">
        <v>44895</v>
      </c>
      <c r="F641">
        <v>202211</v>
      </c>
      <c r="G641" t="s">
        <v>743</v>
      </c>
      <c r="H641" t="s">
        <v>39</v>
      </c>
      <c r="I641">
        <v>590</v>
      </c>
      <c r="J641">
        <v>65830</v>
      </c>
      <c r="K641" t="s">
        <v>76</v>
      </c>
      <c r="L641" t="s">
        <v>75</v>
      </c>
      <c r="O641">
        <v>5</v>
      </c>
      <c r="P641" t="s">
        <v>22</v>
      </c>
      <c r="Q641">
        <v>0</v>
      </c>
      <c r="R641" t="s">
        <v>1244</v>
      </c>
      <c r="S641">
        <v>7518.79</v>
      </c>
      <c r="T641" t="str">
        <f>IF(J641="","","FCR-"&amp;_xlfn.XLOOKUP(J641,Bud_Vs_Exp!$A$14:$A$72,Bud_Vs_Exp!$B$14:$B$72,""))</f>
        <v xml:space="preserve">FCR-6.3 </v>
      </c>
      <c r="U641" t="str">
        <f>_xlfn.XLOOKUP(F641,SetUp!$O$2:$O$13,SetUp!$P$2:$P$13,"")</f>
        <v>Q4</v>
      </c>
    </row>
    <row r="642" spans="1:21" x14ac:dyDescent="0.25">
      <c r="A642" t="s">
        <v>19</v>
      </c>
      <c r="B642" t="s">
        <v>27</v>
      </c>
      <c r="C642">
        <v>1573718</v>
      </c>
      <c r="D642">
        <v>3</v>
      </c>
      <c r="E642">
        <v>44895</v>
      </c>
      <c r="F642">
        <v>202211</v>
      </c>
      <c r="G642" t="s">
        <v>743</v>
      </c>
      <c r="H642" t="s">
        <v>39</v>
      </c>
      <c r="I642">
        <v>590</v>
      </c>
      <c r="J642">
        <v>65830</v>
      </c>
      <c r="K642" t="s">
        <v>76</v>
      </c>
      <c r="L642" t="s">
        <v>75</v>
      </c>
      <c r="O642">
        <v>5</v>
      </c>
      <c r="P642" t="s">
        <v>22</v>
      </c>
      <c r="Q642">
        <v>0</v>
      </c>
      <c r="R642" t="s">
        <v>1245</v>
      </c>
      <c r="S642">
        <v>4221.78</v>
      </c>
      <c r="T642" t="str">
        <f>IF(J642="","","FCR-"&amp;_xlfn.XLOOKUP(J642,Bud_Vs_Exp!$A$14:$A$72,Bud_Vs_Exp!$B$14:$B$72,""))</f>
        <v xml:space="preserve">FCR-6.3 </v>
      </c>
      <c r="U642" t="str">
        <f>_xlfn.XLOOKUP(F642,SetUp!$O$2:$O$13,SetUp!$P$2:$P$13,"")</f>
        <v>Q4</v>
      </c>
    </row>
    <row r="643" spans="1:21" x14ac:dyDescent="0.25">
      <c r="A643" t="s">
        <v>19</v>
      </c>
      <c r="B643" t="s">
        <v>27</v>
      </c>
      <c r="C643">
        <v>1573715</v>
      </c>
      <c r="D643">
        <v>0</v>
      </c>
      <c r="E643">
        <v>44895</v>
      </c>
      <c r="F643">
        <v>202211</v>
      </c>
      <c r="G643" t="s">
        <v>743</v>
      </c>
      <c r="H643" t="s">
        <v>39</v>
      </c>
      <c r="I643">
        <v>590</v>
      </c>
      <c r="J643">
        <v>65830</v>
      </c>
      <c r="K643" t="s">
        <v>76</v>
      </c>
      <c r="L643" t="s">
        <v>75</v>
      </c>
      <c r="O643">
        <v>5</v>
      </c>
      <c r="P643" t="s">
        <v>22</v>
      </c>
      <c r="Q643">
        <v>0</v>
      </c>
      <c r="R643" t="s">
        <v>1242</v>
      </c>
      <c r="S643">
        <v>-3174.09</v>
      </c>
      <c r="T643" t="str">
        <f>IF(J643="","","FCR-"&amp;_xlfn.XLOOKUP(J643,Bud_Vs_Exp!$A$14:$A$72,Bud_Vs_Exp!$B$14:$B$72,""))</f>
        <v xml:space="preserve">FCR-6.3 </v>
      </c>
      <c r="U643" t="str">
        <f>_xlfn.XLOOKUP(F643,SetUp!$O$2:$O$13,SetUp!$P$2:$P$13,"")</f>
        <v>Q4</v>
      </c>
    </row>
    <row r="644" spans="1:21" x14ac:dyDescent="0.25">
      <c r="A644" t="s">
        <v>19</v>
      </c>
      <c r="B644" t="s">
        <v>27</v>
      </c>
      <c r="C644">
        <v>1573715</v>
      </c>
      <c r="D644">
        <v>1</v>
      </c>
      <c r="E644">
        <v>44895</v>
      </c>
      <c r="F644">
        <v>202211</v>
      </c>
      <c r="G644" t="s">
        <v>743</v>
      </c>
      <c r="H644" t="s">
        <v>39</v>
      </c>
      <c r="I644">
        <v>590</v>
      </c>
      <c r="J644">
        <v>65830</v>
      </c>
      <c r="K644" t="s">
        <v>76</v>
      </c>
      <c r="L644" t="s">
        <v>75</v>
      </c>
      <c r="O644">
        <v>5</v>
      </c>
      <c r="P644" t="s">
        <v>22</v>
      </c>
      <c r="Q644">
        <v>0</v>
      </c>
      <c r="R644" t="s">
        <v>1243</v>
      </c>
      <c r="S644">
        <v>-6842.06</v>
      </c>
      <c r="T644" t="str">
        <f>IF(J644="","","FCR-"&amp;_xlfn.XLOOKUP(J644,Bud_Vs_Exp!$A$14:$A$72,Bud_Vs_Exp!$B$14:$B$72,""))</f>
        <v xml:space="preserve">FCR-6.3 </v>
      </c>
      <c r="U644" t="str">
        <f>_xlfn.XLOOKUP(F644,SetUp!$O$2:$O$13,SetUp!$P$2:$P$13,"")</f>
        <v>Q4</v>
      </c>
    </row>
    <row r="645" spans="1:21" x14ac:dyDescent="0.25">
      <c r="A645" t="s">
        <v>19</v>
      </c>
      <c r="B645" t="s">
        <v>27</v>
      </c>
      <c r="C645">
        <v>1573715</v>
      </c>
      <c r="D645">
        <v>2</v>
      </c>
      <c r="E645">
        <v>44895</v>
      </c>
      <c r="F645">
        <v>202211</v>
      </c>
      <c r="G645" t="s">
        <v>743</v>
      </c>
      <c r="H645" t="s">
        <v>39</v>
      </c>
      <c r="I645">
        <v>590</v>
      </c>
      <c r="J645">
        <v>65830</v>
      </c>
      <c r="K645" t="s">
        <v>76</v>
      </c>
      <c r="L645" t="s">
        <v>75</v>
      </c>
      <c r="O645">
        <v>5</v>
      </c>
      <c r="P645" t="s">
        <v>22</v>
      </c>
      <c r="Q645">
        <v>0</v>
      </c>
      <c r="R645" t="s">
        <v>1246</v>
      </c>
      <c r="S645">
        <v>3686.72</v>
      </c>
      <c r="T645" t="str">
        <f>IF(J645="","","FCR-"&amp;_xlfn.XLOOKUP(J645,Bud_Vs_Exp!$A$14:$A$72,Bud_Vs_Exp!$B$14:$B$72,""))</f>
        <v xml:space="preserve">FCR-6.3 </v>
      </c>
      <c r="U645" t="str">
        <f>_xlfn.XLOOKUP(F645,SetUp!$O$2:$O$13,SetUp!$P$2:$P$13,"")</f>
        <v>Q4</v>
      </c>
    </row>
    <row r="646" spans="1:21" x14ac:dyDescent="0.25">
      <c r="A646" t="s">
        <v>19</v>
      </c>
      <c r="B646" t="s">
        <v>27</v>
      </c>
      <c r="C646">
        <v>1573715</v>
      </c>
      <c r="D646">
        <v>3</v>
      </c>
      <c r="E646">
        <v>44895</v>
      </c>
      <c r="F646">
        <v>202211</v>
      </c>
      <c r="G646" t="s">
        <v>743</v>
      </c>
      <c r="H646" t="s">
        <v>39</v>
      </c>
      <c r="I646">
        <v>590</v>
      </c>
      <c r="J646">
        <v>65830</v>
      </c>
      <c r="K646" t="s">
        <v>76</v>
      </c>
      <c r="L646" t="s">
        <v>75</v>
      </c>
      <c r="O646">
        <v>5</v>
      </c>
      <c r="P646" t="s">
        <v>22</v>
      </c>
      <c r="Q646">
        <v>0</v>
      </c>
      <c r="R646" t="s">
        <v>1241</v>
      </c>
      <c r="S646">
        <v>6334.19</v>
      </c>
      <c r="T646" t="str">
        <f>IF(J646="","","FCR-"&amp;_xlfn.XLOOKUP(J646,Bud_Vs_Exp!$A$14:$A$72,Bud_Vs_Exp!$B$14:$B$72,""))</f>
        <v xml:space="preserve">FCR-6.3 </v>
      </c>
      <c r="U646" t="str">
        <f>_xlfn.XLOOKUP(F646,SetUp!$O$2:$O$13,SetUp!$P$2:$P$13,"")</f>
        <v>Q4</v>
      </c>
    </row>
    <row r="647" spans="1:21" x14ac:dyDescent="0.25">
      <c r="A647" t="s">
        <v>19</v>
      </c>
      <c r="B647" t="s">
        <v>27</v>
      </c>
      <c r="C647">
        <v>1573716</v>
      </c>
      <c r="D647">
        <v>0</v>
      </c>
      <c r="E647">
        <v>44895</v>
      </c>
      <c r="F647">
        <v>202211</v>
      </c>
      <c r="G647" t="s">
        <v>743</v>
      </c>
      <c r="H647" t="s">
        <v>39</v>
      </c>
      <c r="I647">
        <v>590</v>
      </c>
      <c r="J647">
        <v>65830</v>
      </c>
      <c r="K647" t="s">
        <v>76</v>
      </c>
      <c r="L647" t="s">
        <v>75</v>
      </c>
      <c r="O647">
        <v>5</v>
      </c>
      <c r="P647" t="s">
        <v>22</v>
      </c>
      <c r="Q647">
        <v>0</v>
      </c>
      <c r="R647" t="s">
        <v>1242</v>
      </c>
      <c r="S647">
        <v>-2716.46</v>
      </c>
      <c r="T647" t="str">
        <f>IF(J647="","","FCR-"&amp;_xlfn.XLOOKUP(J647,Bud_Vs_Exp!$A$14:$A$72,Bud_Vs_Exp!$B$14:$B$72,""))</f>
        <v xml:space="preserve">FCR-6.3 </v>
      </c>
      <c r="U647" t="str">
        <f>_xlfn.XLOOKUP(F647,SetUp!$O$2:$O$13,SetUp!$P$2:$P$13,"")</f>
        <v>Q4</v>
      </c>
    </row>
    <row r="648" spans="1:21" x14ac:dyDescent="0.25">
      <c r="A648" t="s">
        <v>19</v>
      </c>
      <c r="B648" t="s">
        <v>27</v>
      </c>
      <c r="C648">
        <v>1573716</v>
      </c>
      <c r="D648">
        <v>1</v>
      </c>
      <c r="E648">
        <v>44895</v>
      </c>
      <c r="F648">
        <v>202211</v>
      </c>
      <c r="G648" t="s">
        <v>743</v>
      </c>
      <c r="H648" t="s">
        <v>39</v>
      </c>
      <c r="I648">
        <v>590</v>
      </c>
      <c r="J648">
        <v>65830</v>
      </c>
      <c r="K648" t="s">
        <v>76</v>
      </c>
      <c r="L648" t="s">
        <v>75</v>
      </c>
      <c r="O648">
        <v>5</v>
      </c>
      <c r="P648" t="s">
        <v>22</v>
      </c>
      <c r="Q648">
        <v>0</v>
      </c>
      <c r="R648" t="s">
        <v>1247</v>
      </c>
      <c r="S648">
        <v>-7349.04</v>
      </c>
      <c r="T648" t="str">
        <f>IF(J648="","","FCR-"&amp;_xlfn.XLOOKUP(J648,Bud_Vs_Exp!$A$14:$A$72,Bud_Vs_Exp!$B$14:$B$72,""))</f>
        <v xml:space="preserve">FCR-6.3 </v>
      </c>
      <c r="U648" t="str">
        <f>_xlfn.XLOOKUP(F648,SetUp!$O$2:$O$13,SetUp!$P$2:$P$13,"")</f>
        <v>Q4</v>
      </c>
    </row>
    <row r="649" spans="1:21" x14ac:dyDescent="0.25">
      <c r="A649" t="s">
        <v>19</v>
      </c>
      <c r="B649" t="s">
        <v>27</v>
      </c>
      <c r="C649">
        <v>1573716</v>
      </c>
      <c r="D649">
        <v>2</v>
      </c>
      <c r="E649">
        <v>44895</v>
      </c>
      <c r="F649">
        <v>202211</v>
      </c>
      <c r="G649" t="s">
        <v>743</v>
      </c>
      <c r="H649" t="s">
        <v>39</v>
      </c>
      <c r="I649">
        <v>590</v>
      </c>
      <c r="J649">
        <v>65830</v>
      </c>
      <c r="K649" t="s">
        <v>76</v>
      </c>
      <c r="L649" t="s">
        <v>75</v>
      </c>
      <c r="O649">
        <v>5</v>
      </c>
      <c r="P649" t="s">
        <v>22</v>
      </c>
      <c r="Q649">
        <v>0</v>
      </c>
      <c r="R649" t="s">
        <v>1244</v>
      </c>
      <c r="S649">
        <v>6353.46</v>
      </c>
      <c r="T649" t="str">
        <f>IF(J649="","","FCR-"&amp;_xlfn.XLOOKUP(J649,Bud_Vs_Exp!$A$14:$A$72,Bud_Vs_Exp!$B$14:$B$72,""))</f>
        <v xml:space="preserve">FCR-6.3 </v>
      </c>
      <c r="U649" t="str">
        <f>_xlfn.XLOOKUP(F649,SetUp!$O$2:$O$13,SetUp!$P$2:$P$13,"")</f>
        <v>Q4</v>
      </c>
    </row>
    <row r="650" spans="1:21" x14ac:dyDescent="0.25">
      <c r="A650" t="s">
        <v>19</v>
      </c>
      <c r="B650" t="s">
        <v>27</v>
      </c>
      <c r="C650">
        <v>1573716</v>
      </c>
      <c r="D650">
        <v>3</v>
      </c>
      <c r="E650">
        <v>44895</v>
      </c>
      <c r="F650">
        <v>202211</v>
      </c>
      <c r="G650" t="s">
        <v>743</v>
      </c>
      <c r="H650" t="s">
        <v>39</v>
      </c>
      <c r="I650">
        <v>590</v>
      </c>
      <c r="J650">
        <v>65830</v>
      </c>
      <c r="K650" t="s">
        <v>76</v>
      </c>
      <c r="L650" t="s">
        <v>75</v>
      </c>
      <c r="O650">
        <v>5</v>
      </c>
      <c r="P650" t="s">
        <v>22</v>
      </c>
      <c r="Q650">
        <v>0</v>
      </c>
      <c r="R650" t="s">
        <v>1241</v>
      </c>
      <c r="S650">
        <v>3718.03</v>
      </c>
      <c r="T650" t="str">
        <f>IF(J650="","","FCR-"&amp;_xlfn.XLOOKUP(J650,Bud_Vs_Exp!$A$14:$A$72,Bud_Vs_Exp!$B$14:$B$72,""))</f>
        <v xml:space="preserve">FCR-6.3 </v>
      </c>
      <c r="U650" t="str">
        <f>_xlfn.XLOOKUP(F650,SetUp!$O$2:$O$13,SetUp!$P$2:$P$13,"")</f>
        <v>Q4</v>
      </c>
    </row>
    <row r="651" spans="1:21" x14ac:dyDescent="0.25">
      <c r="A651" t="s">
        <v>19</v>
      </c>
      <c r="B651" t="s">
        <v>27</v>
      </c>
      <c r="C651">
        <v>1573717</v>
      </c>
      <c r="D651">
        <v>0</v>
      </c>
      <c r="E651">
        <v>44895</v>
      </c>
      <c r="F651">
        <v>202211</v>
      </c>
      <c r="G651" t="s">
        <v>743</v>
      </c>
      <c r="H651" t="s">
        <v>39</v>
      </c>
      <c r="I651">
        <v>590</v>
      </c>
      <c r="J651">
        <v>65830</v>
      </c>
      <c r="K651" t="s">
        <v>76</v>
      </c>
      <c r="L651" t="s">
        <v>75</v>
      </c>
      <c r="O651">
        <v>5</v>
      </c>
      <c r="P651" t="s">
        <v>22</v>
      </c>
      <c r="Q651">
        <v>0</v>
      </c>
      <c r="R651" t="s">
        <v>1242</v>
      </c>
      <c r="S651">
        <v>-77.400000000000006</v>
      </c>
      <c r="T651" t="str">
        <f>IF(J651="","","FCR-"&amp;_xlfn.XLOOKUP(J651,Bud_Vs_Exp!$A$14:$A$72,Bud_Vs_Exp!$B$14:$B$72,""))</f>
        <v xml:space="preserve">FCR-6.3 </v>
      </c>
      <c r="U651" t="str">
        <f>_xlfn.XLOOKUP(F651,SetUp!$O$2:$O$13,SetUp!$P$2:$P$13,"")</f>
        <v>Q4</v>
      </c>
    </row>
    <row r="652" spans="1:21" x14ac:dyDescent="0.25">
      <c r="A652" t="s">
        <v>19</v>
      </c>
      <c r="B652" t="s">
        <v>27</v>
      </c>
      <c r="C652">
        <v>1573717</v>
      </c>
      <c r="D652">
        <v>1</v>
      </c>
      <c r="E652">
        <v>44895</v>
      </c>
      <c r="F652">
        <v>202211</v>
      </c>
      <c r="G652" t="s">
        <v>743</v>
      </c>
      <c r="H652" t="s">
        <v>39</v>
      </c>
      <c r="I652">
        <v>590</v>
      </c>
      <c r="J652">
        <v>65830</v>
      </c>
      <c r="K652" t="s">
        <v>76</v>
      </c>
      <c r="L652" t="s">
        <v>75</v>
      </c>
      <c r="O652">
        <v>5</v>
      </c>
      <c r="P652" t="s">
        <v>22</v>
      </c>
      <c r="Q652">
        <v>0</v>
      </c>
      <c r="R652" t="s">
        <v>1248</v>
      </c>
      <c r="S652">
        <v>-5834.18</v>
      </c>
      <c r="T652" t="str">
        <f>IF(J652="","","FCR-"&amp;_xlfn.XLOOKUP(J652,Bud_Vs_Exp!$A$14:$A$72,Bud_Vs_Exp!$B$14:$B$72,""))</f>
        <v xml:space="preserve">FCR-6.3 </v>
      </c>
      <c r="U652" t="str">
        <f>_xlfn.XLOOKUP(F652,SetUp!$O$2:$O$13,SetUp!$P$2:$P$13,"")</f>
        <v>Q4</v>
      </c>
    </row>
    <row r="653" spans="1:21" x14ac:dyDescent="0.25">
      <c r="A653" t="s">
        <v>19</v>
      </c>
      <c r="B653" t="s">
        <v>27</v>
      </c>
      <c r="C653">
        <v>1573717</v>
      </c>
      <c r="D653">
        <v>2</v>
      </c>
      <c r="E653">
        <v>44895</v>
      </c>
      <c r="F653">
        <v>202211</v>
      </c>
      <c r="G653" t="s">
        <v>743</v>
      </c>
      <c r="H653" t="s">
        <v>39</v>
      </c>
      <c r="I653">
        <v>590</v>
      </c>
      <c r="J653">
        <v>65830</v>
      </c>
      <c r="K653" t="s">
        <v>76</v>
      </c>
      <c r="L653" t="s">
        <v>75</v>
      </c>
      <c r="O653">
        <v>5</v>
      </c>
      <c r="P653" t="s">
        <v>22</v>
      </c>
      <c r="Q653">
        <v>0</v>
      </c>
      <c r="R653" t="s">
        <v>1249</v>
      </c>
      <c r="S653">
        <v>2208.86</v>
      </c>
      <c r="T653" t="str">
        <f>IF(J653="","","FCR-"&amp;_xlfn.XLOOKUP(J653,Bud_Vs_Exp!$A$14:$A$72,Bud_Vs_Exp!$B$14:$B$72,""))</f>
        <v xml:space="preserve">FCR-6.3 </v>
      </c>
      <c r="U653" t="str">
        <f>_xlfn.XLOOKUP(F653,SetUp!$O$2:$O$13,SetUp!$P$2:$P$13,"")</f>
        <v>Q4</v>
      </c>
    </row>
    <row r="654" spans="1:21" x14ac:dyDescent="0.25">
      <c r="A654" t="s">
        <v>19</v>
      </c>
      <c r="B654" t="s">
        <v>20</v>
      </c>
      <c r="C654">
        <v>1573661</v>
      </c>
      <c r="D654">
        <v>6</v>
      </c>
      <c r="E654">
        <v>44839</v>
      </c>
      <c r="F654">
        <v>202210</v>
      </c>
      <c r="G654" t="s">
        <v>746</v>
      </c>
      <c r="H654" t="s">
        <v>41</v>
      </c>
      <c r="I654">
        <v>590</v>
      </c>
      <c r="J654">
        <v>65803</v>
      </c>
      <c r="K654" t="s">
        <v>76</v>
      </c>
      <c r="L654" t="s">
        <v>75</v>
      </c>
      <c r="O654">
        <v>5</v>
      </c>
      <c r="P654" t="s">
        <v>22</v>
      </c>
      <c r="Q654">
        <v>0</v>
      </c>
      <c r="R654" t="s">
        <v>1250</v>
      </c>
      <c r="S654">
        <v>41.97</v>
      </c>
      <c r="T654" t="str">
        <f>IF(J654="","","FCR-"&amp;_xlfn.XLOOKUP(J654,Bud_Vs_Exp!$A$14:$A$72,Bud_Vs_Exp!$B$14:$B$72,""))</f>
        <v>FCR-1.1.1.34</v>
      </c>
      <c r="U654" t="str">
        <f>_xlfn.XLOOKUP(F654,SetUp!$O$2:$O$13,SetUp!$P$2:$P$13,"")</f>
        <v>Q4</v>
      </c>
    </row>
    <row r="655" spans="1:21" x14ac:dyDescent="0.25">
      <c r="A655" t="s">
        <v>19</v>
      </c>
      <c r="B655" t="s">
        <v>20</v>
      </c>
      <c r="C655">
        <v>1573661</v>
      </c>
      <c r="D655">
        <v>0</v>
      </c>
      <c r="E655">
        <v>44839</v>
      </c>
      <c r="F655">
        <v>202210</v>
      </c>
      <c r="G655" t="s">
        <v>744</v>
      </c>
      <c r="H655" t="s">
        <v>707</v>
      </c>
      <c r="I655">
        <v>590</v>
      </c>
      <c r="J655">
        <v>65803</v>
      </c>
      <c r="K655" t="s">
        <v>76</v>
      </c>
      <c r="L655" t="s">
        <v>75</v>
      </c>
      <c r="O655">
        <v>5</v>
      </c>
      <c r="P655" t="s">
        <v>22</v>
      </c>
      <c r="Q655">
        <v>0</v>
      </c>
      <c r="R655" t="s">
        <v>1251</v>
      </c>
      <c r="S655">
        <v>70.040000000000006</v>
      </c>
      <c r="T655" t="str">
        <f>IF(J655="","","FCR-"&amp;_xlfn.XLOOKUP(J655,Bud_Vs_Exp!$A$14:$A$72,Bud_Vs_Exp!$B$14:$B$72,""))</f>
        <v>FCR-1.1.1.34</v>
      </c>
      <c r="U655" t="str">
        <f>_xlfn.XLOOKUP(F655,SetUp!$O$2:$O$13,SetUp!$P$2:$P$13,"")</f>
        <v>Q4</v>
      </c>
    </row>
    <row r="656" spans="1:21" x14ac:dyDescent="0.25">
      <c r="A656" t="s">
        <v>19</v>
      </c>
      <c r="B656" t="s">
        <v>20</v>
      </c>
      <c r="C656">
        <v>1573660</v>
      </c>
      <c r="D656">
        <v>1</v>
      </c>
      <c r="E656">
        <v>44838</v>
      </c>
      <c r="F656">
        <v>202210</v>
      </c>
      <c r="G656" t="s">
        <v>729</v>
      </c>
      <c r="H656" t="s">
        <v>25</v>
      </c>
      <c r="I656">
        <v>590</v>
      </c>
      <c r="J656">
        <v>65805</v>
      </c>
      <c r="K656" t="s">
        <v>76</v>
      </c>
      <c r="L656" t="str">
        <f>IF(LEFT(J656,3)="658","EU")</f>
        <v>EU</v>
      </c>
      <c r="O656">
        <v>5</v>
      </c>
      <c r="P656" t="s">
        <v>22</v>
      </c>
      <c r="Q656">
        <v>0</v>
      </c>
      <c r="R656" t="s">
        <v>1252</v>
      </c>
      <c r="S656">
        <v>104.2</v>
      </c>
      <c r="T656" t="str">
        <f>IF(J656="","","FCR-"&amp;_xlfn.XLOOKUP(J656,Bud_Vs_Exp!$A$14:$A$72,Bud_Vs_Exp!$B$14:$B$72,""))</f>
        <v>FCR-1.1.2.27</v>
      </c>
      <c r="U656" t="str">
        <f>_xlfn.XLOOKUP(F656,SetUp!$O$2:$O$13,SetUp!$P$2:$P$13,"")</f>
        <v>Q4</v>
      </c>
    </row>
    <row r="657" spans="1:21" x14ac:dyDescent="0.25">
      <c r="A657" t="s">
        <v>19</v>
      </c>
      <c r="B657" t="s">
        <v>20</v>
      </c>
      <c r="C657">
        <v>1573668</v>
      </c>
      <c r="D657">
        <v>0</v>
      </c>
      <c r="E657">
        <v>44860</v>
      </c>
      <c r="F657">
        <v>202210</v>
      </c>
      <c r="G657" t="s">
        <v>744</v>
      </c>
      <c r="H657" t="s">
        <v>707</v>
      </c>
      <c r="I657">
        <v>590</v>
      </c>
      <c r="J657">
        <v>65803</v>
      </c>
      <c r="K657" t="s">
        <v>76</v>
      </c>
      <c r="L657" t="s">
        <v>75</v>
      </c>
      <c r="O657">
        <v>5</v>
      </c>
      <c r="P657" t="s">
        <v>22</v>
      </c>
      <c r="Q657">
        <v>0</v>
      </c>
      <c r="R657" t="s">
        <v>1253</v>
      </c>
      <c r="S657">
        <v>70.040000000000006</v>
      </c>
      <c r="T657" t="str">
        <f>IF(J657="","","FCR-"&amp;_xlfn.XLOOKUP(J657,Bud_Vs_Exp!$A$14:$A$72,Bud_Vs_Exp!$B$14:$B$72,""))</f>
        <v>FCR-1.1.1.34</v>
      </c>
      <c r="U657" t="str">
        <f>_xlfn.XLOOKUP(F657,SetUp!$O$2:$O$13,SetUp!$P$2:$P$13,"")</f>
        <v>Q4</v>
      </c>
    </row>
    <row r="658" spans="1:21" x14ac:dyDescent="0.25">
      <c r="A658" t="s">
        <v>19</v>
      </c>
      <c r="B658" t="s">
        <v>27</v>
      </c>
      <c r="C658">
        <v>1573683</v>
      </c>
      <c r="D658">
        <v>1</v>
      </c>
      <c r="E658">
        <v>44865</v>
      </c>
      <c r="F658">
        <v>202210</v>
      </c>
      <c r="G658" t="s">
        <v>735</v>
      </c>
      <c r="H658" t="s">
        <v>706</v>
      </c>
      <c r="I658">
        <v>590</v>
      </c>
      <c r="J658">
        <v>65804</v>
      </c>
      <c r="K658" t="s">
        <v>76</v>
      </c>
      <c r="L658" t="s">
        <v>75</v>
      </c>
      <c r="O658">
        <v>5</v>
      </c>
      <c r="P658" t="s">
        <v>22</v>
      </c>
      <c r="Q658">
        <v>0</v>
      </c>
      <c r="R658" t="s">
        <v>975</v>
      </c>
      <c r="S658">
        <v>4.51</v>
      </c>
      <c r="T658" t="str">
        <f>IF(J658="","","FCR-"&amp;_xlfn.XLOOKUP(J658,Bud_Vs_Exp!$A$14:$A$72,Bud_Vs_Exp!$B$14:$B$72,""))</f>
        <v>FCR-1.1.2.26</v>
      </c>
      <c r="U658" t="str">
        <f>_xlfn.XLOOKUP(F658,SetUp!$O$2:$O$13,SetUp!$P$2:$P$13,"")</f>
        <v>Q4</v>
      </c>
    </row>
    <row r="659" spans="1:21" x14ac:dyDescent="0.25">
      <c r="A659" t="s">
        <v>19</v>
      </c>
      <c r="B659" t="s">
        <v>27</v>
      </c>
      <c r="C659">
        <v>1573683</v>
      </c>
      <c r="D659">
        <v>2</v>
      </c>
      <c r="E659">
        <v>44865</v>
      </c>
      <c r="F659">
        <v>202210</v>
      </c>
      <c r="G659" t="s">
        <v>735</v>
      </c>
      <c r="H659" t="s">
        <v>706</v>
      </c>
      <c r="I659">
        <v>590</v>
      </c>
      <c r="J659">
        <v>65802</v>
      </c>
      <c r="K659" t="s">
        <v>76</v>
      </c>
      <c r="L659" t="s">
        <v>75</v>
      </c>
      <c r="O659">
        <v>5</v>
      </c>
      <c r="P659" t="s">
        <v>22</v>
      </c>
      <c r="Q659">
        <v>0</v>
      </c>
      <c r="R659" t="s">
        <v>975</v>
      </c>
      <c r="S659">
        <v>7.49</v>
      </c>
      <c r="T659" t="str">
        <f>IF(J659="","","FCR-"&amp;_xlfn.XLOOKUP(J659,Bud_Vs_Exp!$A$14:$A$72,Bud_Vs_Exp!$B$14:$B$72,""))</f>
        <v>FCR-1.1.1.33</v>
      </c>
      <c r="U659" t="str">
        <f>_xlfn.XLOOKUP(F659,SetUp!$O$2:$O$13,SetUp!$P$2:$P$13,"")</f>
        <v>Q4</v>
      </c>
    </row>
    <row r="660" spans="1:21" x14ac:dyDescent="0.25">
      <c r="A660" t="s">
        <v>19</v>
      </c>
      <c r="B660" t="s">
        <v>27</v>
      </c>
      <c r="C660">
        <v>1573683</v>
      </c>
      <c r="D660">
        <v>4</v>
      </c>
      <c r="E660">
        <v>44865</v>
      </c>
      <c r="F660">
        <v>202210</v>
      </c>
      <c r="G660" t="s">
        <v>735</v>
      </c>
      <c r="H660" t="s">
        <v>706</v>
      </c>
      <c r="I660">
        <v>590</v>
      </c>
      <c r="J660">
        <v>65805</v>
      </c>
      <c r="K660" t="s">
        <v>76</v>
      </c>
      <c r="L660" t="str">
        <f>IF(LEFT(J660,3)="658","EU")</f>
        <v>EU</v>
      </c>
      <c r="O660">
        <v>5</v>
      </c>
      <c r="P660" t="s">
        <v>22</v>
      </c>
      <c r="Q660">
        <v>0</v>
      </c>
      <c r="R660" t="s">
        <v>975</v>
      </c>
      <c r="S660">
        <v>1.56</v>
      </c>
      <c r="T660" t="str">
        <f>IF(J660="","","FCR-"&amp;_xlfn.XLOOKUP(J660,Bud_Vs_Exp!$A$14:$A$72,Bud_Vs_Exp!$B$14:$B$72,""))</f>
        <v>FCR-1.1.2.27</v>
      </c>
      <c r="U660" t="str">
        <f>_xlfn.XLOOKUP(F660,SetUp!$O$2:$O$13,SetUp!$P$2:$P$13,"")</f>
        <v>Q4</v>
      </c>
    </row>
    <row r="661" spans="1:21" x14ac:dyDescent="0.25">
      <c r="A661" t="s">
        <v>19</v>
      </c>
      <c r="B661" t="s">
        <v>27</v>
      </c>
      <c r="C661">
        <v>1573682</v>
      </c>
      <c r="D661">
        <v>1</v>
      </c>
      <c r="E661">
        <v>44865</v>
      </c>
      <c r="F661">
        <v>202210</v>
      </c>
      <c r="G661" t="s">
        <v>730</v>
      </c>
      <c r="H661" t="s">
        <v>26</v>
      </c>
      <c r="I661">
        <v>590</v>
      </c>
      <c r="J661">
        <v>65804</v>
      </c>
      <c r="K661" t="s">
        <v>76</v>
      </c>
      <c r="L661" t="s">
        <v>75</v>
      </c>
      <c r="O661">
        <v>5</v>
      </c>
      <c r="P661" t="s">
        <v>22</v>
      </c>
      <c r="Q661">
        <v>0</v>
      </c>
      <c r="R661" t="s">
        <v>1254</v>
      </c>
      <c r="S661">
        <v>30.11</v>
      </c>
      <c r="T661" t="str">
        <f>IF(J661="","","FCR-"&amp;_xlfn.XLOOKUP(J661,Bud_Vs_Exp!$A$14:$A$72,Bud_Vs_Exp!$B$14:$B$72,""))</f>
        <v>FCR-1.1.2.26</v>
      </c>
      <c r="U661" t="str">
        <f>_xlfn.XLOOKUP(F661,SetUp!$O$2:$O$13,SetUp!$P$2:$P$13,"")</f>
        <v>Q4</v>
      </c>
    </row>
    <row r="662" spans="1:21" x14ac:dyDescent="0.25">
      <c r="A662" t="s">
        <v>19</v>
      </c>
      <c r="B662" t="s">
        <v>27</v>
      </c>
      <c r="C662">
        <v>1573682</v>
      </c>
      <c r="D662">
        <v>2</v>
      </c>
      <c r="E662">
        <v>44865</v>
      </c>
      <c r="F662">
        <v>202210</v>
      </c>
      <c r="G662" t="s">
        <v>730</v>
      </c>
      <c r="H662" t="s">
        <v>26</v>
      </c>
      <c r="I662">
        <v>590</v>
      </c>
      <c r="J662">
        <v>65802</v>
      </c>
      <c r="K662" t="s">
        <v>76</v>
      </c>
      <c r="L662" t="s">
        <v>75</v>
      </c>
      <c r="O662">
        <v>5</v>
      </c>
      <c r="P662" t="s">
        <v>22</v>
      </c>
      <c r="Q662">
        <v>0</v>
      </c>
      <c r="R662" t="s">
        <v>1255</v>
      </c>
      <c r="S662">
        <v>50</v>
      </c>
      <c r="T662" t="str">
        <f>IF(J662="","","FCR-"&amp;_xlfn.XLOOKUP(J662,Bud_Vs_Exp!$A$14:$A$72,Bud_Vs_Exp!$B$14:$B$72,""))</f>
        <v>FCR-1.1.1.33</v>
      </c>
      <c r="U662" t="str">
        <f>_xlfn.XLOOKUP(F662,SetUp!$O$2:$O$13,SetUp!$P$2:$P$13,"")</f>
        <v>Q4</v>
      </c>
    </row>
    <row r="663" spans="1:21" x14ac:dyDescent="0.25">
      <c r="A663" t="s">
        <v>19</v>
      </c>
      <c r="B663" t="s">
        <v>27</v>
      </c>
      <c r="C663">
        <v>1573682</v>
      </c>
      <c r="D663">
        <v>4</v>
      </c>
      <c r="E663">
        <v>44865</v>
      </c>
      <c r="F663">
        <v>202210</v>
      </c>
      <c r="G663" t="s">
        <v>730</v>
      </c>
      <c r="H663" t="s">
        <v>26</v>
      </c>
      <c r="I663">
        <v>590</v>
      </c>
      <c r="J663">
        <v>65805</v>
      </c>
      <c r="K663" t="s">
        <v>76</v>
      </c>
      <c r="L663" t="str">
        <f>IF(LEFT(J663,3)="658","EU")</f>
        <v>EU</v>
      </c>
      <c r="O663">
        <v>5</v>
      </c>
      <c r="P663" t="s">
        <v>22</v>
      </c>
      <c r="Q663">
        <v>0</v>
      </c>
      <c r="R663" t="s">
        <v>1256</v>
      </c>
      <c r="S663">
        <v>3.14</v>
      </c>
      <c r="T663" t="str">
        <f>IF(J663="","","FCR-"&amp;_xlfn.XLOOKUP(J663,Bud_Vs_Exp!$A$14:$A$72,Bud_Vs_Exp!$B$14:$B$72,""))</f>
        <v>FCR-1.1.2.27</v>
      </c>
      <c r="U663" t="str">
        <f>_xlfn.XLOOKUP(F663,SetUp!$O$2:$O$13,SetUp!$P$2:$P$13,"")</f>
        <v>Q4</v>
      </c>
    </row>
    <row r="664" spans="1:21" x14ac:dyDescent="0.25">
      <c r="A664" t="s">
        <v>19</v>
      </c>
      <c r="B664" t="s">
        <v>32</v>
      </c>
      <c r="C664">
        <v>2064428</v>
      </c>
      <c r="D664">
        <v>13</v>
      </c>
      <c r="E664">
        <v>44865</v>
      </c>
      <c r="F664">
        <v>202210</v>
      </c>
      <c r="G664" t="s">
        <v>737</v>
      </c>
      <c r="H664" t="s">
        <v>33</v>
      </c>
      <c r="I664">
        <v>590</v>
      </c>
      <c r="J664">
        <v>65808</v>
      </c>
      <c r="K664" t="s">
        <v>76</v>
      </c>
      <c r="L664" t="s">
        <v>75</v>
      </c>
      <c r="O664">
        <v>1</v>
      </c>
      <c r="P664" t="s">
        <v>80</v>
      </c>
      <c r="Q664">
        <v>0</v>
      </c>
      <c r="R664" t="s">
        <v>980</v>
      </c>
      <c r="S664" s="10">
        <v>700</v>
      </c>
      <c r="T664" t="str">
        <f>IF(J664="","","FCR-"&amp;_xlfn.XLOOKUP(J664,Bud_Vs_Exp!$A$14:$A$72,Bud_Vs_Exp!$B$14:$B$72,""))</f>
        <v xml:space="preserve">FCR-1.2.15 </v>
      </c>
      <c r="U664" t="str">
        <f>_xlfn.XLOOKUP(F664,SetUp!$O$2:$O$13,SetUp!$P$2:$P$13,"")</f>
        <v>Q4</v>
      </c>
    </row>
    <row r="665" spans="1:21" x14ac:dyDescent="0.25">
      <c r="A665" t="s">
        <v>19</v>
      </c>
      <c r="B665" t="s">
        <v>27</v>
      </c>
      <c r="C665">
        <v>1573678</v>
      </c>
      <c r="D665">
        <v>4</v>
      </c>
      <c r="E665">
        <v>44865</v>
      </c>
      <c r="F665">
        <v>202210</v>
      </c>
      <c r="G665" t="s">
        <v>841</v>
      </c>
      <c r="H665" t="s">
        <v>697</v>
      </c>
      <c r="I665">
        <v>590</v>
      </c>
      <c r="J665">
        <v>65827</v>
      </c>
      <c r="K665" t="s">
        <v>76</v>
      </c>
      <c r="L665" t="s">
        <v>75</v>
      </c>
      <c r="O665">
        <v>5</v>
      </c>
      <c r="P665" t="s">
        <v>22</v>
      </c>
      <c r="Q665">
        <v>0</v>
      </c>
      <c r="R665" t="s">
        <v>1093</v>
      </c>
      <c r="S665">
        <v>-12.47</v>
      </c>
      <c r="T665" t="str">
        <f>IF(J665="","","FCR-"&amp;_xlfn.XLOOKUP(J665,Bud_Vs_Exp!$A$14:$A$72,Bud_Vs_Exp!$B$14:$B$72,""))</f>
        <v xml:space="preserve">FCR-5.6 </v>
      </c>
      <c r="U665" t="str">
        <f>_xlfn.XLOOKUP(F665,SetUp!$O$2:$O$13,SetUp!$P$2:$P$13,"")</f>
        <v>Q4</v>
      </c>
    </row>
    <row r="666" spans="1:21" x14ac:dyDescent="0.25">
      <c r="A666" t="s">
        <v>19</v>
      </c>
      <c r="B666" t="s">
        <v>32</v>
      </c>
      <c r="C666">
        <v>2064432</v>
      </c>
      <c r="D666">
        <v>4</v>
      </c>
      <c r="E666">
        <v>44865</v>
      </c>
      <c r="F666">
        <v>202210</v>
      </c>
      <c r="G666" t="s">
        <v>738</v>
      </c>
      <c r="H666" t="s">
        <v>34</v>
      </c>
      <c r="I666">
        <v>590</v>
      </c>
      <c r="J666">
        <v>65809</v>
      </c>
      <c r="K666" t="s">
        <v>76</v>
      </c>
      <c r="L666" t="s">
        <v>75</v>
      </c>
      <c r="O666">
        <v>1</v>
      </c>
      <c r="P666" t="s">
        <v>80</v>
      </c>
      <c r="Q666">
        <v>0</v>
      </c>
      <c r="R666" t="s">
        <v>1257</v>
      </c>
      <c r="S666">
        <v>500</v>
      </c>
      <c r="T666" t="str">
        <f>IF(J666="","","FCR-"&amp;_xlfn.XLOOKUP(J666,Bud_Vs_Exp!$A$14:$A$72,Bud_Vs_Exp!$B$14:$B$72,""))</f>
        <v xml:space="preserve">FCR-1.2.16 </v>
      </c>
      <c r="U666" t="str">
        <f>_xlfn.XLOOKUP(F666,SetUp!$O$2:$O$13,SetUp!$P$2:$P$13,"")</f>
        <v>Q4</v>
      </c>
    </row>
    <row r="667" spans="1:21" x14ac:dyDescent="0.25">
      <c r="A667" t="s">
        <v>19</v>
      </c>
      <c r="B667" t="s">
        <v>20</v>
      </c>
      <c r="C667">
        <v>1573692</v>
      </c>
      <c r="D667">
        <v>0</v>
      </c>
      <c r="E667">
        <v>44886</v>
      </c>
      <c r="F667">
        <v>202211</v>
      </c>
      <c r="G667" t="s">
        <v>746</v>
      </c>
      <c r="H667" t="s">
        <v>41</v>
      </c>
      <c r="I667">
        <v>590</v>
      </c>
      <c r="J667">
        <v>65833</v>
      </c>
      <c r="K667" t="s">
        <v>76</v>
      </c>
      <c r="L667" t="s">
        <v>75</v>
      </c>
      <c r="O667">
        <v>5</v>
      </c>
      <c r="P667" t="s">
        <v>22</v>
      </c>
      <c r="Q667">
        <v>0</v>
      </c>
      <c r="R667" t="s">
        <v>1258</v>
      </c>
      <c r="S667">
        <v>1404</v>
      </c>
      <c r="T667" t="str">
        <f>IF(J667="","","FCR-"&amp;_xlfn.XLOOKUP(J667,Bud_Vs_Exp!$A$14:$A$72,Bud_Vs_Exp!$B$14:$B$72,""))</f>
        <v xml:space="preserve">FCR-6.4.3 </v>
      </c>
      <c r="U667" t="str">
        <f>_xlfn.XLOOKUP(F667,SetUp!$O$2:$O$13,SetUp!$P$2:$P$13,"")</f>
        <v>Q4</v>
      </c>
    </row>
    <row r="668" spans="1:21" x14ac:dyDescent="0.25">
      <c r="A668" t="s">
        <v>19</v>
      </c>
      <c r="B668" t="s">
        <v>20</v>
      </c>
      <c r="C668">
        <v>1573692</v>
      </c>
      <c r="D668">
        <v>1</v>
      </c>
      <c r="E668">
        <v>44886</v>
      </c>
      <c r="F668">
        <v>202211</v>
      </c>
      <c r="G668" t="s">
        <v>746</v>
      </c>
      <c r="H668" t="s">
        <v>41</v>
      </c>
      <c r="I668">
        <v>590</v>
      </c>
      <c r="J668">
        <v>65833</v>
      </c>
      <c r="K668" t="s">
        <v>76</v>
      </c>
      <c r="L668" t="s">
        <v>75</v>
      </c>
      <c r="O668">
        <v>5</v>
      </c>
      <c r="P668" t="s">
        <v>22</v>
      </c>
      <c r="Q668">
        <v>0</v>
      </c>
      <c r="R668" t="s">
        <v>1259</v>
      </c>
      <c r="S668">
        <v>1329.7</v>
      </c>
      <c r="T668" t="str">
        <f>IF(J668="","","FCR-"&amp;_xlfn.XLOOKUP(J668,Bud_Vs_Exp!$A$14:$A$72,Bud_Vs_Exp!$B$14:$B$72,""))</f>
        <v xml:space="preserve">FCR-6.4.3 </v>
      </c>
      <c r="U668" t="str">
        <f>_xlfn.XLOOKUP(F668,SetUp!$O$2:$O$13,SetUp!$P$2:$P$13,"")</f>
        <v>Q4</v>
      </c>
    </row>
    <row r="669" spans="1:21" x14ac:dyDescent="0.25">
      <c r="A669" t="s">
        <v>19</v>
      </c>
      <c r="B669" t="s">
        <v>20</v>
      </c>
      <c r="C669">
        <v>1573692</v>
      </c>
      <c r="D669">
        <v>2</v>
      </c>
      <c r="E669">
        <v>44886</v>
      </c>
      <c r="F669">
        <v>202211</v>
      </c>
      <c r="G669" t="s">
        <v>746</v>
      </c>
      <c r="H669" t="s">
        <v>41</v>
      </c>
      <c r="I669">
        <v>590</v>
      </c>
      <c r="J669">
        <v>65833</v>
      </c>
      <c r="K669" t="s">
        <v>76</v>
      </c>
      <c r="L669" t="s">
        <v>75</v>
      </c>
      <c r="O669">
        <v>5</v>
      </c>
      <c r="P669" t="s">
        <v>22</v>
      </c>
      <c r="Q669">
        <v>0</v>
      </c>
      <c r="R669" t="s">
        <v>1081</v>
      </c>
      <c r="S669">
        <v>1620</v>
      </c>
      <c r="T669" t="str">
        <f>IF(J669="","","FCR-"&amp;_xlfn.XLOOKUP(J669,Bud_Vs_Exp!$A$14:$A$72,Bud_Vs_Exp!$B$14:$B$72,""))</f>
        <v xml:space="preserve">FCR-6.4.3 </v>
      </c>
      <c r="U669" t="str">
        <f>_xlfn.XLOOKUP(F669,SetUp!$O$2:$O$13,SetUp!$P$2:$P$13,"")</f>
        <v>Q4</v>
      </c>
    </row>
    <row r="670" spans="1:21" x14ac:dyDescent="0.25">
      <c r="A670" t="s">
        <v>19</v>
      </c>
      <c r="B670" t="s">
        <v>20</v>
      </c>
      <c r="C670">
        <v>1573692</v>
      </c>
      <c r="D670">
        <v>3</v>
      </c>
      <c r="E670">
        <v>44886</v>
      </c>
      <c r="F670">
        <v>202211</v>
      </c>
      <c r="G670" t="s">
        <v>746</v>
      </c>
      <c r="H670" t="s">
        <v>41</v>
      </c>
      <c r="I670">
        <v>590</v>
      </c>
      <c r="J670">
        <v>65833</v>
      </c>
      <c r="K670" t="s">
        <v>76</v>
      </c>
      <c r="L670" t="s">
        <v>75</v>
      </c>
      <c r="O670">
        <v>5</v>
      </c>
      <c r="P670" t="s">
        <v>22</v>
      </c>
      <c r="Q670">
        <v>0</v>
      </c>
      <c r="R670" t="s">
        <v>1260</v>
      </c>
      <c r="S670">
        <v>78.900000000000006</v>
      </c>
      <c r="T670" t="str">
        <f>IF(J670="","","FCR-"&amp;_xlfn.XLOOKUP(J670,Bud_Vs_Exp!$A$14:$A$72,Bud_Vs_Exp!$B$14:$B$72,""))</f>
        <v xml:space="preserve">FCR-6.4.3 </v>
      </c>
      <c r="U670" t="str">
        <f>_xlfn.XLOOKUP(F670,SetUp!$O$2:$O$13,SetUp!$P$2:$P$13,"")</f>
        <v>Q4</v>
      </c>
    </row>
    <row r="671" spans="1:21" x14ac:dyDescent="0.25">
      <c r="A671" t="s">
        <v>19</v>
      </c>
      <c r="B671" t="s">
        <v>20</v>
      </c>
      <c r="C671">
        <v>1573692</v>
      </c>
      <c r="D671">
        <v>6</v>
      </c>
      <c r="E671">
        <v>44886</v>
      </c>
      <c r="F671">
        <v>202211</v>
      </c>
      <c r="G671" t="s">
        <v>746</v>
      </c>
      <c r="H671" t="s">
        <v>41</v>
      </c>
      <c r="I671">
        <v>590</v>
      </c>
      <c r="J671">
        <v>65833</v>
      </c>
      <c r="K671" t="s">
        <v>76</v>
      </c>
      <c r="L671" t="s">
        <v>75</v>
      </c>
      <c r="O671">
        <v>5</v>
      </c>
      <c r="P671" t="s">
        <v>22</v>
      </c>
      <c r="Q671">
        <v>0</v>
      </c>
      <c r="R671" t="s">
        <v>1261</v>
      </c>
      <c r="S671">
        <v>3.63</v>
      </c>
      <c r="T671" t="str">
        <f>IF(J671="","","FCR-"&amp;_xlfn.XLOOKUP(J671,Bud_Vs_Exp!$A$14:$A$72,Bud_Vs_Exp!$B$14:$B$72,""))</f>
        <v xml:space="preserve">FCR-6.4.3 </v>
      </c>
      <c r="U671" t="str">
        <f>_xlfn.XLOOKUP(F671,SetUp!$O$2:$O$13,SetUp!$P$2:$P$13,"")</f>
        <v>Q4</v>
      </c>
    </row>
    <row r="672" spans="1:21" x14ac:dyDescent="0.25">
      <c r="A672" t="s">
        <v>19</v>
      </c>
      <c r="B672" t="s">
        <v>20</v>
      </c>
      <c r="C672">
        <v>1573698</v>
      </c>
      <c r="D672">
        <v>0</v>
      </c>
      <c r="E672">
        <v>44894</v>
      </c>
      <c r="F672">
        <v>202211</v>
      </c>
      <c r="G672" t="s">
        <v>746</v>
      </c>
      <c r="H672" t="s">
        <v>41</v>
      </c>
      <c r="I672">
        <v>590</v>
      </c>
      <c r="J672">
        <v>65833</v>
      </c>
      <c r="K672" t="s">
        <v>76</v>
      </c>
      <c r="L672" t="s">
        <v>75</v>
      </c>
      <c r="O672">
        <v>5</v>
      </c>
      <c r="P672" t="s">
        <v>22</v>
      </c>
      <c r="Q672">
        <v>0</v>
      </c>
      <c r="R672" t="s">
        <v>1262</v>
      </c>
      <c r="S672">
        <v>988</v>
      </c>
      <c r="T672" t="str">
        <f>IF(J672="","","FCR-"&amp;_xlfn.XLOOKUP(J672,Bud_Vs_Exp!$A$14:$A$72,Bud_Vs_Exp!$B$14:$B$72,""))</f>
        <v xml:space="preserve">FCR-6.4.3 </v>
      </c>
      <c r="U672" t="str">
        <f>_xlfn.XLOOKUP(F672,SetUp!$O$2:$O$13,SetUp!$P$2:$P$13,"")</f>
        <v>Q4</v>
      </c>
    </row>
    <row r="673" spans="1:21" x14ac:dyDescent="0.25">
      <c r="A673" t="s">
        <v>19</v>
      </c>
      <c r="B673" t="s">
        <v>20</v>
      </c>
      <c r="C673">
        <v>1573697</v>
      </c>
      <c r="D673">
        <v>0</v>
      </c>
      <c r="E673">
        <v>44893</v>
      </c>
      <c r="F673">
        <v>202211</v>
      </c>
      <c r="G673" t="s">
        <v>744</v>
      </c>
      <c r="H673" t="s">
        <v>707</v>
      </c>
      <c r="I673">
        <v>590</v>
      </c>
      <c r="J673">
        <v>65803</v>
      </c>
      <c r="K673" t="s">
        <v>76</v>
      </c>
      <c r="L673" t="s">
        <v>75</v>
      </c>
      <c r="O673">
        <v>5</v>
      </c>
      <c r="P673" t="s">
        <v>22</v>
      </c>
      <c r="Q673">
        <v>0</v>
      </c>
      <c r="R673" t="s">
        <v>1263</v>
      </c>
      <c r="S673">
        <v>17.89</v>
      </c>
      <c r="T673" t="str">
        <f>IF(J673="","","FCR-"&amp;_xlfn.XLOOKUP(J673,Bud_Vs_Exp!$A$14:$A$72,Bud_Vs_Exp!$B$14:$B$72,""))</f>
        <v>FCR-1.1.1.34</v>
      </c>
      <c r="U673" t="str">
        <f>_xlfn.XLOOKUP(F673,SetUp!$O$2:$O$13,SetUp!$P$2:$P$13,"")</f>
        <v>Q4</v>
      </c>
    </row>
    <row r="674" spans="1:21" x14ac:dyDescent="0.25">
      <c r="A674" t="s">
        <v>19</v>
      </c>
      <c r="B674" t="s">
        <v>27</v>
      </c>
      <c r="C674">
        <v>1573703</v>
      </c>
      <c r="D674">
        <v>1</v>
      </c>
      <c r="E674">
        <v>44895</v>
      </c>
      <c r="F674">
        <v>202211</v>
      </c>
      <c r="G674" t="s">
        <v>735</v>
      </c>
      <c r="H674" t="s">
        <v>706</v>
      </c>
      <c r="I674">
        <v>590</v>
      </c>
      <c r="J674">
        <v>65804</v>
      </c>
      <c r="K674" t="s">
        <v>76</v>
      </c>
      <c r="L674" t="s">
        <v>75</v>
      </c>
      <c r="O674">
        <v>5</v>
      </c>
      <c r="P674" t="s">
        <v>22</v>
      </c>
      <c r="Q674">
        <v>0</v>
      </c>
      <c r="R674" t="s">
        <v>975</v>
      </c>
      <c r="S674">
        <v>4.5</v>
      </c>
      <c r="T674" t="str">
        <f>IF(J674="","","FCR-"&amp;_xlfn.XLOOKUP(J674,Bud_Vs_Exp!$A$14:$A$72,Bud_Vs_Exp!$B$14:$B$72,""))</f>
        <v>FCR-1.1.2.26</v>
      </c>
      <c r="U674" t="str">
        <f>_xlfn.XLOOKUP(F674,SetUp!$O$2:$O$13,SetUp!$P$2:$P$13,"")</f>
        <v>Q4</v>
      </c>
    </row>
    <row r="675" spans="1:21" x14ac:dyDescent="0.25">
      <c r="A675" t="s">
        <v>19</v>
      </c>
      <c r="B675" t="s">
        <v>27</v>
      </c>
      <c r="C675">
        <v>1573703</v>
      </c>
      <c r="D675">
        <v>2</v>
      </c>
      <c r="E675">
        <v>44895</v>
      </c>
      <c r="F675">
        <v>202211</v>
      </c>
      <c r="G675" t="s">
        <v>735</v>
      </c>
      <c r="H675" t="s">
        <v>706</v>
      </c>
      <c r="I675">
        <v>590</v>
      </c>
      <c r="J675">
        <v>65802</v>
      </c>
      <c r="K675" t="s">
        <v>76</v>
      </c>
      <c r="L675" t="s">
        <v>75</v>
      </c>
      <c r="O675">
        <v>5</v>
      </c>
      <c r="P675" t="s">
        <v>22</v>
      </c>
      <c r="Q675">
        <v>0</v>
      </c>
      <c r="R675" t="s">
        <v>975</v>
      </c>
      <c r="S675">
        <v>7.49</v>
      </c>
      <c r="T675" t="str">
        <f>IF(J675="","","FCR-"&amp;_xlfn.XLOOKUP(J675,Bud_Vs_Exp!$A$14:$A$72,Bud_Vs_Exp!$B$14:$B$72,""))</f>
        <v>FCR-1.1.1.33</v>
      </c>
      <c r="U675" t="str">
        <f>_xlfn.XLOOKUP(F675,SetUp!$O$2:$O$13,SetUp!$P$2:$P$13,"")</f>
        <v>Q4</v>
      </c>
    </row>
    <row r="676" spans="1:21" x14ac:dyDescent="0.25">
      <c r="A676" t="s">
        <v>19</v>
      </c>
      <c r="B676" t="s">
        <v>27</v>
      </c>
      <c r="C676">
        <v>1573702</v>
      </c>
      <c r="D676">
        <v>1</v>
      </c>
      <c r="E676">
        <v>44895</v>
      </c>
      <c r="F676">
        <v>202211</v>
      </c>
      <c r="G676" t="s">
        <v>730</v>
      </c>
      <c r="H676" t="s">
        <v>26</v>
      </c>
      <c r="I676">
        <v>590</v>
      </c>
      <c r="J676">
        <v>65804</v>
      </c>
      <c r="K676" t="s">
        <v>76</v>
      </c>
      <c r="L676" t="s">
        <v>75</v>
      </c>
      <c r="O676">
        <v>5</v>
      </c>
      <c r="P676" t="s">
        <v>22</v>
      </c>
      <c r="Q676">
        <v>0</v>
      </c>
      <c r="R676" t="s">
        <v>1264</v>
      </c>
      <c r="S676">
        <v>30.05</v>
      </c>
      <c r="T676" t="str">
        <f>IF(J676="","","FCR-"&amp;_xlfn.XLOOKUP(J676,Bud_Vs_Exp!$A$14:$A$72,Bud_Vs_Exp!$B$14:$B$72,""))</f>
        <v>FCR-1.1.2.26</v>
      </c>
      <c r="U676" t="str">
        <f>_xlfn.XLOOKUP(F676,SetUp!$O$2:$O$13,SetUp!$P$2:$P$13,"")</f>
        <v>Q4</v>
      </c>
    </row>
    <row r="677" spans="1:21" x14ac:dyDescent="0.25">
      <c r="A677" t="s">
        <v>19</v>
      </c>
      <c r="B677" t="s">
        <v>27</v>
      </c>
      <c r="C677">
        <v>1573702</v>
      </c>
      <c r="D677">
        <v>2</v>
      </c>
      <c r="E677">
        <v>44895</v>
      </c>
      <c r="F677">
        <v>202211</v>
      </c>
      <c r="G677" t="s">
        <v>730</v>
      </c>
      <c r="H677" t="s">
        <v>26</v>
      </c>
      <c r="I677">
        <v>590</v>
      </c>
      <c r="J677">
        <v>65802</v>
      </c>
      <c r="K677" t="s">
        <v>76</v>
      </c>
      <c r="L677" t="s">
        <v>75</v>
      </c>
      <c r="O677">
        <v>5</v>
      </c>
      <c r="P677" t="s">
        <v>22</v>
      </c>
      <c r="Q677">
        <v>0</v>
      </c>
      <c r="R677" t="s">
        <v>1265</v>
      </c>
      <c r="S677">
        <v>50</v>
      </c>
      <c r="T677" t="str">
        <f>IF(J677="","","FCR-"&amp;_xlfn.XLOOKUP(J677,Bud_Vs_Exp!$A$14:$A$72,Bud_Vs_Exp!$B$14:$B$72,""))</f>
        <v>FCR-1.1.1.33</v>
      </c>
      <c r="U677" t="str">
        <f>_xlfn.XLOOKUP(F677,SetUp!$O$2:$O$13,SetUp!$P$2:$P$13,"")</f>
        <v>Q4</v>
      </c>
    </row>
    <row r="678" spans="1:21" x14ac:dyDescent="0.25">
      <c r="A678" t="s">
        <v>19</v>
      </c>
      <c r="B678" t="s">
        <v>27</v>
      </c>
      <c r="C678">
        <v>1573702</v>
      </c>
      <c r="D678">
        <v>4</v>
      </c>
      <c r="E678">
        <v>44895</v>
      </c>
      <c r="F678">
        <v>202211</v>
      </c>
      <c r="G678" t="s">
        <v>730</v>
      </c>
      <c r="H678" t="s">
        <v>26</v>
      </c>
      <c r="I678">
        <v>590</v>
      </c>
      <c r="J678">
        <v>65805</v>
      </c>
      <c r="K678" t="s">
        <v>76</v>
      </c>
      <c r="L678" t="str">
        <f>IF(LEFT(J678,3)="658","EU")</f>
        <v>EU</v>
      </c>
      <c r="O678">
        <v>5</v>
      </c>
      <c r="P678" t="s">
        <v>22</v>
      </c>
      <c r="Q678">
        <v>0</v>
      </c>
      <c r="R678" t="s">
        <v>970</v>
      </c>
      <c r="S678">
        <v>3.11</v>
      </c>
      <c r="T678" t="str">
        <f>IF(J678="","","FCR-"&amp;_xlfn.XLOOKUP(J678,Bud_Vs_Exp!$A$14:$A$72,Bud_Vs_Exp!$B$14:$B$72,""))</f>
        <v>FCR-1.1.2.27</v>
      </c>
      <c r="U678" t="str">
        <f>_xlfn.XLOOKUP(F678,SetUp!$O$2:$O$13,SetUp!$P$2:$P$13,"")</f>
        <v>Q4</v>
      </c>
    </row>
    <row r="679" spans="1:21" x14ac:dyDescent="0.25">
      <c r="A679" t="s">
        <v>19</v>
      </c>
      <c r="B679" t="s">
        <v>27</v>
      </c>
      <c r="C679">
        <v>1573703</v>
      </c>
      <c r="D679">
        <v>4</v>
      </c>
      <c r="E679">
        <v>44895</v>
      </c>
      <c r="F679">
        <v>202211</v>
      </c>
      <c r="G679" t="s">
        <v>735</v>
      </c>
      <c r="H679" t="s">
        <v>706</v>
      </c>
      <c r="I679">
        <v>590</v>
      </c>
      <c r="J679">
        <v>65805</v>
      </c>
      <c r="K679" t="s">
        <v>76</v>
      </c>
      <c r="L679" t="str">
        <f>IF(LEFT(J679,3)="658","EU")</f>
        <v>EU</v>
      </c>
      <c r="O679">
        <v>5</v>
      </c>
      <c r="P679" t="s">
        <v>22</v>
      </c>
      <c r="Q679">
        <v>0</v>
      </c>
      <c r="R679" t="s">
        <v>975</v>
      </c>
      <c r="S679">
        <v>1.55</v>
      </c>
      <c r="T679" t="str">
        <f>IF(J679="","","FCR-"&amp;_xlfn.XLOOKUP(J679,Bud_Vs_Exp!$A$14:$A$72,Bud_Vs_Exp!$B$14:$B$72,""))</f>
        <v>FCR-1.1.2.27</v>
      </c>
      <c r="U679" t="str">
        <f>_xlfn.XLOOKUP(F679,SetUp!$O$2:$O$13,SetUp!$P$2:$P$13,"")</f>
        <v>Q4</v>
      </c>
    </row>
    <row r="680" spans="1:21" x14ac:dyDescent="0.25">
      <c r="A680" t="s">
        <v>19</v>
      </c>
      <c r="B680" t="s">
        <v>27</v>
      </c>
      <c r="C680">
        <v>1573707</v>
      </c>
      <c r="D680">
        <v>4</v>
      </c>
      <c r="E680">
        <v>44895</v>
      </c>
      <c r="F680">
        <v>202211</v>
      </c>
      <c r="G680" t="s">
        <v>841</v>
      </c>
      <c r="H680" t="s">
        <v>697</v>
      </c>
      <c r="I680">
        <v>590</v>
      </c>
      <c r="J680">
        <v>65827</v>
      </c>
      <c r="K680" t="s">
        <v>76</v>
      </c>
      <c r="L680" t="s">
        <v>75</v>
      </c>
      <c r="O680">
        <v>5</v>
      </c>
      <c r="P680" t="s">
        <v>22</v>
      </c>
      <c r="Q680">
        <v>0</v>
      </c>
      <c r="R680" t="s">
        <v>1093</v>
      </c>
      <c r="S680">
        <v>-24.92</v>
      </c>
      <c r="T680" t="str">
        <f>IF(J680="","","FCR-"&amp;_xlfn.XLOOKUP(J680,Bud_Vs_Exp!$A$14:$A$72,Bud_Vs_Exp!$B$14:$B$72,""))</f>
        <v xml:space="preserve">FCR-5.6 </v>
      </c>
      <c r="U680" t="str">
        <f>_xlfn.XLOOKUP(F680,SetUp!$O$2:$O$13,SetUp!$P$2:$P$13,"")</f>
        <v>Q4</v>
      </c>
    </row>
    <row r="681" spans="1:21" x14ac:dyDescent="0.25">
      <c r="A681" t="s">
        <v>19</v>
      </c>
      <c r="B681" t="s">
        <v>27</v>
      </c>
      <c r="C681">
        <v>1573717</v>
      </c>
      <c r="D681">
        <v>4</v>
      </c>
      <c r="E681">
        <v>44895</v>
      </c>
      <c r="F681">
        <v>202211</v>
      </c>
      <c r="G681" t="s">
        <v>841</v>
      </c>
      <c r="H681" t="s">
        <v>697</v>
      </c>
      <c r="I681">
        <v>590</v>
      </c>
      <c r="J681">
        <v>65827</v>
      </c>
      <c r="K681" t="s">
        <v>76</v>
      </c>
      <c r="L681" t="s">
        <v>75</v>
      </c>
      <c r="O681">
        <v>5</v>
      </c>
      <c r="P681" t="s">
        <v>22</v>
      </c>
      <c r="Q681">
        <v>0</v>
      </c>
      <c r="R681" t="s">
        <v>1266</v>
      </c>
      <c r="S681">
        <v>-3.58</v>
      </c>
      <c r="T681" t="str">
        <f>IF(J681="","","FCR-"&amp;_xlfn.XLOOKUP(J681,Bud_Vs_Exp!$A$14:$A$72,Bud_Vs_Exp!$B$14:$B$72,""))</f>
        <v xml:space="preserve">FCR-5.6 </v>
      </c>
      <c r="U681" t="str">
        <f>_xlfn.XLOOKUP(F681,SetUp!$O$2:$O$13,SetUp!$P$2:$P$13,"")</f>
        <v>Q4</v>
      </c>
    </row>
    <row r="682" spans="1:21" x14ac:dyDescent="0.25">
      <c r="A682" t="s">
        <v>19</v>
      </c>
      <c r="B682" t="s">
        <v>27</v>
      </c>
      <c r="C682">
        <v>1573715</v>
      </c>
      <c r="D682">
        <v>4</v>
      </c>
      <c r="E682">
        <v>44895</v>
      </c>
      <c r="F682">
        <v>202211</v>
      </c>
      <c r="G682" t="s">
        <v>841</v>
      </c>
      <c r="H682" t="s">
        <v>697</v>
      </c>
      <c r="I682">
        <v>590</v>
      </c>
      <c r="J682">
        <v>65827</v>
      </c>
      <c r="K682" t="s">
        <v>76</v>
      </c>
      <c r="L682" t="s">
        <v>75</v>
      </c>
      <c r="O682">
        <v>5</v>
      </c>
      <c r="P682" t="s">
        <v>22</v>
      </c>
      <c r="Q682">
        <v>0</v>
      </c>
      <c r="R682" t="s">
        <v>1267</v>
      </c>
      <c r="S682">
        <v>-4.76</v>
      </c>
      <c r="T682" t="str">
        <f>IF(J682="","","FCR-"&amp;_xlfn.XLOOKUP(J682,Bud_Vs_Exp!$A$14:$A$72,Bud_Vs_Exp!$B$14:$B$72,""))</f>
        <v xml:space="preserve">FCR-5.6 </v>
      </c>
      <c r="U682" t="str">
        <f>_xlfn.XLOOKUP(F682,SetUp!$O$2:$O$13,SetUp!$P$2:$P$13,"")</f>
        <v>Q4</v>
      </c>
    </row>
    <row r="683" spans="1:21" x14ac:dyDescent="0.25">
      <c r="A683" t="s">
        <v>19</v>
      </c>
      <c r="B683" t="s">
        <v>27</v>
      </c>
      <c r="C683">
        <v>1573716</v>
      </c>
      <c r="D683">
        <v>4</v>
      </c>
      <c r="E683">
        <v>44895</v>
      </c>
      <c r="F683">
        <v>202211</v>
      </c>
      <c r="G683" t="s">
        <v>841</v>
      </c>
      <c r="H683" t="s">
        <v>697</v>
      </c>
      <c r="I683">
        <v>590</v>
      </c>
      <c r="J683">
        <v>65827</v>
      </c>
      <c r="K683" t="s">
        <v>76</v>
      </c>
      <c r="L683" t="s">
        <v>75</v>
      </c>
      <c r="O683">
        <v>5</v>
      </c>
      <c r="P683" t="s">
        <v>22</v>
      </c>
      <c r="Q683">
        <v>0</v>
      </c>
      <c r="R683" t="s">
        <v>1268</v>
      </c>
      <c r="S683">
        <v>-5.99</v>
      </c>
      <c r="T683" t="str">
        <f>IF(J683="","","FCR-"&amp;_xlfn.XLOOKUP(J683,Bud_Vs_Exp!$A$14:$A$72,Bud_Vs_Exp!$B$14:$B$72,""))</f>
        <v xml:space="preserve">FCR-5.6 </v>
      </c>
      <c r="U683" t="str">
        <f>_xlfn.XLOOKUP(F683,SetUp!$O$2:$O$13,SetUp!$P$2:$P$13,"")</f>
        <v>Q4</v>
      </c>
    </row>
    <row r="684" spans="1:21" x14ac:dyDescent="0.25">
      <c r="A684" t="s">
        <v>19</v>
      </c>
      <c r="B684" t="s">
        <v>32</v>
      </c>
      <c r="C684">
        <v>2064472</v>
      </c>
      <c r="D684">
        <v>4</v>
      </c>
      <c r="E684">
        <v>44895</v>
      </c>
      <c r="F684">
        <v>202211</v>
      </c>
      <c r="G684" t="s">
        <v>738</v>
      </c>
      <c r="H684" t="s">
        <v>34</v>
      </c>
      <c r="I684">
        <v>590</v>
      </c>
      <c r="J684">
        <v>65809</v>
      </c>
      <c r="K684" t="s">
        <v>76</v>
      </c>
      <c r="L684" t="s">
        <v>75</v>
      </c>
      <c r="O684">
        <v>1</v>
      </c>
      <c r="P684" t="s">
        <v>80</v>
      </c>
      <c r="Q684">
        <v>0</v>
      </c>
      <c r="R684" t="s">
        <v>1269</v>
      </c>
      <c r="S684">
        <v>300</v>
      </c>
      <c r="T684" t="str">
        <f>IF(J684="","","FCR-"&amp;_xlfn.XLOOKUP(J684,Bud_Vs_Exp!$A$14:$A$72,Bud_Vs_Exp!$B$14:$B$72,""))</f>
        <v xml:space="preserve">FCR-1.2.16 </v>
      </c>
      <c r="U684" t="str">
        <f>_xlfn.XLOOKUP(F684,SetUp!$O$2:$O$13,SetUp!$P$2:$P$13,"")</f>
        <v>Q4</v>
      </c>
    </row>
    <row r="685" spans="1:21" x14ac:dyDescent="0.25">
      <c r="A685" t="s">
        <v>19</v>
      </c>
      <c r="B685" t="s">
        <v>32</v>
      </c>
      <c r="C685">
        <v>2064470</v>
      </c>
      <c r="D685">
        <v>13</v>
      </c>
      <c r="E685">
        <v>44895</v>
      </c>
      <c r="F685">
        <v>202211</v>
      </c>
      <c r="G685" t="s">
        <v>737</v>
      </c>
      <c r="H685" t="s">
        <v>33</v>
      </c>
      <c r="I685">
        <v>590</v>
      </c>
      <c r="J685">
        <v>65808</v>
      </c>
      <c r="K685" t="s">
        <v>76</v>
      </c>
      <c r="L685" t="s">
        <v>75</v>
      </c>
      <c r="O685">
        <v>1</v>
      </c>
      <c r="P685" t="s">
        <v>80</v>
      </c>
      <c r="Q685">
        <v>0</v>
      </c>
      <c r="R685" t="s">
        <v>980</v>
      </c>
      <c r="S685">
        <v>500</v>
      </c>
      <c r="T685" t="str">
        <f>IF(J685="","","FCR-"&amp;_xlfn.XLOOKUP(J685,Bud_Vs_Exp!$A$14:$A$72,Bud_Vs_Exp!$B$14:$B$72,""))</f>
        <v xml:space="preserve">FCR-1.2.15 </v>
      </c>
      <c r="U685" t="str">
        <f>_xlfn.XLOOKUP(F685,SetUp!$O$2:$O$13,SetUp!$P$2:$P$13,"")</f>
        <v>Q4</v>
      </c>
    </row>
    <row r="686" spans="1:21" x14ac:dyDescent="0.25">
      <c r="A686" t="s">
        <v>19</v>
      </c>
      <c r="B686" t="s">
        <v>32</v>
      </c>
      <c r="C686">
        <v>2064473</v>
      </c>
      <c r="D686">
        <v>13</v>
      </c>
      <c r="E686">
        <v>44895</v>
      </c>
      <c r="F686">
        <v>202211</v>
      </c>
      <c r="G686" t="s">
        <v>811</v>
      </c>
      <c r="H686" t="s">
        <v>725</v>
      </c>
      <c r="I686">
        <v>590</v>
      </c>
      <c r="J686">
        <v>65899</v>
      </c>
      <c r="K686" t="s">
        <v>76</v>
      </c>
      <c r="L686" t="s">
        <v>75</v>
      </c>
      <c r="O686">
        <v>1</v>
      </c>
      <c r="P686" t="s">
        <v>80</v>
      </c>
      <c r="Q686">
        <v>0</v>
      </c>
      <c r="R686" t="s">
        <v>980</v>
      </c>
      <c r="S686">
        <v>11982.160400000001</v>
      </c>
      <c r="T686" t="str">
        <f>IF(J686="","","FCR-"&amp;_xlfn.XLOOKUP(J686,Bud_Vs_Exp!$A$14:$A$72,Bud_Vs_Exp!$B$14:$B$72,""))</f>
        <v>FCR-VIII</v>
      </c>
      <c r="U686" t="str">
        <f>_xlfn.XLOOKUP(F686,SetUp!$O$2:$O$13,SetUp!$P$2:$P$13,"")</f>
        <v>Q4</v>
      </c>
    </row>
    <row r="687" spans="1:21" x14ac:dyDescent="0.25">
      <c r="R687" t="s">
        <v>43</v>
      </c>
      <c r="T687" t="str">
        <f>IF(J687="","","FCR-"&amp;_xlfn.XLOOKUP(J687,Bud_Vs_Exp!$A$14:$A$72,Bud_Vs_Exp!$B$14:$B$72,""))</f>
        <v/>
      </c>
      <c r="U687" t="str">
        <f>_xlfn.XLOOKUP(F687,SetUp!$O$2:$O$13,SetUp!$P$2:$P$13,"")</f>
        <v/>
      </c>
    </row>
    <row r="688" spans="1:21" x14ac:dyDescent="0.25">
      <c r="R688" t="s">
        <v>43</v>
      </c>
      <c r="T688" t="str">
        <f>IF(J688="","","FCR-"&amp;_xlfn.XLOOKUP(J688,Bud_Vs_Exp!$A$14:$A$72,Bud_Vs_Exp!$B$14:$B$72,""))</f>
        <v/>
      </c>
      <c r="U688" t="str">
        <f>_xlfn.XLOOKUP(F688,SetUp!$O$2:$O$13,SetUp!$P$2:$P$13,"")</f>
        <v/>
      </c>
    </row>
    <row r="689" spans="18:21" x14ac:dyDescent="0.25">
      <c r="R689" t="s">
        <v>43</v>
      </c>
      <c r="T689" t="str">
        <f>IF(J689="","","FCR-"&amp;_xlfn.XLOOKUP(J689,Bud_Vs_Exp!$A$14:$A$72,Bud_Vs_Exp!$B$14:$B$72,""))</f>
        <v/>
      </c>
      <c r="U689" t="str">
        <f>_xlfn.XLOOKUP(F689,SetUp!$O$2:$O$13,SetUp!$P$2:$P$13,"")</f>
        <v/>
      </c>
    </row>
    <row r="690" spans="18:21" x14ac:dyDescent="0.25">
      <c r="R690" t="s">
        <v>43</v>
      </c>
      <c r="T690" t="str">
        <f>IF(J690="","","FCR-"&amp;_xlfn.XLOOKUP(J690,Bud_Vs_Exp!$A$14:$A$72,Bud_Vs_Exp!$B$14:$B$72,""))</f>
        <v/>
      </c>
      <c r="U690" t="str">
        <f>_xlfn.XLOOKUP(F690,SetUp!$O$2:$O$13,SetUp!$P$2:$P$13,"")</f>
        <v/>
      </c>
    </row>
    <row r="691" spans="18:21" x14ac:dyDescent="0.25">
      <c r="R691" t="s">
        <v>43</v>
      </c>
      <c r="T691" t="str">
        <f>IF(J691="","","FCR-"&amp;_xlfn.XLOOKUP(J691,Bud_Vs_Exp!$A$14:$A$72,Bud_Vs_Exp!$B$14:$B$72,""))</f>
        <v/>
      </c>
      <c r="U691" t="str">
        <f>_xlfn.XLOOKUP(F691,SetUp!$O$2:$O$13,SetUp!$P$2:$P$13,"")</f>
        <v/>
      </c>
    </row>
    <row r="692" spans="18:21" x14ac:dyDescent="0.25">
      <c r="R692" t="s">
        <v>43</v>
      </c>
      <c r="T692" t="str">
        <f>IF(J692="","","FCR-"&amp;_xlfn.XLOOKUP(J692,Bud_Vs_Exp!$A$14:$A$72,Bud_Vs_Exp!$B$14:$B$72,""))</f>
        <v/>
      </c>
      <c r="U692" t="str">
        <f>_xlfn.XLOOKUP(F692,SetUp!$O$2:$O$13,SetUp!$P$2:$P$13,"")</f>
        <v/>
      </c>
    </row>
    <row r="693" spans="18:21" x14ac:dyDescent="0.25">
      <c r="R693" t="s">
        <v>43</v>
      </c>
      <c r="T693" t="str">
        <f>IF(J693="","","FCR-"&amp;_xlfn.XLOOKUP(J693,Bud_Vs_Exp!$A$14:$A$72,Bud_Vs_Exp!$B$14:$B$72,""))</f>
        <v/>
      </c>
      <c r="U693" t="str">
        <f>_xlfn.XLOOKUP(F693,SetUp!$O$2:$O$13,SetUp!$P$2:$P$13,"")</f>
        <v/>
      </c>
    </row>
    <row r="694" spans="18:21" x14ac:dyDescent="0.25">
      <c r="R694" t="s">
        <v>43</v>
      </c>
      <c r="T694" t="str">
        <f>IF(J694="","","FCR-"&amp;_xlfn.XLOOKUP(J694,Bud_Vs_Exp!$A$14:$A$72,Bud_Vs_Exp!$B$14:$B$72,""))</f>
        <v/>
      </c>
      <c r="U694" t="str">
        <f>_xlfn.XLOOKUP(F694,SetUp!$O$2:$O$13,SetUp!$P$2:$P$13,"")</f>
        <v/>
      </c>
    </row>
    <row r="695" spans="18:21" x14ac:dyDescent="0.25">
      <c r="R695" t="s">
        <v>43</v>
      </c>
      <c r="T695" t="str">
        <f>IF(J695="","","FCR-"&amp;_xlfn.XLOOKUP(J695,Bud_Vs_Exp!$A$14:$A$72,Bud_Vs_Exp!$B$14:$B$72,""))</f>
        <v/>
      </c>
      <c r="U695" t="str">
        <f>_xlfn.XLOOKUP(F695,SetUp!$O$2:$O$13,SetUp!$P$2:$P$13,"")</f>
        <v/>
      </c>
    </row>
    <row r="696" spans="18:21" x14ac:dyDescent="0.25">
      <c r="R696" t="s">
        <v>43</v>
      </c>
      <c r="T696" t="str">
        <f>IF(J696="","","FCR-"&amp;_xlfn.XLOOKUP(J696,Bud_Vs_Exp!$A$14:$A$72,Bud_Vs_Exp!$B$14:$B$72,""))</f>
        <v/>
      </c>
      <c r="U696" t="str">
        <f>_xlfn.XLOOKUP(F696,SetUp!$O$2:$O$13,SetUp!$P$2:$P$13,"")</f>
        <v/>
      </c>
    </row>
    <row r="697" spans="18:21" x14ac:dyDescent="0.25">
      <c r="R697" t="s">
        <v>43</v>
      </c>
      <c r="T697" t="str">
        <f>IF(J697="","","FCR-"&amp;_xlfn.XLOOKUP(J697,Bud_Vs_Exp!$A$14:$A$72,Bud_Vs_Exp!$B$14:$B$72,""))</f>
        <v/>
      </c>
      <c r="U697" t="str">
        <f>_xlfn.XLOOKUP(F697,SetUp!$O$2:$O$13,SetUp!$P$2:$P$13,"")</f>
        <v/>
      </c>
    </row>
    <row r="698" spans="18:21" x14ac:dyDescent="0.25">
      <c r="R698" t="s">
        <v>43</v>
      </c>
      <c r="T698" t="str">
        <f>IF(J698="","","FCR-"&amp;_xlfn.XLOOKUP(J698,Bud_Vs_Exp!$A$14:$A$72,Bud_Vs_Exp!$B$14:$B$72,""))</f>
        <v/>
      </c>
      <c r="U698" t="str">
        <f>_xlfn.XLOOKUP(F698,SetUp!$O$2:$O$13,SetUp!$P$2:$P$13,"")</f>
        <v/>
      </c>
    </row>
    <row r="699" spans="18:21" x14ac:dyDescent="0.25">
      <c r="R699" t="s">
        <v>43</v>
      </c>
      <c r="T699" t="str">
        <f>IF(J699="","","FCR-"&amp;_xlfn.XLOOKUP(J699,Bud_Vs_Exp!$A$14:$A$72,Bud_Vs_Exp!$B$14:$B$72,""))</f>
        <v/>
      </c>
      <c r="U699" t="str">
        <f>_xlfn.XLOOKUP(F699,SetUp!$O$2:$O$13,SetUp!$P$2:$P$13,"")</f>
        <v/>
      </c>
    </row>
    <row r="700" spans="18:21" x14ac:dyDescent="0.25">
      <c r="R700" t="s">
        <v>43</v>
      </c>
      <c r="T700" t="str">
        <f>IF(J700="","","FCR-"&amp;_xlfn.XLOOKUP(J700,Bud_Vs_Exp!$A$14:$A$72,Bud_Vs_Exp!$B$14:$B$72,""))</f>
        <v/>
      </c>
      <c r="U700" t="str">
        <f>_xlfn.XLOOKUP(F700,SetUp!$O$2:$O$13,SetUp!$P$2:$P$13,"")</f>
        <v/>
      </c>
    </row>
    <row r="701" spans="18:21" x14ac:dyDescent="0.25">
      <c r="R701" t="s">
        <v>43</v>
      </c>
      <c r="T701" t="str">
        <f>IF(J701="","","FCR-"&amp;_xlfn.XLOOKUP(J701,Bud_Vs_Exp!$A$14:$A$72,Bud_Vs_Exp!$B$14:$B$72,""))</f>
        <v/>
      </c>
      <c r="U701" t="str">
        <f>_xlfn.XLOOKUP(F701,SetUp!$O$2:$O$13,SetUp!$P$2:$P$13,"")</f>
        <v/>
      </c>
    </row>
    <row r="702" spans="18:21" x14ac:dyDescent="0.25">
      <c r="R702" t="s">
        <v>43</v>
      </c>
      <c r="T702" t="str">
        <f>IF(J702="","","FCR-"&amp;_xlfn.XLOOKUP(J702,Bud_Vs_Exp!$A$14:$A$72,Bud_Vs_Exp!$B$14:$B$72,""))</f>
        <v/>
      </c>
      <c r="U702" t="str">
        <f>_xlfn.XLOOKUP(F702,SetUp!$O$2:$O$13,SetUp!$P$2:$P$13,"")</f>
        <v/>
      </c>
    </row>
    <row r="703" spans="18:21" x14ac:dyDescent="0.25">
      <c r="R703" t="s">
        <v>43</v>
      </c>
      <c r="T703" t="str">
        <f>IF(J703="","","FCR-"&amp;_xlfn.XLOOKUP(J703,Bud_Vs_Exp!$A$14:$A$72,Bud_Vs_Exp!$B$14:$B$72,""))</f>
        <v/>
      </c>
      <c r="U703" t="str">
        <f>_xlfn.XLOOKUP(F703,SetUp!$O$2:$O$13,SetUp!$P$2:$P$13,"")</f>
        <v/>
      </c>
    </row>
    <row r="704" spans="18:21" x14ac:dyDescent="0.25">
      <c r="R704" t="s">
        <v>43</v>
      </c>
      <c r="T704" t="str">
        <f>IF(J704="","","FCR-"&amp;_xlfn.XLOOKUP(J704,Bud_Vs_Exp!$A$14:$A$72,Bud_Vs_Exp!$B$14:$B$72,""))</f>
        <v/>
      </c>
      <c r="U704" t="str">
        <f>_xlfn.XLOOKUP(F704,SetUp!$O$2:$O$13,SetUp!$P$2:$P$13,"")</f>
        <v/>
      </c>
    </row>
    <row r="705" spans="18:21" x14ac:dyDescent="0.25">
      <c r="R705" t="s">
        <v>43</v>
      </c>
      <c r="T705" t="str">
        <f>IF(J705="","","FCR-"&amp;_xlfn.XLOOKUP(J705,Bud_Vs_Exp!$A$14:$A$72,Bud_Vs_Exp!$B$14:$B$72,""))</f>
        <v/>
      </c>
      <c r="U705" t="str">
        <f>_xlfn.XLOOKUP(F705,SetUp!$O$2:$O$13,SetUp!$P$2:$P$13,"")</f>
        <v/>
      </c>
    </row>
    <row r="706" spans="18:21" x14ac:dyDescent="0.25">
      <c r="R706" t="s">
        <v>43</v>
      </c>
      <c r="T706" t="str">
        <f>IF(J706="","","FCR-"&amp;_xlfn.XLOOKUP(J706,Bud_Vs_Exp!$A$14:$A$72,Bud_Vs_Exp!$B$14:$B$72,""))</f>
        <v/>
      </c>
      <c r="U706" t="str">
        <f>_xlfn.XLOOKUP(F706,SetUp!$O$2:$O$13,SetUp!$P$2:$P$13,"")</f>
        <v/>
      </c>
    </row>
    <row r="707" spans="18:21" x14ac:dyDescent="0.25">
      <c r="R707" t="s">
        <v>43</v>
      </c>
      <c r="T707" t="str">
        <f>IF(J707="","","FCR-"&amp;_xlfn.XLOOKUP(J707,Bud_Vs_Exp!$A$14:$A$72,Bud_Vs_Exp!$B$14:$B$72,""))</f>
        <v/>
      </c>
      <c r="U707" t="str">
        <f>_xlfn.XLOOKUP(F707,SetUp!$O$2:$O$13,SetUp!$P$2:$P$13,"")</f>
        <v/>
      </c>
    </row>
    <row r="708" spans="18:21" x14ac:dyDescent="0.25">
      <c r="R708" t="s">
        <v>43</v>
      </c>
      <c r="T708" t="str">
        <f>IF(J708="","","FCR-"&amp;_xlfn.XLOOKUP(J708,Bud_Vs_Exp!$A$14:$A$72,Bud_Vs_Exp!$B$14:$B$72,""))</f>
        <v/>
      </c>
      <c r="U708" t="str">
        <f>_xlfn.XLOOKUP(F708,SetUp!$O$2:$O$13,SetUp!$P$2:$P$13,"")</f>
        <v/>
      </c>
    </row>
    <row r="709" spans="18:21" x14ac:dyDescent="0.25">
      <c r="R709" t="s">
        <v>43</v>
      </c>
      <c r="T709" t="str">
        <f>IF(J709="","","FCR-"&amp;_xlfn.XLOOKUP(J709,Bud_Vs_Exp!$A$14:$A$72,Bud_Vs_Exp!$B$14:$B$72,""))</f>
        <v/>
      </c>
      <c r="U709" t="str">
        <f>_xlfn.XLOOKUP(F709,SetUp!$O$2:$O$13,SetUp!$P$2:$P$13,"")</f>
        <v/>
      </c>
    </row>
    <row r="710" spans="18:21" x14ac:dyDescent="0.25">
      <c r="R710" t="s">
        <v>43</v>
      </c>
      <c r="T710" t="str">
        <f>IF(J710="","","FCR-"&amp;_xlfn.XLOOKUP(J710,Bud_Vs_Exp!$A$14:$A$72,Bud_Vs_Exp!$B$14:$B$72,""))</f>
        <v/>
      </c>
      <c r="U710" t="str">
        <f>_xlfn.XLOOKUP(F710,SetUp!$O$2:$O$13,SetUp!$P$2:$P$13,"")</f>
        <v/>
      </c>
    </row>
    <row r="711" spans="18:21" x14ac:dyDescent="0.25">
      <c r="R711" t="s">
        <v>43</v>
      </c>
      <c r="T711" t="str">
        <f>IF(J711="","","FCR-"&amp;_xlfn.XLOOKUP(J711,Bud_Vs_Exp!$A$14:$A$72,Bud_Vs_Exp!$B$14:$B$72,""))</f>
        <v/>
      </c>
      <c r="U711" t="str">
        <f>_xlfn.XLOOKUP(F711,SetUp!$O$2:$O$13,SetUp!$P$2:$P$13,"")</f>
        <v/>
      </c>
    </row>
    <row r="712" spans="18:21" x14ac:dyDescent="0.25">
      <c r="R712" t="s">
        <v>43</v>
      </c>
      <c r="T712" t="str">
        <f>IF(J712="","","FCR-"&amp;_xlfn.XLOOKUP(J712,Bud_Vs_Exp!$A$14:$A$72,Bud_Vs_Exp!$B$14:$B$72,""))</f>
        <v/>
      </c>
      <c r="U712" t="str">
        <f>_xlfn.XLOOKUP(F712,SetUp!$O$2:$O$13,SetUp!$P$2:$P$13,"")</f>
        <v/>
      </c>
    </row>
    <row r="713" spans="18:21" x14ac:dyDescent="0.25">
      <c r="R713" t="s">
        <v>43</v>
      </c>
      <c r="T713" t="str">
        <f>IF(J713="","","FCR-"&amp;_xlfn.XLOOKUP(J713,Bud_Vs_Exp!$A$14:$A$72,Bud_Vs_Exp!$B$14:$B$72,""))</f>
        <v/>
      </c>
      <c r="U713" t="str">
        <f>_xlfn.XLOOKUP(F713,SetUp!$O$2:$O$13,SetUp!$P$2:$P$13,"")</f>
        <v/>
      </c>
    </row>
    <row r="714" spans="18:21" x14ac:dyDescent="0.25">
      <c r="R714" t="s">
        <v>43</v>
      </c>
      <c r="T714" t="str">
        <f>IF(J714="","","FCR-"&amp;_xlfn.XLOOKUP(J714,Bud_Vs_Exp!$A$14:$A$72,Bud_Vs_Exp!$B$14:$B$72,""))</f>
        <v/>
      </c>
      <c r="U714" t="str">
        <f>_xlfn.XLOOKUP(F714,SetUp!$O$2:$O$13,SetUp!$P$2:$P$13,"")</f>
        <v/>
      </c>
    </row>
    <row r="715" spans="18:21" x14ac:dyDescent="0.25">
      <c r="R715" t="s">
        <v>43</v>
      </c>
      <c r="T715" t="str">
        <f>IF(J715="","","FCR-"&amp;_xlfn.XLOOKUP(J715,Bud_Vs_Exp!$A$14:$A$72,Bud_Vs_Exp!$B$14:$B$72,""))</f>
        <v/>
      </c>
      <c r="U715" t="str">
        <f>_xlfn.XLOOKUP(F715,SetUp!$O$2:$O$13,SetUp!$P$2:$P$13,"")</f>
        <v/>
      </c>
    </row>
    <row r="716" spans="18:21" x14ac:dyDescent="0.25">
      <c r="R716" t="s">
        <v>43</v>
      </c>
      <c r="T716" t="str">
        <f>IF(J716="","","FCR-"&amp;_xlfn.XLOOKUP(J716,Bud_Vs_Exp!$A$14:$A$72,Bud_Vs_Exp!$B$14:$B$72,""))</f>
        <v/>
      </c>
      <c r="U716" t="str">
        <f>_xlfn.XLOOKUP(F716,SetUp!$O$2:$O$13,SetUp!$P$2:$P$13,"")</f>
        <v/>
      </c>
    </row>
    <row r="717" spans="18:21" x14ac:dyDescent="0.25">
      <c r="R717" t="s">
        <v>43</v>
      </c>
      <c r="T717" t="str">
        <f>IF(J717="","","FCR-"&amp;_xlfn.XLOOKUP(J717,Bud_Vs_Exp!$A$14:$A$72,Bud_Vs_Exp!$B$14:$B$72,""))</f>
        <v/>
      </c>
      <c r="U717" t="str">
        <f>_xlfn.XLOOKUP(F717,SetUp!$O$2:$O$13,SetUp!$P$2:$P$13,"")</f>
        <v/>
      </c>
    </row>
    <row r="718" spans="18:21" x14ac:dyDescent="0.25">
      <c r="R718" t="s">
        <v>43</v>
      </c>
      <c r="T718" t="str">
        <f>IF(J718="","","FCR-"&amp;_xlfn.XLOOKUP(J718,Bud_Vs_Exp!$A$14:$A$72,Bud_Vs_Exp!$B$14:$B$72,""))</f>
        <v/>
      </c>
      <c r="U718" t="str">
        <f>_xlfn.XLOOKUP(F718,SetUp!$O$2:$O$13,SetUp!$P$2:$P$13,"")</f>
        <v/>
      </c>
    </row>
    <row r="719" spans="18:21" x14ac:dyDescent="0.25">
      <c r="R719" t="s">
        <v>43</v>
      </c>
      <c r="T719" t="str">
        <f>IF(J719="","","FCR-"&amp;_xlfn.XLOOKUP(J719,Bud_Vs_Exp!$A$14:$A$72,Bud_Vs_Exp!$B$14:$B$72,""))</f>
        <v/>
      </c>
      <c r="U719" t="str">
        <f>_xlfn.XLOOKUP(F719,SetUp!$O$2:$O$13,SetUp!$P$2:$P$13,"")</f>
        <v/>
      </c>
    </row>
    <row r="720" spans="18:21" x14ac:dyDescent="0.25">
      <c r="R720" t="s">
        <v>43</v>
      </c>
      <c r="T720" t="str">
        <f>IF(J720="","","FCR-"&amp;_xlfn.XLOOKUP(J720,Bud_Vs_Exp!$A$14:$A$72,Bud_Vs_Exp!$B$14:$B$72,""))</f>
        <v/>
      </c>
      <c r="U720" t="str">
        <f>_xlfn.XLOOKUP(F720,SetUp!$O$2:$O$13,SetUp!$P$2:$P$13,"")</f>
        <v/>
      </c>
    </row>
    <row r="721" spans="18:21" x14ac:dyDescent="0.25">
      <c r="R721" t="s">
        <v>43</v>
      </c>
      <c r="T721" t="str">
        <f>IF(J721="","","FCR-"&amp;_xlfn.XLOOKUP(J721,Bud_Vs_Exp!$A$14:$A$72,Bud_Vs_Exp!$B$14:$B$72,""))</f>
        <v/>
      </c>
      <c r="U721" t="str">
        <f>_xlfn.XLOOKUP(F721,SetUp!$O$2:$O$13,SetUp!$P$2:$P$13,"")</f>
        <v/>
      </c>
    </row>
    <row r="722" spans="18:21" x14ac:dyDescent="0.25">
      <c r="R722" t="s">
        <v>43</v>
      </c>
      <c r="T722" t="str">
        <f>IF(J722="","","FCR-"&amp;_xlfn.XLOOKUP(J722,Bud_Vs_Exp!$A$14:$A$72,Bud_Vs_Exp!$B$14:$B$72,""))</f>
        <v/>
      </c>
      <c r="U722" t="str">
        <f>_xlfn.XLOOKUP(F722,SetUp!$O$2:$O$13,SetUp!$P$2:$P$13,"")</f>
        <v/>
      </c>
    </row>
    <row r="723" spans="18:21" x14ac:dyDescent="0.25">
      <c r="R723" t="s">
        <v>43</v>
      </c>
      <c r="T723" t="str">
        <f>IF(J723="","","FCR-"&amp;_xlfn.XLOOKUP(J723,Bud_Vs_Exp!$A$14:$A$72,Bud_Vs_Exp!$B$14:$B$72,""))</f>
        <v/>
      </c>
      <c r="U723" t="str">
        <f>_xlfn.XLOOKUP(F723,SetUp!$O$2:$O$13,SetUp!$P$2:$P$13,"")</f>
        <v/>
      </c>
    </row>
    <row r="724" spans="18:21" x14ac:dyDescent="0.25">
      <c r="R724" t="s">
        <v>43</v>
      </c>
      <c r="T724" t="str">
        <f>IF(J724="","","FCR-"&amp;_xlfn.XLOOKUP(J724,Bud_Vs_Exp!$A$14:$A$72,Bud_Vs_Exp!$B$14:$B$72,""))</f>
        <v/>
      </c>
      <c r="U724" t="str">
        <f>_xlfn.XLOOKUP(F724,SetUp!$O$2:$O$13,SetUp!$P$2:$P$13,"")</f>
        <v/>
      </c>
    </row>
    <row r="725" spans="18:21" x14ac:dyDescent="0.25">
      <c r="R725" t="s">
        <v>43</v>
      </c>
      <c r="T725" t="str">
        <f>IF(J725="","","FCR-"&amp;_xlfn.XLOOKUP(J725,Bud_Vs_Exp!$A$14:$A$72,Bud_Vs_Exp!$B$14:$B$72,""))</f>
        <v/>
      </c>
      <c r="U725" t="str">
        <f>_xlfn.XLOOKUP(F725,SetUp!$O$2:$O$13,SetUp!$P$2:$P$13,"")</f>
        <v/>
      </c>
    </row>
    <row r="726" spans="18:21" x14ac:dyDescent="0.25">
      <c r="R726" t="s">
        <v>43</v>
      </c>
      <c r="T726" t="str">
        <f>IF(J726="","","FCR-"&amp;_xlfn.XLOOKUP(J726,Bud_Vs_Exp!$A$14:$A$72,Bud_Vs_Exp!$B$14:$B$72,""))</f>
        <v/>
      </c>
      <c r="U726" t="str">
        <f>_xlfn.XLOOKUP(F726,SetUp!$O$2:$O$13,SetUp!$P$2:$P$13,"")</f>
        <v/>
      </c>
    </row>
    <row r="727" spans="18:21" x14ac:dyDescent="0.25">
      <c r="R727" t="s">
        <v>43</v>
      </c>
      <c r="T727" t="str">
        <f>IF(J727="","","FCR-"&amp;_xlfn.XLOOKUP(J727,Bud_Vs_Exp!$A$14:$A$72,Bud_Vs_Exp!$B$14:$B$72,""))</f>
        <v/>
      </c>
      <c r="U727" t="str">
        <f>_xlfn.XLOOKUP(F727,SetUp!$O$2:$O$13,SetUp!$P$2:$P$13,"")</f>
        <v/>
      </c>
    </row>
    <row r="728" spans="18:21" x14ac:dyDescent="0.25">
      <c r="R728" t="s">
        <v>43</v>
      </c>
      <c r="T728" t="str">
        <f>IF(J728="","","FCR-"&amp;_xlfn.XLOOKUP(J728,Bud_Vs_Exp!$A$14:$A$72,Bud_Vs_Exp!$B$14:$B$72,""))</f>
        <v/>
      </c>
      <c r="U728" t="str">
        <f>_xlfn.XLOOKUP(F728,SetUp!$O$2:$O$13,SetUp!$P$2:$P$13,"")</f>
        <v/>
      </c>
    </row>
    <row r="729" spans="18:21" x14ac:dyDescent="0.25">
      <c r="R729" t="s">
        <v>43</v>
      </c>
      <c r="T729" t="str">
        <f>IF(J729="","","FCR-"&amp;_xlfn.XLOOKUP(J729,Bud_Vs_Exp!$A$14:$A$72,Bud_Vs_Exp!$B$14:$B$72,""))</f>
        <v/>
      </c>
      <c r="U729" t="str">
        <f>_xlfn.XLOOKUP(F729,SetUp!$O$2:$O$13,SetUp!$P$2:$P$13,"")</f>
        <v/>
      </c>
    </row>
    <row r="730" spans="18:21" x14ac:dyDescent="0.25">
      <c r="R730" t="s">
        <v>43</v>
      </c>
      <c r="T730" t="str">
        <f>IF(J730="","","FCR-"&amp;_xlfn.XLOOKUP(J730,Bud_Vs_Exp!$A$14:$A$72,Bud_Vs_Exp!$B$14:$B$72,""))</f>
        <v/>
      </c>
      <c r="U730" t="str">
        <f>_xlfn.XLOOKUP(F730,SetUp!$O$2:$O$13,SetUp!$P$2:$P$13,"")</f>
        <v/>
      </c>
    </row>
    <row r="731" spans="18:21" x14ac:dyDescent="0.25">
      <c r="R731" t="s">
        <v>43</v>
      </c>
      <c r="T731" t="str">
        <f>IF(J731="","","FCR-"&amp;_xlfn.XLOOKUP(J731,Bud_Vs_Exp!$A$14:$A$72,Bud_Vs_Exp!$B$14:$B$72,""))</f>
        <v/>
      </c>
      <c r="U731" t="str">
        <f>_xlfn.XLOOKUP(F731,SetUp!$O$2:$O$13,SetUp!$P$2:$P$13,"")</f>
        <v/>
      </c>
    </row>
    <row r="732" spans="18:21" x14ac:dyDescent="0.25">
      <c r="R732" t="s">
        <v>43</v>
      </c>
      <c r="T732" t="str">
        <f>IF(J732="","","FCR-"&amp;_xlfn.XLOOKUP(J732,Bud_Vs_Exp!$A$14:$A$72,Bud_Vs_Exp!$B$14:$B$72,""))</f>
        <v/>
      </c>
      <c r="U732" t="str">
        <f>_xlfn.XLOOKUP(F732,SetUp!$O$2:$O$13,SetUp!$P$2:$P$13,"")</f>
        <v/>
      </c>
    </row>
    <row r="733" spans="18:21" x14ac:dyDescent="0.25">
      <c r="R733" t="s">
        <v>43</v>
      </c>
      <c r="T733" t="str">
        <f>IF(J733="","","FCR-"&amp;_xlfn.XLOOKUP(J733,Bud_Vs_Exp!$A$14:$A$72,Bud_Vs_Exp!$B$14:$B$72,""))</f>
        <v/>
      </c>
      <c r="U733" t="str">
        <f>_xlfn.XLOOKUP(F733,SetUp!$O$2:$O$13,SetUp!$P$2:$P$13,"")</f>
        <v/>
      </c>
    </row>
    <row r="734" spans="18:21" x14ac:dyDescent="0.25">
      <c r="R734" t="s">
        <v>43</v>
      </c>
      <c r="T734" t="str">
        <f>IF(J734="","","FCR-"&amp;_xlfn.XLOOKUP(J734,Bud_Vs_Exp!$A$14:$A$72,Bud_Vs_Exp!$B$14:$B$72,""))</f>
        <v/>
      </c>
      <c r="U734" t="str">
        <f>_xlfn.XLOOKUP(F734,SetUp!$O$2:$O$13,SetUp!$P$2:$P$13,"")</f>
        <v/>
      </c>
    </row>
    <row r="735" spans="18:21" x14ac:dyDescent="0.25">
      <c r="R735" t="s">
        <v>43</v>
      </c>
      <c r="T735" t="str">
        <f>IF(J735="","","FCR-"&amp;_xlfn.XLOOKUP(J735,Bud_Vs_Exp!$A$14:$A$72,Bud_Vs_Exp!$B$14:$B$72,""))</f>
        <v/>
      </c>
      <c r="U735" t="str">
        <f>_xlfn.XLOOKUP(F735,SetUp!$O$2:$O$13,SetUp!$P$2:$P$13,"")</f>
        <v/>
      </c>
    </row>
    <row r="736" spans="18:21" x14ac:dyDescent="0.25">
      <c r="R736" t="s">
        <v>43</v>
      </c>
      <c r="T736" t="str">
        <f>IF(J736="","","FCR-"&amp;_xlfn.XLOOKUP(J736,Bud_Vs_Exp!$A$14:$A$72,Bud_Vs_Exp!$B$14:$B$72,""))</f>
        <v/>
      </c>
      <c r="U736" t="str">
        <f>_xlfn.XLOOKUP(F736,SetUp!$O$2:$O$13,SetUp!$P$2:$P$13,"")</f>
        <v/>
      </c>
    </row>
    <row r="737" spans="18:21" x14ac:dyDescent="0.25">
      <c r="R737" t="s">
        <v>43</v>
      </c>
      <c r="T737" t="str">
        <f>IF(J737="","","FCR-"&amp;_xlfn.XLOOKUP(J737,Bud_Vs_Exp!$A$14:$A$72,Bud_Vs_Exp!$B$14:$B$72,""))</f>
        <v/>
      </c>
      <c r="U737" t="str">
        <f>_xlfn.XLOOKUP(F737,SetUp!$O$2:$O$13,SetUp!$P$2:$P$13,"")</f>
        <v/>
      </c>
    </row>
    <row r="738" spans="18:21" x14ac:dyDescent="0.25">
      <c r="R738" t="s">
        <v>43</v>
      </c>
      <c r="T738" t="str">
        <f>IF(J738="","","FCR-"&amp;_xlfn.XLOOKUP(J738,Bud_Vs_Exp!$A$14:$A$72,Bud_Vs_Exp!$B$14:$B$72,""))</f>
        <v/>
      </c>
      <c r="U738" t="str">
        <f>_xlfn.XLOOKUP(F738,SetUp!$O$2:$O$13,SetUp!$P$2:$P$13,"")</f>
        <v/>
      </c>
    </row>
    <row r="739" spans="18:21" x14ac:dyDescent="0.25">
      <c r="R739" t="s">
        <v>43</v>
      </c>
      <c r="T739" t="str">
        <f>IF(J739="","","FCR-"&amp;_xlfn.XLOOKUP(J739,Bud_Vs_Exp!$A$14:$A$72,Bud_Vs_Exp!$B$14:$B$72,""))</f>
        <v/>
      </c>
      <c r="U739" t="str">
        <f>_xlfn.XLOOKUP(F739,SetUp!$O$2:$O$13,SetUp!$P$2:$P$13,"")</f>
        <v/>
      </c>
    </row>
    <row r="740" spans="18:21" x14ac:dyDescent="0.25">
      <c r="R740" t="s">
        <v>43</v>
      </c>
      <c r="T740" t="str">
        <f>IF(J740="","","FCR-"&amp;_xlfn.XLOOKUP(J740,Bud_Vs_Exp!$A$14:$A$72,Bud_Vs_Exp!$B$14:$B$72,""))</f>
        <v/>
      </c>
      <c r="U740" t="str">
        <f>_xlfn.XLOOKUP(F740,SetUp!$O$2:$O$13,SetUp!$P$2:$P$13,"")</f>
        <v/>
      </c>
    </row>
    <row r="741" spans="18:21" x14ac:dyDescent="0.25">
      <c r="R741" t="s">
        <v>43</v>
      </c>
      <c r="T741" t="str">
        <f>IF(J741="","","FCR-"&amp;_xlfn.XLOOKUP(J741,Bud_Vs_Exp!$A$14:$A$72,Bud_Vs_Exp!$B$14:$B$72,""))</f>
        <v/>
      </c>
      <c r="U741" t="str">
        <f>_xlfn.XLOOKUP(F741,SetUp!$O$2:$O$13,SetUp!$P$2:$P$13,"")</f>
        <v/>
      </c>
    </row>
    <row r="742" spans="18:21" x14ac:dyDescent="0.25">
      <c r="R742" t="s">
        <v>43</v>
      </c>
      <c r="T742" t="str">
        <f>IF(J742="","","FCR-"&amp;_xlfn.XLOOKUP(J742,Bud_Vs_Exp!$A$14:$A$72,Bud_Vs_Exp!$B$14:$B$72,""))</f>
        <v/>
      </c>
      <c r="U742" t="str">
        <f>_xlfn.XLOOKUP(F742,SetUp!$O$2:$O$13,SetUp!$P$2:$P$13,"")</f>
        <v/>
      </c>
    </row>
    <row r="743" spans="18:21" x14ac:dyDescent="0.25">
      <c r="R743" t="s">
        <v>43</v>
      </c>
      <c r="T743" t="str">
        <f>IF(J743="","","FCR-"&amp;_xlfn.XLOOKUP(J743,Bud_Vs_Exp!$A$14:$A$72,Bud_Vs_Exp!$B$14:$B$72,""))</f>
        <v/>
      </c>
      <c r="U743" t="str">
        <f>_xlfn.XLOOKUP(F743,SetUp!$O$2:$O$13,SetUp!$P$2:$P$13,"")</f>
        <v/>
      </c>
    </row>
    <row r="744" spans="18:21" x14ac:dyDescent="0.25">
      <c r="R744" t="s">
        <v>43</v>
      </c>
      <c r="T744" t="str">
        <f>IF(J744="","","FCR-"&amp;_xlfn.XLOOKUP(J744,Bud_Vs_Exp!$A$14:$A$72,Bud_Vs_Exp!$B$14:$B$72,""))</f>
        <v/>
      </c>
      <c r="U744" t="str">
        <f>_xlfn.XLOOKUP(F744,SetUp!$O$2:$O$13,SetUp!$P$2:$P$13,"")</f>
        <v/>
      </c>
    </row>
    <row r="745" spans="18:21" x14ac:dyDescent="0.25">
      <c r="R745" t="s">
        <v>43</v>
      </c>
      <c r="T745" t="str">
        <f>IF(J745="","","FCR-"&amp;_xlfn.XLOOKUP(J745,Bud_Vs_Exp!$A$14:$A$72,Bud_Vs_Exp!$B$14:$B$72,""))</f>
        <v/>
      </c>
      <c r="U745" t="str">
        <f>_xlfn.XLOOKUP(F745,SetUp!$O$2:$O$13,SetUp!$P$2:$P$13,"")</f>
        <v/>
      </c>
    </row>
    <row r="746" spans="18:21" x14ac:dyDescent="0.25">
      <c r="R746" t="s">
        <v>43</v>
      </c>
      <c r="T746" t="str">
        <f>IF(J746="","","FCR-"&amp;_xlfn.XLOOKUP(J746,Bud_Vs_Exp!$A$14:$A$72,Bud_Vs_Exp!$B$14:$B$72,""))</f>
        <v/>
      </c>
      <c r="U746" t="str">
        <f>_xlfn.XLOOKUP(F746,SetUp!$O$2:$O$13,SetUp!$P$2:$P$13,"")</f>
        <v/>
      </c>
    </row>
    <row r="747" spans="18:21" x14ac:dyDescent="0.25">
      <c r="R747" t="s">
        <v>43</v>
      </c>
      <c r="T747" t="str">
        <f>IF(J747="","","FCR-"&amp;_xlfn.XLOOKUP(J747,Bud_Vs_Exp!$A$14:$A$72,Bud_Vs_Exp!$B$14:$B$72,""))</f>
        <v/>
      </c>
      <c r="U747" t="str">
        <f>_xlfn.XLOOKUP(F747,SetUp!$O$2:$O$13,SetUp!$P$2:$P$13,"")</f>
        <v/>
      </c>
    </row>
    <row r="748" spans="18:21" x14ac:dyDescent="0.25">
      <c r="R748" t="s">
        <v>43</v>
      </c>
      <c r="T748" t="str">
        <f>IF(J748="","","FCR-"&amp;_xlfn.XLOOKUP(J748,Bud_Vs_Exp!$A$14:$A$72,Bud_Vs_Exp!$B$14:$B$72,""))</f>
        <v/>
      </c>
      <c r="U748" t="str">
        <f>_xlfn.XLOOKUP(F748,SetUp!$O$2:$O$13,SetUp!$P$2:$P$13,"")</f>
        <v/>
      </c>
    </row>
    <row r="749" spans="18:21" x14ac:dyDescent="0.25">
      <c r="R749" t="s">
        <v>43</v>
      </c>
      <c r="T749" t="str">
        <f>IF(J749="","","FCR-"&amp;_xlfn.XLOOKUP(J749,Bud_Vs_Exp!$A$14:$A$72,Bud_Vs_Exp!$B$14:$B$72,""))</f>
        <v/>
      </c>
      <c r="U749" t="str">
        <f>_xlfn.XLOOKUP(F749,SetUp!$O$2:$O$13,SetUp!$P$2:$P$13,"")</f>
        <v/>
      </c>
    </row>
    <row r="750" spans="18:21" x14ac:dyDescent="0.25">
      <c r="R750" t="s">
        <v>43</v>
      </c>
      <c r="T750" t="str">
        <f>IF(J750="","","FCR-"&amp;_xlfn.XLOOKUP(J750,Bud_Vs_Exp!$A$14:$A$72,Bud_Vs_Exp!$B$14:$B$72,""))</f>
        <v/>
      </c>
      <c r="U750" t="str">
        <f>_xlfn.XLOOKUP(F750,SetUp!$O$2:$O$13,SetUp!$P$2:$P$13,"")</f>
        <v/>
      </c>
    </row>
    <row r="751" spans="18:21" x14ac:dyDescent="0.25">
      <c r="R751" t="s">
        <v>43</v>
      </c>
      <c r="T751" t="str">
        <f>IF(J751="","","FCR-"&amp;_xlfn.XLOOKUP(J751,Bud_Vs_Exp!$A$14:$A$72,Bud_Vs_Exp!$B$14:$B$72,""))</f>
        <v/>
      </c>
      <c r="U751" t="str">
        <f>_xlfn.XLOOKUP(F751,SetUp!$O$2:$O$13,SetUp!$P$2:$P$13,"")</f>
        <v/>
      </c>
    </row>
    <row r="752" spans="18:21" x14ac:dyDescent="0.25">
      <c r="R752" t="s">
        <v>43</v>
      </c>
      <c r="T752" t="str">
        <f>IF(J752="","","FCR-"&amp;_xlfn.XLOOKUP(J752,Bud_Vs_Exp!$A$14:$A$72,Bud_Vs_Exp!$B$14:$B$72,""))</f>
        <v/>
      </c>
      <c r="U752" t="str">
        <f>_xlfn.XLOOKUP(F752,SetUp!$O$2:$O$13,SetUp!$P$2:$P$13,"")</f>
        <v/>
      </c>
    </row>
    <row r="753" spans="18:21" x14ac:dyDescent="0.25">
      <c r="R753" t="s">
        <v>43</v>
      </c>
      <c r="T753" t="str">
        <f>IF(J753="","","FCR-"&amp;_xlfn.XLOOKUP(J753,Bud_Vs_Exp!$A$14:$A$72,Bud_Vs_Exp!$B$14:$B$72,""))</f>
        <v/>
      </c>
      <c r="U753" t="str">
        <f>_xlfn.XLOOKUP(F753,SetUp!$O$2:$O$13,SetUp!$P$2:$P$13,"")</f>
        <v/>
      </c>
    </row>
    <row r="754" spans="18:21" x14ac:dyDescent="0.25">
      <c r="R754" t="s">
        <v>43</v>
      </c>
      <c r="T754" t="str">
        <f>IF(J754="","","FCR-"&amp;_xlfn.XLOOKUP(J754,Bud_Vs_Exp!$A$14:$A$72,Bud_Vs_Exp!$B$14:$B$72,""))</f>
        <v/>
      </c>
      <c r="U754" t="str">
        <f>_xlfn.XLOOKUP(F754,SetUp!$O$2:$O$13,SetUp!$P$2:$P$13,"")</f>
        <v/>
      </c>
    </row>
    <row r="755" spans="18:21" x14ac:dyDescent="0.25">
      <c r="R755" t="s">
        <v>43</v>
      </c>
      <c r="T755" t="str">
        <f>IF(J755="","","FCR-"&amp;_xlfn.XLOOKUP(J755,Bud_Vs_Exp!$A$14:$A$72,Bud_Vs_Exp!$B$14:$B$72,""))</f>
        <v/>
      </c>
      <c r="U755" t="str">
        <f>_xlfn.XLOOKUP(F755,SetUp!$O$2:$O$13,SetUp!$P$2:$P$13,"")</f>
        <v/>
      </c>
    </row>
    <row r="756" spans="18:21" x14ac:dyDescent="0.25">
      <c r="R756" t="s">
        <v>43</v>
      </c>
      <c r="T756" t="str">
        <f>IF(J756="","","FCR-"&amp;_xlfn.XLOOKUP(J756,Bud_Vs_Exp!$A$14:$A$72,Bud_Vs_Exp!$B$14:$B$72,""))</f>
        <v/>
      </c>
      <c r="U756" t="str">
        <f>_xlfn.XLOOKUP(F756,SetUp!$O$2:$O$13,SetUp!$P$2:$P$13,"")</f>
        <v/>
      </c>
    </row>
    <row r="757" spans="18:21" x14ac:dyDescent="0.25">
      <c r="R757" t="s">
        <v>43</v>
      </c>
      <c r="T757" t="str">
        <f>IF(J757="","","FCR-"&amp;_xlfn.XLOOKUP(J757,Bud_Vs_Exp!$A$14:$A$72,Bud_Vs_Exp!$B$14:$B$72,""))</f>
        <v/>
      </c>
      <c r="U757" t="str">
        <f>_xlfn.XLOOKUP(F757,SetUp!$O$2:$O$13,SetUp!$P$2:$P$13,"")</f>
        <v/>
      </c>
    </row>
    <row r="758" spans="18:21" x14ac:dyDescent="0.25">
      <c r="R758" t="s">
        <v>43</v>
      </c>
      <c r="T758" t="str">
        <f>IF(J758="","","FCR-"&amp;_xlfn.XLOOKUP(J758,Bud_Vs_Exp!$A$14:$A$72,Bud_Vs_Exp!$B$14:$B$72,""))</f>
        <v/>
      </c>
      <c r="U758" t="str">
        <f>_xlfn.XLOOKUP(F758,SetUp!$O$2:$O$13,SetUp!$P$2:$P$13,"")</f>
        <v/>
      </c>
    </row>
    <row r="759" spans="18:21" x14ac:dyDescent="0.25">
      <c r="R759" t="s">
        <v>43</v>
      </c>
      <c r="T759" t="str">
        <f>IF(J759="","","FCR-"&amp;_xlfn.XLOOKUP(J759,Bud_Vs_Exp!$A$14:$A$72,Bud_Vs_Exp!$B$14:$B$72,""))</f>
        <v/>
      </c>
      <c r="U759" t="str">
        <f>_xlfn.XLOOKUP(F759,SetUp!$O$2:$O$13,SetUp!$P$2:$P$13,"")</f>
        <v/>
      </c>
    </row>
    <row r="760" spans="18:21" x14ac:dyDescent="0.25">
      <c r="R760" t="s">
        <v>43</v>
      </c>
      <c r="T760" t="str">
        <f>IF(J760="","","FCR-"&amp;_xlfn.XLOOKUP(J760,Bud_Vs_Exp!$A$14:$A$72,Bud_Vs_Exp!$B$14:$B$72,""))</f>
        <v/>
      </c>
      <c r="U760" t="str">
        <f>_xlfn.XLOOKUP(F760,SetUp!$O$2:$O$13,SetUp!$P$2:$P$13,"")</f>
        <v/>
      </c>
    </row>
    <row r="761" spans="18:21" x14ac:dyDescent="0.25">
      <c r="R761" t="s">
        <v>43</v>
      </c>
      <c r="T761" t="str">
        <f>IF(J761="","","FCR-"&amp;_xlfn.XLOOKUP(J761,Bud_Vs_Exp!$A$14:$A$72,Bud_Vs_Exp!$B$14:$B$72,""))</f>
        <v/>
      </c>
      <c r="U761" t="str">
        <f>_xlfn.XLOOKUP(F761,SetUp!$O$2:$O$13,SetUp!$P$2:$P$13,"")</f>
        <v/>
      </c>
    </row>
    <row r="762" spans="18:21" x14ac:dyDescent="0.25">
      <c r="R762" t="s">
        <v>43</v>
      </c>
      <c r="T762" t="str">
        <f>IF(J762="","","FCR-"&amp;_xlfn.XLOOKUP(J762,Bud_Vs_Exp!$A$14:$A$72,Bud_Vs_Exp!$B$14:$B$72,""))</f>
        <v/>
      </c>
      <c r="U762" t="str">
        <f>_xlfn.XLOOKUP(F762,SetUp!$O$2:$O$13,SetUp!$P$2:$P$13,"")</f>
        <v/>
      </c>
    </row>
    <row r="763" spans="18:21" x14ac:dyDescent="0.25">
      <c r="R763" t="s">
        <v>43</v>
      </c>
      <c r="T763" t="str">
        <f>IF(J763="","","FCR-"&amp;_xlfn.XLOOKUP(J763,Bud_Vs_Exp!$A$14:$A$72,Bud_Vs_Exp!$B$14:$B$72,""))</f>
        <v/>
      </c>
      <c r="U763" t="str">
        <f>_xlfn.XLOOKUP(F763,SetUp!$O$2:$O$13,SetUp!$P$2:$P$13,"")</f>
        <v/>
      </c>
    </row>
    <row r="764" spans="18:21" x14ac:dyDescent="0.25">
      <c r="R764" t="s">
        <v>43</v>
      </c>
      <c r="T764" t="str">
        <f>IF(J764="","","FCR-"&amp;_xlfn.XLOOKUP(J764,Bud_Vs_Exp!$A$14:$A$72,Bud_Vs_Exp!$B$14:$B$72,""))</f>
        <v/>
      </c>
      <c r="U764" t="str">
        <f>_xlfn.XLOOKUP(F764,SetUp!$O$2:$O$13,SetUp!$P$2:$P$13,"")</f>
        <v/>
      </c>
    </row>
    <row r="765" spans="18:21" x14ac:dyDescent="0.25">
      <c r="R765" t="s">
        <v>43</v>
      </c>
      <c r="T765" t="str">
        <f>IF(J765="","","FCR-"&amp;_xlfn.XLOOKUP(J765,Bud_Vs_Exp!$A$14:$A$72,Bud_Vs_Exp!$B$14:$B$72,""))</f>
        <v/>
      </c>
      <c r="U765" t="str">
        <f>_xlfn.XLOOKUP(F765,SetUp!$O$2:$O$13,SetUp!$P$2:$P$13,"")</f>
        <v/>
      </c>
    </row>
    <row r="766" spans="18:21" x14ac:dyDescent="0.25">
      <c r="R766" t="s">
        <v>43</v>
      </c>
      <c r="T766" t="str">
        <f>IF(J766="","","FCR-"&amp;_xlfn.XLOOKUP(J766,Bud_Vs_Exp!$A$14:$A$72,Bud_Vs_Exp!$B$14:$B$72,""))</f>
        <v/>
      </c>
      <c r="U766" t="str">
        <f>_xlfn.XLOOKUP(F766,SetUp!$O$2:$O$13,SetUp!$P$2:$P$13,"")</f>
        <v/>
      </c>
    </row>
    <row r="767" spans="18:21" x14ac:dyDescent="0.25">
      <c r="R767" t="s">
        <v>43</v>
      </c>
      <c r="T767" t="str">
        <f>IF(J767="","","FCR-"&amp;_xlfn.XLOOKUP(J767,Bud_Vs_Exp!$A$14:$A$72,Bud_Vs_Exp!$B$14:$B$72,""))</f>
        <v/>
      </c>
      <c r="U767" t="str">
        <f>_xlfn.XLOOKUP(F767,SetUp!$O$2:$O$13,SetUp!$P$2:$P$13,"")</f>
        <v/>
      </c>
    </row>
    <row r="768" spans="18:21" x14ac:dyDescent="0.25">
      <c r="R768" t="s">
        <v>43</v>
      </c>
      <c r="T768" t="str">
        <f>IF(J768="","","FCR-"&amp;_xlfn.XLOOKUP(J768,Bud_Vs_Exp!$A$14:$A$72,Bud_Vs_Exp!$B$14:$B$72,""))</f>
        <v/>
      </c>
      <c r="U768" t="str">
        <f>_xlfn.XLOOKUP(F768,SetUp!$O$2:$O$13,SetUp!$P$2:$P$13,"")</f>
        <v/>
      </c>
    </row>
    <row r="769" spans="18:21" x14ac:dyDescent="0.25">
      <c r="R769" t="s">
        <v>43</v>
      </c>
      <c r="T769" t="str">
        <f>IF(J769="","","FCR-"&amp;_xlfn.XLOOKUP(J769,Bud_Vs_Exp!$A$14:$A$72,Bud_Vs_Exp!$B$14:$B$72,""))</f>
        <v/>
      </c>
      <c r="U769" t="str">
        <f>_xlfn.XLOOKUP(F769,SetUp!$O$2:$O$13,SetUp!$P$2:$P$13,"")</f>
        <v/>
      </c>
    </row>
    <row r="770" spans="18:21" x14ac:dyDescent="0.25">
      <c r="R770" t="s">
        <v>43</v>
      </c>
      <c r="T770" t="str">
        <f>IF(J770="","","FCR-"&amp;_xlfn.XLOOKUP(J770,Bud_Vs_Exp!$A$14:$A$72,Bud_Vs_Exp!$B$14:$B$72,""))</f>
        <v/>
      </c>
      <c r="U770" t="str">
        <f>_xlfn.XLOOKUP(F770,SetUp!$O$2:$O$13,SetUp!$P$2:$P$13,"")</f>
        <v/>
      </c>
    </row>
    <row r="771" spans="18:21" x14ac:dyDescent="0.25">
      <c r="R771" t="s">
        <v>43</v>
      </c>
      <c r="T771" t="str">
        <f>IF(J771="","","FCR-"&amp;_xlfn.XLOOKUP(J771,Bud_Vs_Exp!$A$14:$A$72,Bud_Vs_Exp!$B$14:$B$72,""))</f>
        <v/>
      </c>
      <c r="U771" t="str">
        <f>_xlfn.XLOOKUP(F771,SetUp!$O$2:$O$13,SetUp!$P$2:$P$13,"")</f>
        <v/>
      </c>
    </row>
    <row r="772" spans="18:21" x14ac:dyDescent="0.25">
      <c r="R772" t="s">
        <v>43</v>
      </c>
      <c r="T772" t="str">
        <f>IF(J772="","","FCR-"&amp;_xlfn.XLOOKUP(J772,Bud_Vs_Exp!$A$14:$A$72,Bud_Vs_Exp!$B$14:$B$72,""))</f>
        <v/>
      </c>
      <c r="U772" t="str">
        <f>_xlfn.XLOOKUP(F772,SetUp!$O$2:$O$13,SetUp!$P$2:$P$13,"")</f>
        <v/>
      </c>
    </row>
    <row r="773" spans="18:21" x14ac:dyDescent="0.25">
      <c r="R773" t="s">
        <v>43</v>
      </c>
      <c r="T773" t="str">
        <f>IF(J773="","","FCR-"&amp;_xlfn.XLOOKUP(J773,Bud_Vs_Exp!$A$14:$A$72,Bud_Vs_Exp!$B$14:$B$72,""))</f>
        <v/>
      </c>
      <c r="U773" t="str">
        <f>_xlfn.XLOOKUP(F773,SetUp!$O$2:$O$13,SetUp!$P$2:$P$13,"")</f>
        <v/>
      </c>
    </row>
    <row r="774" spans="18:21" x14ac:dyDescent="0.25">
      <c r="R774" t="s">
        <v>43</v>
      </c>
      <c r="T774" t="str">
        <f>IF(J774="","","FCR-"&amp;_xlfn.XLOOKUP(J774,Bud_Vs_Exp!$A$14:$A$72,Bud_Vs_Exp!$B$14:$B$72,""))</f>
        <v/>
      </c>
      <c r="U774" t="str">
        <f>_xlfn.XLOOKUP(F774,SetUp!$O$2:$O$13,SetUp!$P$2:$P$13,"")</f>
        <v/>
      </c>
    </row>
    <row r="775" spans="18:21" x14ac:dyDescent="0.25">
      <c r="R775" t="s">
        <v>43</v>
      </c>
      <c r="T775" t="str">
        <f>IF(J775="","","FCR-"&amp;_xlfn.XLOOKUP(J775,Bud_Vs_Exp!$A$14:$A$72,Bud_Vs_Exp!$B$14:$B$72,""))</f>
        <v/>
      </c>
      <c r="U775" t="str">
        <f>_xlfn.XLOOKUP(F775,SetUp!$O$2:$O$13,SetUp!$P$2:$P$13,"")</f>
        <v/>
      </c>
    </row>
    <row r="776" spans="18:21" x14ac:dyDescent="0.25">
      <c r="R776" t="s">
        <v>43</v>
      </c>
      <c r="T776" t="str">
        <f>IF(J776="","","FCR-"&amp;_xlfn.XLOOKUP(J776,Bud_Vs_Exp!$A$14:$A$72,Bud_Vs_Exp!$B$14:$B$72,""))</f>
        <v/>
      </c>
      <c r="U776" t="str">
        <f>_xlfn.XLOOKUP(F776,SetUp!$O$2:$O$13,SetUp!$P$2:$P$13,"")</f>
        <v/>
      </c>
    </row>
    <row r="777" spans="18:21" x14ac:dyDescent="0.25">
      <c r="R777" t="s">
        <v>43</v>
      </c>
      <c r="T777" t="str">
        <f>IF(J777="","","FCR-"&amp;_xlfn.XLOOKUP(J777,Bud_Vs_Exp!$A$14:$A$72,Bud_Vs_Exp!$B$14:$B$72,""))</f>
        <v/>
      </c>
      <c r="U777" t="str">
        <f>_xlfn.XLOOKUP(F777,SetUp!$O$2:$O$13,SetUp!$P$2:$P$13,"")</f>
        <v/>
      </c>
    </row>
    <row r="778" spans="18:21" x14ac:dyDescent="0.25">
      <c r="R778" t="s">
        <v>43</v>
      </c>
      <c r="T778" t="str">
        <f>IF(J778="","","FCR-"&amp;_xlfn.XLOOKUP(J778,Bud_Vs_Exp!$A$14:$A$72,Bud_Vs_Exp!$B$14:$B$72,""))</f>
        <v/>
      </c>
      <c r="U778" t="str">
        <f>_xlfn.XLOOKUP(F778,SetUp!$O$2:$O$13,SetUp!$P$2:$P$13,"")</f>
        <v/>
      </c>
    </row>
    <row r="779" spans="18:21" x14ac:dyDescent="0.25">
      <c r="R779" t="s">
        <v>43</v>
      </c>
      <c r="T779" t="str">
        <f>IF(J779="","","FCR-"&amp;_xlfn.XLOOKUP(J779,Bud_Vs_Exp!$A$14:$A$72,Bud_Vs_Exp!$B$14:$B$72,""))</f>
        <v/>
      </c>
      <c r="U779" t="str">
        <f>_xlfn.XLOOKUP(F779,SetUp!$O$2:$O$13,SetUp!$P$2:$P$13,"")</f>
        <v/>
      </c>
    </row>
    <row r="780" spans="18:21" x14ac:dyDescent="0.25">
      <c r="R780" t="s">
        <v>43</v>
      </c>
      <c r="T780" t="str">
        <f>IF(J780="","","FCR-"&amp;_xlfn.XLOOKUP(J780,Bud_Vs_Exp!$A$14:$A$72,Bud_Vs_Exp!$B$14:$B$72,""))</f>
        <v/>
      </c>
      <c r="U780" t="str">
        <f>_xlfn.XLOOKUP(F780,SetUp!$O$2:$O$13,SetUp!$P$2:$P$13,"")</f>
        <v/>
      </c>
    </row>
    <row r="781" spans="18:21" x14ac:dyDescent="0.25">
      <c r="R781" t="s">
        <v>43</v>
      </c>
      <c r="T781" t="str">
        <f>IF(J781="","","FCR-"&amp;_xlfn.XLOOKUP(J781,Bud_Vs_Exp!$A$14:$A$72,Bud_Vs_Exp!$B$14:$B$72,""))</f>
        <v/>
      </c>
      <c r="U781" t="str">
        <f>_xlfn.XLOOKUP(F781,SetUp!$O$2:$O$13,SetUp!$P$2:$P$13,"")</f>
        <v/>
      </c>
    </row>
    <row r="782" spans="18:21" x14ac:dyDescent="0.25">
      <c r="R782" t="s">
        <v>43</v>
      </c>
      <c r="T782" t="str">
        <f>IF(J782="","","FCR-"&amp;_xlfn.XLOOKUP(J782,Bud_Vs_Exp!$A$14:$A$72,Bud_Vs_Exp!$B$14:$B$72,""))</f>
        <v/>
      </c>
      <c r="U782" t="str">
        <f>_xlfn.XLOOKUP(F782,SetUp!$O$2:$O$13,SetUp!$P$2:$P$13,"")</f>
        <v/>
      </c>
    </row>
    <row r="783" spans="18:21" x14ac:dyDescent="0.25">
      <c r="R783" t="s">
        <v>43</v>
      </c>
      <c r="T783" t="str">
        <f>IF(J783="","","FCR-"&amp;_xlfn.XLOOKUP(J783,Bud_Vs_Exp!$A$14:$A$72,Bud_Vs_Exp!$B$14:$B$72,""))</f>
        <v/>
      </c>
      <c r="U783" t="str">
        <f>_xlfn.XLOOKUP(F783,SetUp!$O$2:$O$13,SetUp!$P$2:$P$13,"")</f>
        <v/>
      </c>
    </row>
    <row r="784" spans="18:21" x14ac:dyDescent="0.25">
      <c r="R784" t="s">
        <v>43</v>
      </c>
      <c r="T784" t="str">
        <f>IF(J784="","","FCR-"&amp;_xlfn.XLOOKUP(J784,Bud_Vs_Exp!$A$14:$A$72,Bud_Vs_Exp!$B$14:$B$72,""))</f>
        <v/>
      </c>
      <c r="U784" t="str">
        <f>_xlfn.XLOOKUP(F784,SetUp!$O$2:$O$13,SetUp!$P$2:$P$13,"")</f>
        <v/>
      </c>
    </row>
    <row r="785" spans="18:21" x14ac:dyDescent="0.25">
      <c r="R785" t="s">
        <v>43</v>
      </c>
      <c r="T785" t="str">
        <f>IF(J785="","","FCR-"&amp;_xlfn.XLOOKUP(J785,Bud_Vs_Exp!$A$14:$A$72,Bud_Vs_Exp!$B$14:$B$72,""))</f>
        <v/>
      </c>
      <c r="U785" t="str">
        <f>_xlfn.XLOOKUP(F785,SetUp!$O$2:$O$13,SetUp!$P$2:$P$13,"")</f>
        <v/>
      </c>
    </row>
    <row r="786" spans="18:21" x14ac:dyDescent="0.25">
      <c r="R786" t="s">
        <v>43</v>
      </c>
      <c r="T786" t="str">
        <f>IF(J786="","","FCR-"&amp;_xlfn.XLOOKUP(J786,Bud_Vs_Exp!$A$14:$A$72,Bud_Vs_Exp!$B$14:$B$72,""))</f>
        <v/>
      </c>
      <c r="U786" t="str">
        <f>_xlfn.XLOOKUP(F786,SetUp!$O$2:$O$13,SetUp!$P$2:$P$13,"")</f>
        <v/>
      </c>
    </row>
    <row r="787" spans="18:21" x14ac:dyDescent="0.25">
      <c r="R787" t="s">
        <v>43</v>
      </c>
      <c r="T787" t="str">
        <f>IF(J787="","","FCR-"&amp;_xlfn.XLOOKUP(J787,Bud_Vs_Exp!$A$14:$A$72,Bud_Vs_Exp!$B$14:$B$72,""))</f>
        <v/>
      </c>
      <c r="U787" t="str">
        <f>_xlfn.XLOOKUP(F787,SetUp!$O$2:$O$13,SetUp!$P$2:$P$13,"")</f>
        <v/>
      </c>
    </row>
    <row r="788" spans="18:21" x14ac:dyDescent="0.25">
      <c r="R788" t="s">
        <v>43</v>
      </c>
      <c r="T788" t="str">
        <f>IF(J788="","","FCR-"&amp;_xlfn.XLOOKUP(J788,Bud_Vs_Exp!$A$14:$A$72,Bud_Vs_Exp!$B$14:$B$72,""))</f>
        <v/>
      </c>
      <c r="U788" t="str">
        <f>_xlfn.XLOOKUP(F788,SetUp!$O$2:$O$13,SetUp!$P$2:$P$13,"")</f>
        <v/>
      </c>
    </row>
    <row r="789" spans="18:21" x14ac:dyDescent="0.25">
      <c r="R789" t="s">
        <v>43</v>
      </c>
      <c r="T789" t="str">
        <f>IF(J789="","","FCR-"&amp;_xlfn.XLOOKUP(J789,Bud_Vs_Exp!$A$14:$A$72,Bud_Vs_Exp!$B$14:$B$72,""))</f>
        <v/>
      </c>
      <c r="U789" t="str">
        <f>_xlfn.XLOOKUP(F789,SetUp!$O$2:$O$13,SetUp!$P$2:$P$13,"")</f>
        <v/>
      </c>
    </row>
    <row r="790" spans="18:21" x14ac:dyDescent="0.25">
      <c r="R790" t="s">
        <v>43</v>
      </c>
      <c r="T790" t="str">
        <f>IF(J790="","","FCR-"&amp;_xlfn.XLOOKUP(J790,Bud_Vs_Exp!$A$14:$A$72,Bud_Vs_Exp!$B$14:$B$72,""))</f>
        <v/>
      </c>
      <c r="U790" t="str">
        <f>_xlfn.XLOOKUP(F790,SetUp!$O$2:$O$13,SetUp!$P$2:$P$13,"")</f>
        <v/>
      </c>
    </row>
    <row r="791" spans="18:21" x14ac:dyDescent="0.25">
      <c r="R791" t="s">
        <v>43</v>
      </c>
      <c r="T791" t="str">
        <f>IF(J791="","","FCR-"&amp;_xlfn.XLOOKUP(J791,Bud_Vs_Exp!$A$14:$A$72,Bud_Vs_Exp!$B$14:$B$72,""))</f>
        <v/>
      </c>
      <c r="U791" t="str">
        <f>_xlfn.XLOOKUP(F791,SetUp!$O$2:$O$13,SetUp!$P$2:$P$13,"")</f>
        <v/>
      </c>
    </row>
    <row r="792" spans="18:21" x14ac:dyDescent="0.25">
      <c r="R792" t="s">
        <v>43</v>
      </c>
      <c r="T792" t="str">
        <f>IF(J792="","","FCR-"&amp;_xlfn.XLOOKUP(J792,Bud_Vs_Exp!$A$14:$A$72,Bud_Vs_Exp!$B$14:$B$72,""))</f>
        <v/>
      </c>
      <c r="U792" t="str">
        <f>_xlfn.XLOOKUP(F792,SetUp!$O$2:$O$13,SetUp!$P$2:$P$13,"")</f>
        <v/>
      </c>
    </row>
    <row r="793" spans="18:21" x14ac:dyDescent="0.25">
      <c r="R793" t="s">
        <v>43</v>
      </c>
      <c r="T793" t="str">
        <f>IF(J793="","","FCR-"&amp;_xlfn.XLOOKUP(J793,Bud_Vs_Exp!$A$14:$A$72,Bud_Vs_Exp!$B$14:$B$72,""))</f>
        <v/>
      </c>
      <c r="U793" t="str">
        <f>_xlfn.XLOOKUP(F793,SetUp!$O$2:$O$13,SetUp!$P$2:$P$13,"")</f>
        <v/>
      </c>
    </row>
    <row r="794" spans="18:21" x14ac:dyDescent="0.25">
      <c r="R794" t="s">
        <v>43</v>
      </c>
      <c r="T794" t="str">
        <f>IF(J794="","","FCR-"&amp;_xlfn.XLOOKUP(J794,Bud_Vs_Exp!$A$14:$A$72,Bud_Vs_Exp!$B$14:$B$72,""))</f>
        <v/>
      </c>
      <c r="U794" t="str">
        <f>_xlfn.XLOOKUP(F794,SetUp!$O$2:$O$13,SetUp!$P$2:$P$13,"")</f>
        <v/>
      </c>
    </row>
    <row r="795" spans="18:21" x14ac:dyDescent="0.25">
      <c r="R795" t="s">
        <v>43</v>
      </c>
      <c r="T795" t="str">
        <f>IF(J795="","","FCR-"&amp;_xlfn.XLOOKUP(J795,Bud_Vs_Exp!$A$14:$A$72,Bud_Vs_Exp!$B$14:$B$72,""))</f>
        <v/>
      </c>
      <c r="U795" t="str">
        <f>_xlfn.XLOOKUP(F795,SetUp!$O$2:$O$13,SetUp!$P$2:$P$13,"")</f>
        <v/>
      </c>
    </row>
    <row r="796" spans="18:21" x14ac:dyDescent="0.25">
      <c r="R796" t="s">
        <v>43</v>
      </c>
      <c r="T796" t="str">
        <f>IF(J796="","","FCR-"&amp;_xlfn.XLOOKUP(J796,Bud_Vs_Exp!$A$14:$A$72,Bud_Vs_Exp!$B$14:$B$72,""))</f>
        <v/>
      </c>
      <c r="U796" t="str">
        <f>_xlfn.XLOOKUP(F796,SetUp!$O$2:$O$13,SetUp!$P$2:$P$13,"")</f>
        <v/>
      </c>
    </row>
    <row r="797" spans="18:21" x14ac:dyDescent="0.25">
      <c r="R797" t="s">
        <v>43</v>
      </c>
      <c r="T797" t="str">
        <f>IF(J797="","","FCR-"&amp;_xlfn.XLOOKUP(J797,Bud_Vs_Exp!$A$14:$A$72,Bud_Vs_Exp!$B$14:$B$72,""))</f>
        <v/>
      </c>
      <c r="U797" t="str">
        <f>_xlfn.XLOOKUP(F797,SetUp!$O$2:$O$13,SetUp!$P$2:$P$13,"")</f>
        <v/>
      </c>
    </row>
    <row r="798" spans="18:21" x14ac:dyDescent="0.25">
      <c r="R798" t="s">
        <v>43</v>
      </c>
      <c r="T798" t="str">
        <f>IF(J798="","","FCR-"&amp;_xlfn.XLOOKUP(J798,Bud_Vs_Exp!$A$14:$A$72,Bud_Vs_Exp!$B$14:$B$72,""))</f>
        <v/>
      </c>
      <c r="U798" t="str">
        <f>_xlfn.XLOOKUP(F798,SetUp!$O$2:$O$13,SetUp!$P$2:$P$13,"")</f>
        <v/>
      </c>
    </row>
    <row r="799" spans="18:21" x14ac:dyDescent="0.25">
      <c r="R799" t="s">
        <v>43</v>
      </c>
      <c r="T799" t="str">
        <f>IF(J799="","","FCR-"&amp;_xlfn.XLOOKUP(J799,Bud_Vs_Exp!$A$14:$A$72,Bud_Vs_Exp!$B$14:$B$72,""))</f>
        <v/>
      </c>
      <c r="U799" t="str">
        <f>_xlfn.XLOOKUP(F799,SetUp!$O$2:$O$13,SetUp!$P$2:$P$13,"")</f>
        <v/>
      </c>
    </row>
    <row r="800" spans="18:21" x14ac:dyDescent="0.25">
      <c r="R800" t="s">
        <v>43</v>
      </c>
      <c r="T800" t="str">
        <f>IF(J800="","","FCR-"&amp;_xlfn.XLOOKUP(J800,Bud_Vs_Exp!$A$14:$A$72,Bud_Vs_Exp!$B$14:$B$72,""))</f>
        <v/>
      </c>
      <c r="U800" t="str">
        <f>_xlfn.XLOOKUP(F800,SetUp!$O$2:$O$13,SetUp!$P$2:$P$13,"")</f>
        <v/>
      </c>
    </row>
    <row r="801" spans="18:21" x14ac:dyDescent="0.25">
      <c r="R801" t="s">
        <v>43</v>
      </c>
      <c r="T801" t="str">
        <f>IF(J801="","","FCR-"&amp;_xlfn.XLOOKUP(J801,Bud_Vs_Exp!$A$14:$A$72,Bud_Vs_Exp!$B$14:$B$72,""))</f>
        <v/>
      </c>
      <c r="U801" t="str">
        <f>_xlfn.XLOOKUP(F801,SetUp!$O$2:$O$13,SetUp!$P$2:$P$13,"")</f>
        <v/>
      </c>
    </row>
    <row r="802" spans="18:21" x14ac:dyDescent="0.25">
      <c r="R802" t="s">
        <v>43</v>
      </c>
      <c r="T802" t="str">
        <f>IF(J802="","","FCR-"&amp;_xlfn.XLOOKUP(J802,Bud_Vs_Exp!$A$14:$A$72,Bud_Vs_Exp!$B$14:$B$72,""))</f>
        <v/>
      </c>
      <c r="U802" t="str">
        <f>_xlfn.XLOOKUP(F802,SetUp!$O$2:$O$13,SetUp!$P$2:$P$13,"")</f>
        <v/>
      </c>
    </row>
    <row r="803" spans="18:21" x14ac:dyDescent="0.25">
      <c r="R803" t="s">
        <v>43</v>
      </c>
      <c r="T803" t="str">
        <f>IF(J803="","","FCR-"&amp;_xlfn.XLOOKUP(J803,Bud_Vs_Exp!$A$14:$A$72,Bud_Vs_Exp!$B$14:$B$72,""))</f>
        <v/>
      </c>
      <c r="U803" t="str">
        <f>_xlfn.XLOOKUP(F803,SetUp!$O$2:$O$13,SetUp!$P$2:$P$13,"")</f>
        <v/>
      </c>
    </row>
    <row r="804" spans="18:21" x14ac:dyDescent="0.25">
      <c r="R804" t="s">
        <v>43</v>
      </c>
      <c r="T804" t="str">
        <f>IF(J804="","","FCR-"&amp;_xlfn.XLOOKUP(J804,Bud_Vs_Exp!$A$14:$A$72,Bud_Vs_Exp!$B$14:$B$72,""))</f>
        <v/>
      </c>
      <c r="U804" t="str">
        <f>_xlfn.XLOOKUP(F804,SetUp!$O$2:$O$13,SetUp!$P$2:$P$13,"")</f>
        <v/>
      </c>
    </row>
    <row r="805" spans="18:21" x14ac:dyDescent="0.25">
      <c r="R805" t="s">
        <v>43</v>
      </c>
      <c r="T805" t="str">
        <f>IF(J805="","","FCR-"&amp;_xlfn.XLOOKUP(J805,Bud_Vs_Exp!$A$14:$A$72,Bud_Vs_Exp!$B$14:$B$72,""))</f>
        <v/>
      </c>
      <c r="U805" t="str">
        <f>_xlfn.XLOOKUP(F805,SetUp!$O$2:$O$13,SetUp!$P$2:$P$13,"")</f>
        <v/>
      </c>
    </row>
    <row r="806" spans="18:21" x14ac:dyDescent="0.25">
      <c r="R806" t="s">
        <v>43</v>
      </c>
      <c r="T806" t="str">
        <f>IF(J806="","","FCR-"&amp;_xlfn.XLOOKUP(J806,Bud_Vs_Exp!$A$14:$A$72,Bud_Vs_Exp!$B$14:$B$72,""))</f>
        <v/>
      </c>
      <c r="U806" t="str">
        <f>_xlfn.XLOOKUP(F806,SetUp!$O$2:$O$13,SetUp!$P$2:$P$13,"")</f>
        <v/>
      </c>
    </row>
    <row r="807" spans="18:21" x14ac:dyDescent="0.25">
      <c r="R807" t="s">
        <v>43</v>
      </c>
      <c r="T807" t="str">
        <f>IF(J807="","","FCR-"&amp;_xlfn.XLOOKUP(J807,Bud_Vs_Exp!$A$14:$A$72,Bud_Vs_Exp!$B$14:$B$72,""))</f>
        <v/>
      </c>
      <c r="U807" t="str">
        <f>_xlfn.XLOOKUP(F807,SetUp!$O$2:$O$13,SetUp!$P$2:$P$13,"")</f>
        <v/>
      </c>
    </row>
    <row r="808" spans="18:21" x14ac:dyDescent="0.25">
      <c r="R808" t="s">
        <v>43</v>
      </c>
      <c r="T808" t="str">
        <f>IF(J808="","","FCR-"&amp;_xlfn.XLOOKUP(J808,Bud_Vs_Exp!$A$14:$A$72,Bud_Vs_Exp!$B$14:$B$72,""))</f>
        <v/>
      </c>
      <c r="U808" t="str">
        <f>_xlfn.XLOOKUP(F808,SetUp!$O$2:$O$13,SetUp!$P$2:$P$13,"")</f>
        <v/>
      </c>
    </row>
    <row r="809" spans="18:21" x14ac:dyDescent="0.25">
      <c r="R809" t="s">
        <v>43</v>
      </c>
      <c r="T809" t="str">
        <f>IF(J809="","","FCR-"&amp;_xlfn.XLOOKUP(J809,Bud_Vs_Exp!$A$14:$A$72,Bud_Vs_Exp!$B$14:$B$72,""))</f>
        <v/>
      </c>
      <c r="U809" t="str">
        <f>_xlfn.XLOOKUP(F809,SetUp!$O$2:$O$13,SetUp!$P$2:$P$13,"")</f>
        <v/>
      </c>
    </row>
    <row r="810" spans="18:21" x14ac:dyDescent="0.25">
      <c r="R810" t="s">
        <v>43</v>
      </c>
      <c r="T810" t="str">
        <f>IF(J810="","","FCR-"&amp;_xlfn.XLOOKUP(J810,Bud_Vs_Exp!$A$14:$A$72,Bud_Vs_Exp!$B$14:$B$72,""))</f>
        <v/>
      </c>
      <c r="U810" t="str">
        <f>_xlfn.XLOOKUP(F810,SetUp!$O$2:$O$13,SetUp!$P$2:$P$13,"")</f>
        <v/>
      </c>
    </row>
    <row r="811" spans="18:21" x14ac:dyDescent="0.25">
      <c r="R811" t="s">
        <v>43</v>
      </c>
      <c r="T811" t="str">
        <f>IF(J811="","","FCR-"&amp;_xlfn.XLOOKUP(J811,Bud_Vs_Exp!$A$14:$A$72,Bud_Vs_Exp!$B$14:$B$72,""))</f>
        <v/>
      </c>
      <c r="U811" t="str">
        <f>_xlfn.XLOOKUP(F811,SetUp!$O$2:$O$13,SetUp!$P$2:$P$13,"")</f>
        <v/>
      </c>
    </row>
    <row r="812" spans="18:21" x14ac:dyDescent="0.25">
      <c r="R812" t="s">
        <v>43</v>
      </c>
      <c r="T812" t="str">
        <f>IF(J812="","","FCR-"&amp;_xlfn.XLOOKUP(J812,Bud_Vs_Exp!$A$14:$A$72,Bud_Vs_Exp!$B$14:$B$72,""))</f>
        <v/>
      </c>
      <c r="U812" t="str">
        <f>_xlfn.XLOOKUP(F812,SetUp!$O$2:$O$13,SetUp!$P$2:$P$13,"")</f>
        <v/>
      </c>
    </row>
    <row r="813" spans="18:21" x14ac:dyDescent="0.25">
      <c r="R813" t="s">
        <v>43</v>
      </c>
      <c r="T813" t="str">
        <f>IF(J813="","","FCR-"&amp;_xlfn.XLOOKUP(J813,Bud_Vs_Exp!$A$14:$A$72,Bud_Vs_Exp!$B$14:$B$72,""))</f>
        <v/>
      </c>
      <c r="U813" t="str">
        <f>_xlfn.XLOOKUP(F813,SetUp!$O$2:$O$13,SetUp!$P$2:$P$13,"")</f>
        <v/>
      </c>
    </row>
    <row r="814" spans="18:21" x14ac:dyDescent="0.25">
      <c r="R814" t="s">
        <v>43</v>
      </c>
      <c r="T814" t="str">
        <f>IF(J814="","","FCR-"&amp;_xlfn.XLOOKUP(J814,Bud_Vs_Exp!$A$14:$A$72,Bud_Vs_Exp!$B$14:$B$72,""))</f>
        <v/>
      </c>
      <c r="U814" t="str">
        <f>_xlfn.XLOOKUP(F814,SetUp!$O$2:$O$13,SetUp!$P$2:$P$13,"")</f>
        <v/>
      </c>
    </row>
    <row r="815" spans="18:21" x14ac:dyDescent="0.25">
      <c r="R815" t="s">
        <v>43</v>
      </c>
      <c r="T815" t="str">
        <f>IF(J815="","","FCR-"&amp;_xlfn.XLOOKUP(J815,Bud_Vs_Exp!$A$14:$A$72,Bud_Vs_Exp!$B$14:$B$72,""))</f>
        <v/>
      </c>
      <c r="U815" t="str">
        <f>_xlfn.XLOOKUP(F815,SetUp!$O$2:$O$13,SetUp!$P$2:$P$13,"")</f>
        <v/>
      </c>
    </row>
    <row r="816" spans="18:21" x14ac:dyDescent="0.25">
      <c r="R816" t="s">
        <v>43</v>
      </c>
      <c r="T816" t="str">
        <f>IF(J816="","","FCR-"&amp;_xlfn.XLOOKUP(J816,Bud_Vs_Exp!$A$14:$A$72,Bud_Vs_Exp!$B$14:$B$72,""))</f>
        <v/>
      </c>
      <c r="U816" t="str">
        <f>_xlfn.XLOOKUP(F816,SetUp!$O$2:$O$13,SetUp!$P$2:$P$13,"")</f>
        <v/>
      </c>
    </row>
    <row r="817" spans="18:21" x14ac:dyDescent="0.25">
      <c r="R817" t="s">
        <v>43</v>
      </c>
      <c r="T817" t="str">
        <f>IF(J817="","","FCR-"&amp;_xlfn.XLOOKUP(J817,Bud_Vs_Exp!$A$14:$A$72,Bud_Vs_Exp!$B$14:$B$72,""))</f>
        <v/>
      </c>
      <c r="U817" t="str">
        <f>_xlfn.XLOOKUP(F817,SetUp!$O$2:$O$13,SetUp!$P$2:$P$13,"")</f>
        <v/>
      </c>
    </row>
    <row r="818" spans="18:21" x14ac:dyDescent="0.25">
      <c r="R818" t="s">
        <v>43</v>
      </c>
      <c r="T818" t="str">
        <f>IF(J818="","","FCR-"&amp;_xlfn.XLOOKUP(J818,Bud_Vs_Exp!$A$14:$A$72,Bud_Vs_Exp!$B$14:$B$72,""))</f>
        <v/>
      </c>
      <c r="U818" t="str">
        <f>_xlfn.XLOOKUP(F818,SetUp!$O$2:$O$13,SetUp!$P$2:$P$13,"")</f>
        <v/>
      </c>
    </row>
    <row r="819" spans="18:21" x14ac:dyDescent="0.25">
      <c r="R819" t="s">
        <v>43</v>
      </c>
      <c r="T819" t="str">
        <f>IF(J819="","","FCR-"&amp;_xlfn.XLOOKUP(J819,Bud_Vs_Exp!$A$14:$A$72,Bud_Vs_Exp!$B$14:$B$72,""))</f>
        <v/>
      </c>
      <c r="U819" t="str">
        <f>_xlfn.XLOOKUP(F819,SetUp!$O$2:$O$13,SetUp!$P$2:$P$13,"")</f>
        <v/>
      </c>
    </row>
    <row r="820" spans="18:21" x14ac:dyDescent="0.25">
      <c r="R820" t="s">
        <v>43</v>
      </c>
      <c r="T820" t="str">
        <f>IF(J820="","","FCR-"&amp;_xlfn.XLOOKUP(J820,Bud_Vs_Exp!$A$14:$A$72,Bud_Vs_Exp!$B$14:$B$72,""))</f>
        <v/>
      </c>
      <c r="U820" t="str">
        <f>_xlfn.XLOOKUP(F820,SetUp!$O$2:$O$13,SetUp!$P$2:$P$13,"")</f>
        <v/>
      </c>
    </row>
    <row r="821" spans="18:21" x14ac:dyDescent="0.25">
      <c r="R821" t="s">
        <v>43</v>
      </c>
      <c r="T821" t="str">
        <f>IF(J821="","","FCR-"&amp;_xlfn.XLOOKUP(J821,Bud_Vs_Exp!$A$14:$A$72,Bud_Vs_Exp!$B$14:$B$72,""))</f>
        <v/>
      </c>
      <c r="U821" t="str">
        <f>_xlfn.XLOOKUP(F821,SetUp!$O$2:$O$13,SetUp!$P$2:$P$13,"")</f>
        <v/>
      </c>
    </row>
    <row r="822" spans="18:21" x14ac:dyDescent="0.25">
      <c r="R822" t="s">
        <v>43</v>
      </c>
      <c r="T822" t="str">
        <f>IF(J822="","","FCR-"&amp;_xlfn.XLOOKUP(J822,Bud_Vs_Exp!$A$14:$A$72,Bud_Vs_Exp!$B$14:$B$72,""))</f>
        <v/>
      </c>
      <c r="U822" t="str">
        <f>_xlfn.XLOOKUP(F822,SetUp!$O$2:$O$13,SetUp!$P$2:$P$13,"")</f>
        <v/>
      </c>
    </row>
    <row r="823" spans="18:21" x14ac:dyDescent="0.25">
      <c r="R823" t="s">
        <v>43</v>
      </c>
      <c r="T823" t="str">
        <f>IF(J823="","","FCR-"&amp;_xlfn.XLOOKUP(J823,Bud_Vs_Exp!$A$14:$A$72,Bud_Vs_Exp!$B$14:$B$72,""))</f>
        <v/>
      </c>
      <c r="U823" t="str">
        <f>_xlfn.XLOOKUP(F823,SetUp!$O$2:$O$13,SetUp!$P$2:$P$13,"")</f>
        <v/>
      </c>
    </row>
    <row r="824" spans="18:21" x14ac:dyDescent="0.25">
      <c r="R824" t="s">
        <v>43</v>
      </c>
      <c r="T824" t="str">
        <f>IF(J824="","","FCR-"&amp;_xlfn.XLOOKUP(J824,Bud_Vs_Exp!$A$14:$A$72,Bud_Vs_Exp!$B$14:$B$72,""))</f>
        <v/>
      </c>
      <c r="U824" t="str">
        <f>_xlfn.XLOOKUP(F824,SetUp!$O$2:$O$13,SetUp!$P$2:$P$13,"")</f>
        <v/>
      </c>
    </row>
    <row r="825" spans="18:21" x14ac:dyDescent="0.25">
      <c r="R825" t="s">
        <v>43</v>
      </c>
      <c r="T825" t="str">
        <f>IF(J825="","","FCR-"&amp;_xlfn.XLOOKUP(J825,Bud_Vs_Exp!$A$14:$A$72,Bud_Vs_Exp!$B$14:$B$72,""))</f>
        <v/>
      </c>
      <c r="U825" t="str">
        <f>_xlfn.XLOOKUP(F825,SetUp!$O$2:$O$13,SetUp!$P$2:$P$13,"")</f>
        <v/>
      </c>
    </row>
    <row r="826" spans="18:21" x14ac:dyDescent="0.25">
      <c r="R826" t="s">
        <v>43</v>
      </c>
      <c r="T826" t="str">
        <f>IF(J826="","","FCR-"&amp;_xlfn.XLOOKUP(J826,Bud_Vs_Exp!$A$14:$A$72,Bud_Vs_Exp!$B$14:$B$72,""))</f>
        <v/>
      </c>
      <c r="U826" t="str">
        <f>_xlfn.XLOOKUP(F826,SetUp!$O$2:$O$13,SetUp!$P$2:$P$13,"")</f>
        <v/>
      </c>
    </row>
    <row r="827" spans="18:21" x14ac:dyDescent="0.25">
      <c r="R827" t="s">
        <v>43</v>
      </c>
      <c r="T827" t="str">
        <f>IF(J827="","","FCR-"&amp;_xlfn.XLOOKUP(J827,Bud_Vs_Exp!$A$14:$A$72,Bud_Vs_Exp!$B$14:$B$72,""))</f>
        <v/>
      </c>
      <c r="U827" t="str">
        <f>_xlfn.XLOOKUP(F827,SetUp!$O$2:$O$13,SetUp!$P$2:$P$13,"")</f>
        <v/>
      </c>
    </row>
    <row r="828" spans="18:21" x14ac:dyDescent="0.25">
      <c r="R828" t="s">
        <v>43</v>
      </c>
      <c r="T828" t="str">
        <f>IF(J828="","","FCR-"&amp;_xlfn.XLOOKUP(J828,Bud_Vs_Exp!$A$14:$A$72,Bud_Vs_Exp!$B$14:$B$72,""))</f>
        <v/>
      </c>
      <c r="U828" t="str">
        <f>_xlfn.XLOOKUP(F828,SetUp!$O$2:$O$13,SetUp!$P$2:$P$13,"")</f>
        <v/>
      </c>
    </row>
    <row r="829" spans="18:21" x14ac:dyDescent="0.25">
      <c r="R829" t="s">
        <v>43</v>
      </c>
      <c r="T829" t="str">
        <f>IF(J829="","","FCR-"&amp;_xlfn.XLOOKUP(J829,Bud_Vs_Exp!$A$14:$A$72,Bud_Vs_Exp!$B$14:$B$72,""))</f>
        <v/>
      </c>
      <c r="U829" t="str">
        <f>_xlfn.XLOOKUP(F829,SetUp!$O$2:$O$13,SetUp!$P$2:$P$13,"")</f>
        <v/>
      </c>
    </row>
    <row r="830" spans="18:21" x14ac:dyDescent="0.25">
      <c r="R830" t="s">
        <v>43</v>
      </c>
      <c r="T830" t="str">
        <f>IF(J830="","","FCR-"&amp;_xlfn.XLOOKUP(J830,Bud_Vs_Exp!$A$14:$A$72,Bud_Vs_Exp!$B$14:$B$72,""))</f>
        <v/>
      </c>
      <c r="U830" t="str">
        <f>_xlfn.XLOOKUP(F830,SetUp!$O$2:$O$13,SetUp!$P$2:$P$13,"")</f>
        <v/>
      </c>
    </row>
    <row r="831" spans="18:21" x14ac:dyDescent="0.25">
      <c r="R831" t="s">
        <v>43</v>
      </c>
      <c r="T831" t="str">
        <f>IF(J831="","","FCR-"&amp;_xlfn.XLOOKUP(J831,Bud_Vs_Exp!$A$14:$A$72,Bud_Vs_Exp!$B$14:$B$72,""))</f>
        <v/>
      </c>
      <c r="U831" t="str">
        <f>_xlfn.XLOOKUP(F831,SetUp!$O$2:$O$13,SetUp!$P$2:$P$13,"")</f>
        <v/>
      </c>
    </row>
    <row r="832" spans="18:21" x14ac:dyDescent="0.25">
      <c r="R832" t="s">
        <v>43</v>
      </c>
      <c r="T832" t="str">
        <f>IF(J832="","","FCR-"&amp;_xlfn.XLOOKUP(J832,Bud_Vs_Exp!$A$14:$A$72,Bud_Vs_Exp!$B$14:$B$72,""))</f>
        <v/>
      </c>
      <c r="U832" t="str">
        <f>_xlfn.XLOOKUP(F832,SetUp!$O$2:$O$13,SetUp!$P$2:$P$13,"")</f>
        <v/>
      </c>
    </row>
    <row r="833" spans="18:21" x14ac:dyDescent="0.25">
      <c r="R833" t="s">
        <v>43</v>
      </c>
      <c r="T833" t="str">
        <f>IF(J833="","","FCR-"&amp;_xlfn.XLOOKUP(J833,Bud_Vs_Exp!$A$14:$A$72,Bud_Vs_Exp!$B$14:$B$72,""))</f>
        <v/>
      </c>
      <c r="U833" t="str">
        <f>_xlfn.XLOOKUP(F833,SetUp!$O$2:$O$13,SetUp!$P$2:$P$13,"")</f>
        <v/>
      </c>
    </row>
    <row r="834" spans="18:21" x14ac:dyDescent="0.25">
      <c r="R834" t="s">
        <v>43</v>
      </c>
      <c r="T834" t="str">
        <f>IF(J834="","","FCR-"&amp;_xlfn.XLOOKUP(J834,Bud_Vs_Exp!$A$14:$A$72,Bud_Vs_Exp!$B$14:$B$72,""))</f>
        <v/>
      </c>
      <c r="U834" t="str">
        <f>_xlfn.XLOOKUP(F834,SetUp!$O$2:$O$13,SetUp!$P$2:$P$13,"")</f>
        <v/>
      </c>
    </row>
    <row r="835" spans="18:21" x14ac:dyDescent="0.25">
      <c r="R835" t="s">
        <v>43</v>
      </c>
      <c r="T835" t="str">
        <f>IF(J835="","","FCR-"&amp;_xlfn.XLOOKUP(J835,Bud_Vs_Exp!$A$14:$A$72,Bud_Vs_Exp!$B$14:$B$72,""))</f>
        <v/>
      </c>
      <c r="U835" t="str">
        <f>_xlfn.XLOOKUP(F835,SetUp!$O$2:$O$13,SetUp!$P$2:$P$13,"")</f>
        <v/>
      </c>
    </row>
    <row r="836" spans="18:21" x14ac:dyDescent="0.25">
      <c r="R836" t="s">
        <v>43</v>
      </c>
      <c r="T836" t="str">
        <f>IF(J836="","","FCR-"&amp;_xlfn.XLOOKUP(J836,Bud_Vs_Exp!$A$14:$A$72,Bud_Vs_Exp!$B$14:$B$72,""))</f>
        <v/>
      </c>
      <c r="U836" t="str">
        <f>_xlfn.XLOOKUP(F836,SetUp!$O$2:$O$13,SetUp!$P$2:$P$13,"")</f>
        <v/>
      </c>
    </row>
    <row r="837" spans="18:21" x14ac:dyDescent="0.25">
      <c r="R837" t="s">
        <v>43</v>
      </c>
      <c r="T837" t="str">
        <f>IF(J837="","","FCR-"&amp;_xlfn.XLOOKUP(J837,Bud_Vs_Exp!$A$14:$A$72,Bud_Vs_Exp!$B$14:$B$72,""))</f>
        <v/>
      </c>
      <c r="U837" t="str">
        <f>_xlfn.XLOOKUP(F837,SetUp!$O$2:$O$13,SetUp!$P$2:$P$13,"")</f>
        <v/>
      </c>
    </row>
    <row r="838" spans="18:21" x14ac:dyDescent="0.25">
      <c r="R838" t="s">
        <v>43</v>
      </c>
      <c r="T838" t="str">
        <f>IF(J838="","","FCR-"&amp;_xlfn.XLOOKUP(J838,Bud_Vs_Exp!$A$14:$A$72,Bud_Vs_Exp!$B$14:$B$72,""))</f>
        <v/>
      </c>
      <c r="U838" t="str">
        <f>_xlfn.XLOOKUP(F838,SetUp!$O$2:$O$13,SetUp!$P$2:$P$13,"")</f>
        <v/>
      </c>
    </row>
    <row r="839" spans="18:21" x14ac:dyDescent="0.25">
      <c r="R839" t="s">
        <v>43</v>
      </c>
      <c r="T839" t="str">
        <f>IF(J839="","","FCR-"&amp;_xlfn.XLOOKUP(J839,Bud_Vs_Exp!$A$14:$A$72,Bud_Vs_Exp!$B$14:$B$72,""))</f>
        <v/>
      </c>
      <c r="U839" t="str">
        <f>_xlfn.XLOOKUP(F839,SetUp!$O$2:$O$13,SetUp!$P$2:$P$13,"")</f>
        <v/>
      </c>
    </row>
    <row r="840" spans="18:21" x14ac:dyDescent="0.25">
      <c r="R840" t="s">
        <v>43</v>
      </c>
      <c r="T840" t="str">
        <f>IF(J840="","","FCR-"&amp;_xlfn.XLOOKUP(J840,Bud_Vs_Exp!$A$14:$A$72,Bud_Vs_Exp!$B$14:$B$72,""))</f>
        <v/>
      </c>
      <c r="U840" t="str">
        <f>_xlfn.XLOOKUP(F840,SetUp!$O$2:$O$13,SetUp!$P$2:$P$13,"")</f>
        <v/>
      </c>
    </row>
    <row r="841" spans="18:21" x14ac:dyDescent="0.25">
      <c r="R841" t="s">
        <v>43</v>
      </c>
      <c r="T841" t="str">
        <f>IF(J841="","","FCR-"&amp;_xlfn.XLOOKUP(J841,Bud_Vs_Exp!$A$14:$A$72,Bud_Vs_Exp!$B$14:$B$72,""))</f>
        <v/>
      </c>
      <c r="U841" t="str">
        <f>_xlfn.XLOOKUP(F841,SetUp!$O$2:$O$13,SetUp!$P$2:$P$13,"")</f>
        <v/>
      </c>
    </row>
    <row r="842" spans="18:21" x14ac:dyDescent="0.25">
      <c r="R842" t="s">
        <v>43</v>
      </c>
      <c r="T842" t="str">
        <f>IF(J842="","","FCR-"&amp;_xlfn.XLOOKUP(J842,Bud_Vs_Exp!$A$14:$A$72,Bud_Vs_Exp!$B$14:$B$72,""))</f>
        <v/>
      </c>
      <c r="U842" t="str">
        <f>_xlfn.XLOOKUP(F842,SetUp!$O$2:$O$13,SetUp!$P$2:$P$13,"")</f>
        <v/>
      </c>
    </row>
    <row r="843" spans="18:21" x14ac:dyDescent="0.25">
      <c r="R843" t="s">
        <v>43</v>
      </c>
      <c r="T843" t="str">
        <f>IF(J843="","","FCR-"&amp;_xlfn.XLOOKUP(J843,Bud_Vs_Exp!$A$14:$A$72,Bud_Vs_Exp!$B$14:$B$72,""))</f>
        <v/>
      </c>
      <c r="U843" t="str">
        <f>_xlfn.XLOOKUP(F843,SetUp!$O$2:$O$13,SetUp!$P$2:$P$13,"")</f>
        <v/>
      </c>
    </row>
    <row r="844" spans="18:21" x14ac:dyDescent="0.25">
      <c r="R844" t="s">
        <v>43</v>
      </c>
      <c r="T844" t="str">
        <f>IF(J844="","","FCR-"&amp;_xlfn.XLOOKUP(J844,Bud_Vs_Exp!$A$14:$A$72,Bud_Vs_Exp!$B$14:$B$72,""))</f>
        <v/>
      </c>
      <c r="U844" t="str">
        <f>_xlfn.XLOOKUP(F844,SetUp!$O$2:$O$13,SetUp!$P$2:$P$13,"")</f>
        <v/>
      </c>
    </row>
    <row r="845" spans="18:21" x14ac:dyDescent="0.25">
      <c r="R845" t="s">
        <v>43</v>
      </c>
      <c r="T845" t="str">
        <f>IF(J845="","","FCR-"&amp;_xlfn.XLOOKUP(J845,Bud_Vs_Exp!$A$14:$A$72,Bud_Vs_Exp!$B$14:$B$72,""))</f>
        <v/>
      </c>
      <c r="U845" t="str">
        <f>_xlfn.XLOOKUP(F845,SetUp!$O$2:$O$13,SetUp!$P$2:$P$13,"")</f>
        <v/>
      </c>
    </row>
    <row r="846" spans="18:21" x14ac:dyDescent="0.25">
      <c r="R846" t="s">
        <v>43</v>
      </c>
      <c r="T846" t="str">
        <f>IF(J846="","","FCR-"&amp;_xlfn.XLOOKUP(J846,Bud_Vs_Exp!$A$14:$A$72,Bud_Vs_Exp!$B$14:$B$72,""))</f>
        <v/>
      </c>
      <c r="U846" t="str">
        <f>_xlfn.XLOOKUP(F846,SetUp!$O$2:$O$13,SetUp!$P$2:$P$13,"")</f>
        <v/>
      </c>
    </row>
    <row r="847" spans="18:21" x14ac:dyDescent="0.25">
      <c r="R847" t="s">
        <v>43</v>
      </c>
      <c r="T847" t="str">
        <f>IF(J847="","","FCR-"&amp;_xlfn.XLOOKUP(J847,Bud_Vs_Exp!$A$14:$A$72,Bud_Vs_Exp!$B$14:$B$72,""))</f>
        <v/>
      </c>
      <c r="U847" t="str">
        <f>_xlfn.XLOOKUP(F847,SetUp!$O$2:$O$13,SetUp!$P$2:$P$13,"")</f>
        <v/>
      </c>
    </row>
    <row r="848" spans="18:21" x14ac:dyDescent="0.25">
      <c r="R848" t="s">
        <v>43</v>
      </c>
      <c r="T848" t="str">
        <f>IF(J848="","","FCR-"&amp;_xlfn.XLOOKUP(J848,Bud_Vs_Exp!$A$14:$A$72,Bud_Vs_Exp!$B$14:$B$72,""))</f>
        <v/>
      </c>
      <c r="U848" t="str">
        <f>_xlfn.XLOOKUP(F848,SetUp!$O$2:$O$13,SetUp!$P$2:$P$13,"")</f>
        <v/>
      </c>
    </row>
    <row r="849" spans="18:21" x14ac:dyDescent="0.25">
      <c r="R849" t="s">
        <v>43</v>
      </c>
      <c r="T849" t="str">
        <f>IF(J849="","","FCR-"&amp;_xlfn.XLOOKUP(J849,Bud_Vs_Exp!$A$14:$A$72,Bud_Vs_Exp!$B$14:$B$72,""))</f>
        <v/>
      </c>
      <c r="U849" t="str">
        <f>_xlfn.XLOOKUP(F849,SetUp!$O$2:$O$13,SetUp!$P$2:$P$13,"")</f>
        <v/>
      </c>
    </row>
    <row r="850" spans="18:21" x14ac:dyDescent="0.25">
      <c r="R850" t="s">
        <v>43</v>
      </c>
      <c r="T850" t="str">
        <f>IF(J850="","","FCR-"&amp;_xlfn.XLOOKUP(J850,Bud_Vs_Exp!$A$14:$A$72,Bud_Vs_Exp!$B$14:$B$72,""))</f>
        <v/>
      </c>
      <c r="U850" t="str">
        <f>_xlfn.XLOOKUP(F850,SetUp!$O$2:$O$13,SetUp!$P$2:$P$13,"")</f>
        <v/>
      </c>
    </row>
    <row r="851" spans="18:21" x14ac:dyDescent="0.25">
      <c r="R851" t="s">
        <v>43</v>
      </c>
      <c r="T851" t="str">
        <f>IF(J851="","","FCR-"&amp;_xlfn.XLOOKUP(J851,Bud_Vs_Exp!$A$14:$A$72,Bud_Vs_Exp!$B$14:$B$72,""))</f>
        <v/>
      </c>
      <c r="U851" t="str">
        <f>_xlfn.XLOOKUP(F851,SetUp!$O$2:$O$13,SetUp!$P$2:$P$13,"")</f>
        <v/>
      </c>
    </row>
    <row r="852" spans="18:21" x14ac:dyDescent="0.25">
      <c r="R852" t="s">
        <v>43</v>
      </c>
      <c r="T852" t="str">
        <f>IF(J852="","","FCR-"&amp;_xlfn.XLOOKUP(J852,Bud_Vs_Exp!$A$14:$A$72,Bud_Vs_Exp!$B$14:$B$72,""))</f>
        <v/>
      </c>
      <c r="U852" t="str">
        <f>_xlfn.XLOOKUP(F852,SetUp!$O$2:$O$13,SetUp!$P$2:$P$13,"")</f>
        <v/>
      </c>
    </row>
    <row r="853" spans="18:21" x14ac:dyDescent="0.25">
      <c r="R853" t="s">
        <v>43</v>
      </c>
      <c r="T853" t="str">
        <f>IF(J853="","","FCR-"&amp;_xlfn.XLOOKUP(J853,Bud_Vs_Exp!$A$14:$A$72,Bud_Vs_Exp!$B$14:$B$72,""))</f>
        <v/>
      </c>
      <c r="U853" t="str">
        <f>_xlfn.XLOOKUP(F853,SetUp!$O$2:$O$13,SetUp!$P$2:$P$13,"")</f>
        <v/>
      </c>
    </row>
    <row r="854" spans="18:21" x14ac:dyDescent="0.25">
      <c r="R854" t="s">
        <v>43</v>
      </c>
      <c r="T854" t="str">
        <f>IF(J854="","","FCR-"&amp;_xlfn.XLOOKUP(J854,Bud_Vs_Exp!$A$14:$A$72,Bud_Vs_Exp!$B$14:$B$72,""))</f>
        <v/>
      </c>
      <c r="U854" t="str">
        <f>_xlfn.XLOOKUP(F854,SetUp!$O$2:$O$13,SetUp!$P$2:$P$13,"")</f>
        <v/>
      </c>
    </row>
    <row r="855" spans="18:21" x14ac:dyDescent="0.25">
      <c r="R855" t="s">
        <v>43</v>
      </c>
      <c r="T855" t="str">
        <f>IF(J855="","","FCR-"&amp;_xlfn.XLOOKUP(J855,Bud_Vs_Exp!$A$14:$A$72,Bud_Vs_Exp!$B$14:$B$72,""))</f>
        <v/>
      </c>
      <c r="U855" t="str">
        <f>_xlfn.XLOOKUP(F855,SetUp!$O$2:$O$13,SetUp!$P$2:$P$13,"")</f>
        <v/>
      </c>
    </row>
    <row r="856" spans="18:21" x14ac:dyDescent="0.25">
      <c r="R856" t="s">
        <v>43</v>
      </c>
      <c r="T856" t="str">
        <f>IF(J856="","","FCR-"&amp;_xlfn.XLOOKUP(J856,Bud_Vs_Exp!$A$14:$A$72,Bud_Vs_Exp!$B$14:$B$72,""))</f>
        <v/>
      </c>
      <c r="U856" t="str">
        <f>_xlfn.XLOOKUP(F856,SetUp!$O$2:$O$13,SetUp!$P$2:$P$13,"")</f>
        <v/>
      </c>
    </row>
    <row r="857" spans="18:21" x14ac:dyDescent="0.25">
      <c r="R857" t="s">
        <v>43</v>
      </c>
      <c r="T857" t="str">
        <f>IF(J857="","","FCR-"&amp;_xlfn.XLOOKUP(J857,Bud_Vs_Exp!$A$14:$A$72,Bud_Vs_Exp!$B$14:$B$72,""))</f>
        <v/>
      </c>
      <c r="U857" t="str">
        <f>_xlfn.XLOOKUP(F857,SetUp!$O$2:$O$13,SetUp!$P$2:$P$13,"")</f>
        <v/>
      </c>
    </row>
    <row r="858" spans="18:21" x14ac:dyDescent="0.25">
      <c r="R858" t="s">
        <v>43</v>
      </c>
      <c r="T858" t="str">
        <f>IF(J858="","","FCR-"&amp;_xlfn.XLOOKUP(J858,Bud_Vs_Exp!$A$14:$A$72,Bud_Vs_Exp!$B$14:$B$72,""))</f>
        <v/>
      </c>
      <c r="U858" t="str">
        <f>_xlfn.XLOOKUP(F858,SetUp!$O$2:$O$13,SetUp!$P$2:$P$13,"")</f>
        <v/>
      </c>
    </row>
    <row r="859" spans="18:21" x14ac:dyDescent="0.25">
      <c r="R859" t="s">
        <v>43</v>
      </c>
      <c r="T859" t="str">
        <f>IF(J859="","","FCR-"&amp;_xlfn.XLOOKUP(J859,Bud_Vs_Exp!$A$14:$A$72,Bud_Vs_Exp!$B$14:$B$72,""))</f>
        <v/>
      </c>
      <c r="U859" t="str">
        <f>_xlfn.XLOOKUP(F859,SetUp!$O$2:$O$13,SetUp!$P$2:$P$13,"")</f>
        <v/>
      </c>
    </row>
    <row r="860" spans="18:21" x14ac:dyDescent="0.25">
      <c r="R860" t="s">
        <v>43</v>
      </c>
      <c r="T860" t="str">
        <f>IF(J860="","","FCR-"&amp;_xlfn.XLOOKUP(J860,Bud_Vs_Exp!$A$14:$A$72,Bud_Vs_Exp!$B$14:$B$72,""))</f>
        <v/>
      </c>
      <c r="U860" t="str">
        <f>_xlfn.XLOOKUP(F860,SetUp!$O$2:$O$13,SetUp!$P$2:$P$13,"")</f>
        <v/>
      </c>
    </row>
    <row r="861" spans="18:21" x14ac:dyDescent="0.25">
      <c r="R861" t="s">
        <v>43</v>
      </c>
      <c r="T861" t="str">
        <f>IF(J861="","","FCR-"&amp;_xlfn.XLOOKUP(J861,Bud_Vs_Exp!$A$14:$A$72,Bud_Vs_Exp!$B$14:$B$72,""))</f>
        <v/>
      </c>
      <c r="U861" t="str">
        <f>_xlfn.XLOOKUP(F861,SetUp!$O$2:$O$13,SetUp!$P$2:$P$13,"")</f>
        <v/>
      </c>
    </row>
    <row r="862" spans="18:21" x14ac:dyDescent="0.25">
      <c r="R862" t="s">
        <v>43</v>
      </c>
      <c r="T862" t="str">
        <f>IF(J862="","","FCR-"&amp;_xlfn.XLOOKUP(J862,Bud_Vs_Exp!$A$14:$A$72,Bud_Vs_Exp!$B$14:$B$72,""))</f>
        <v/>
      </c>
      <c r="U862" t="str">
        <f>_xlfn.XLOOKUP(F862,SetUp!$O$2:$O$13,SetUp!$P$2:$P$13,"")</f>
        <v/>
      </c>
    </row>
    <row r="863" spans="18:21" x14ac:dyDescent="0.25">
      <c r="R863" t="s">
        <v>43</v>
      </c>
      <c r="T863" t="str">
        <f>IF(J863="","","FCR-"&amp;_xlfn.XLOOKUP(J863,Bud_Vs_Exp!$A$14:$A$72,Bud_Vs_Exp!$B$14:$B$72,""))</f>
        <v/>
      </c>
      <c r="U863" t="str">
        <f>_xlfn.XLOOKUP(F863,SetUp!$O$2:$O$13,SetUp!$P$2:$P$13,"")</f>
        <v/>
      </c>
    </row>
    <row r="864" spans="18:21" x14ac:dyDescent="0.25">
      <c r="R864" t="s">
        <v>43</v>
      </c>
      <c r="T864" t="str">
        <f>IF(J864="","","FCR-"&amp;_xlfn.XLOOKUP(J864,Bud_Vs_Exp!$A$14:$A$72,Bud_Vs_Exp!$B$14:$B$72,""))</f>
        <v/>
      </c>
      <c r="U864" t="str">
        <f>_xlfn.XLOOKUP(F864,SetUp!$O$2:$O$13,SetUp!$P$2:$P$13,"")</f>
        <v/>
      </c>
    </row>
    <row r="865" spans="18:21" x14ac:dyDescent="0.25">
      <c r="R865" t="s">
        <v>43</v>
      </c>
      <c r="T865" t="str">
        <f>IF(J865="","","FCR-"&amp;_xlfn.XLOOKUP(J865,Bud_Vs_Exp!$A$14:$A$72,Bud_Vs_Exp!$B$14:$B$72,""))</f>
        <v/>
      </c>
      <c r="U865" t="str">
        <f>_xlfn.XLOOKUP(F865,SetUp!$O$2:$O$13,SetUp!$P$2:$P$13,"")</f>
        <v/>
      </c>
    </row>
    <row r="866" spans="18:21" x14ac:dyDescent="0.25">
      <c r="R866" t="s">
        <v>43</v>
      </c>
      <c r="T866" t="str">
        <f>IF(J866="","","FCR-"&amp;_xlfn.XLOOKUP(J866,Bud_Vs_Exp!$A$14:$A$72,Bud_Vs_Exp!$B$14:$B$72,""))</f>
        <v/>
      </c>
      <c r="U866" t="str">
        <f>_xlfn.XLOOKUP(F866,SetUp!$O$2:$O$13,SetUp!$P$2:$P$13,"")</f>
        <v/>
      </c>
    </row>
    <row r="867" spans="18:21" x14ac:dyDescent="0.25">
      <c r="R867" t="s">
        <v>43</v>
      </c>
      <c r="T867" t="str">
        <f>IF(J867="","","FCR-"&amp;_xlfn.XLOOKUP(J867,Bud_Vs_Exp!$A$14:$A$72,Bud_Vs_Exp!$B$14:$B$72,""))</f>
        <v/>
      </c>
      <c r="U867" t="str">
        <f>_xlfn.XLOOKUP(F867,SetUp!$O$2:$O$13,SetUp!$P$2:$P$13,"")</f>
        <v/>
      </c>
    </row>
    <row r="868" spans="18:21" x14ac:dyDescent="0.25">
      <c r="R868" t="s">
        <v>43</v>
      </c>
      <c r="T868" t="str">
        <f>IF(J868="","","FCR-"&amp;_xlfn.XLOOKUP(J868,Bud_Vs_Exp!$A$14:$A$72,Bud_Vs_Exp!$B$14:$B$72,""))</f>
        <v/>
      </c>
      <c r="U868" t="str">
        <f>_xlfn.XLOOKUP(F868,SetUp!$O$2:$O$13,SetUp!$P$2:$P$13,"")</f>
        <v/>
      </c>
    </row>
    <row r="869" spans="18:21" x14ac:dyDescent="0.25">
      <c r="R869" t="s">
        <v>43</v>
      </c>
      <c r="T869" t="str">
        <f>IF(J869="","","FCR-"&amp;_xlfn.XLOOKUP(J869,Bud_Vs_Exp!$A$14:$A$72,Bud_Vs_Exp!$B$14:$B$72,""))</f>
        <v/>
      </c>
      <c r="U869" t="str">
        <f>_xlfn.XLOOKUP(F869,SetUp!$O$2:$O$13,SetUp!$P$2:$P$13,"")</f>
        <v/>
      </c>
    </row>
    <row r="870" spans="18:21" x14ac:dyDescent="0.25">
      <c r="R870" t="s">
        <v>43</v>
      </c>
      <c r="T870" t="str">
        <f>IF(J870="","","FCR-"&amp;_xlfn.XLOOKUP(J870,Bud_Vs_Exp!$A$14:$A$72,Bud_Vs_Exp!$B$14:$B$72,""))</f>
        <v/>
      </c>
      <c r="U870" t="str">
        <f>_xlfn.XLOOKUP(F870,SetUp!$O$2:$O$13,SetUp!$P$2:$P$13,"")</f>
        <v/>
      </c>
    </row>
    <row r="871" spans="18:21" x14ac:dyDescent="0.25">
      <c r="R871" t="s">
        <v>43</v>
      </c>
      <c r="T871" t="str">
        <f>IF(J871="","","FCR-"&amp;_xlfn.XLOOKUP(J871,Bud_Vs_Exp!$A$14:$A$72,Bud_Vs_Exp!$B$14:$B$72,""))</f>
        <v/>
      </c>
      <c r="U871" t="str">
        <f>_xlfn.XLOOKUP(F871,SetUp!$O$2:$O$13,SetUp!$P$2:$P$13,"")</f>
        <v/>
      </c>
    </row>
    <row r="872" spans="18:21" x14ac:dyDescent="0.25">
      <c r="R872" t="s">
        <v>43</v>
      </c>
      <c r="T872" t="str">
        <f>IF(J872="","","FCR-"&amp;_xlfn.XLOOKUP(J872,Bud_Vs_Exp!$A$14:$A$72,Bud_Vs_Exp!$B$14:$B$72,""))</f>
        <v/>
      </c>
      <c r="U872" t="str">
        <f>_xlfn.XLOOKUP(F872,SetUp!$O$2:$O$13,SetUp!$P$2:$P$13,"")</f>
        <v/>
      </c>
    </row>
    <row r="873" spans="18:21" x14ac:dyDescent="0.25">
      <c r="R873" t="s">
        <v>43</v>
      </c>
      <c r="T873" t="str">
        <f>IF(J873="","","FCR-"&amp;_xlfn.XLOOKUP(J873,Bud_Vs_Exp!$A$14:$A$72,Bud_Vs_Exp!$B$14:$B$72,""))</f>
        <v/>
      </c>
      <c r="U873" t="str">
        <f>_xlfn.XLOOKUP(F873,SetUp!$O$2:$O$13,SetUp!$P$2:$P$13,"")</f>
        <v/>
      </c>
    </row>
    <row r="874" spans="18:21" x14ac:dyDescent="0.25">
      <c r="R874" t="s">
        <v>43</v>
      </c>
      <c r="T874" t="str">
        <f>IF(J874="","","FCR-"&amp;_xlfn.XLOOKUP(J874,Bud_Vs_Exp!$A$14:$A$72,Bud_Vs_Exp!$B$14:$B$72,""))</f>
        <v/>
      </c>
      <c r="U874" t="str">
        <f>_xlfn.XLOOKUP(F874,SetUp!$O$2:$O$13,SetUp!$P$2:$P$13,"")</f>
        <v/>
      </c>
    </row>
    <row r="875" spans="18:21" x14ac:dyDescent="0.25">
      <c r="R875" t="s">
        <v>43</v>
      </c>
      <c r="T875" t="str">
        <f>IF(J875="","","FCR-"&amp;_xlfn.XLOOKUP(J875,Bud_Vs_Exp!$A$14:$A$72,Bud_Vs_Exp!$B$14:$B$72,""))</f>
        <v/>
      </c>
      <c r="U875" t="str">
        <f>_xlfn.XLOOKUP(F875,SetUp!$O$2:$O$13,SetUp!$P$2:$P$13,"")</f>
        <v/>
      </c>
    </row>
    <row r="876" spans="18:21" x14ac:dyDescent="0.25">
      <c r="R876" t="s">
        <v>43</v>
      </c>
      <c r="T876" t="str">
        <f>IF(J876="","","FCR-"&amp;_xlfn.XLOOKUP(J876,Bud_Vs_Exp!$A$14:$A$72,Bud_Vs_Exp!$B$14:$B$72,""))</f>
        <v/>
      </c>
      <c r="U876" t="str">
        <f>_xlfn.XLOOKUP(F876,SetUp!$O$2:$O$13,SetUp!$P$2:$P$13,"")</f>
        <v/>
      </c>
    </row>
    <row r="877" spans="18:21" x14ac:dyDescent="0.25">
      <c r="R877" t="s">
        <v>43</v>
      </c>
      <c r="T877" t="str">
        <f>IF(J877="","","FCR-"&amp;_xlfn.XLOOKUP(J877,Bud_Vs_Exp!$A$14:$A$72,Bud_Vs_Exp!$B$14:$B$72,""))</f>
        <v/>
      </c>
      <c r="U877" t="str">
        <f>_xlfn.XLOOKUP(F877,SetUp!$O$2:$O$13,SetUp!$P$2:$P$13,"")</f>
        <v/>
      </c>
    </row>
    <row r="878" spans="18:21" x14ac:dyDescent="0.25">
      <c r="R878" t="s">
        <v>43</v>
      </c>
      <c r="T878" t="str">
        <f>IF(J878="","","FCR-"&amp;_xlfn.XLOOKUP(J878,Bud_Vs_Exp!$A$14:$A$72,Bud_Vs_Exp!$B$14:$B$72,""))</f>
        <v/>
      </c>
      <c r="U878" t="str">
        <f>_xlfn.XLOOKUP(F878,SetUp!$O$2:$O$13,SetUp!$P$2:$P$13,"")</f>
        <v/>
      </c>
    </row>
    <row r="879" spans="18:21" x14ac:dyDescent="0.25">
      <c r="R879" t="s">
        <v>43</v>
      </c>
      <c r="T879" t="str">
        <f>IF(J879="","","FCR-"&amp;_xlfn.XLOOKUP(J879,Bud_Vs_Exp!$A$14:$A$72,Bud_Vs_Exp!$B$14:$B$72,""))</f>
        <v/>
      </c>
      <c r="U879" t="str">
        <f>_xlfn.XLOOKUP(F879,SetUp!$O$2:$O$13,SetUp!$P$2:$P$13,"")</f>
        <v/>
      </c>
    </row>
    <row r="880" spans="18:21" x14ac:dyDescent="0.25">
      <c r="R880" t="s">
        <v>43</v>
      </c>
      <c r="T880" t="str">
        <f>IF(J880="","","FCR-"&amp;_xlfn.XLOOKUP(J880,Bud_Vs_Exp!$A$14:$A$72,Bud_Vs_Exp!$B$14:$B$72,""))</f>
        <v/>
      </c>
      <c r="U880" t="str">
        <f>_xlfn.XLOOKUP(F880,SetUp!$O$2:$O$13,SetUp!$P$2:$P$13,"")</f>
        <v/>
      </c>
    </row>
    <row r="881" spans="18:21" x14ac:dyDescent="0.25">
      <c r="R881" t="s">
        <v>43</v>
      </c>
      <c r="T881" t="str">
        <f>IF(J881="","","FCR-"&amp;_xlfn.XLOOKUP(J881,Bud_Vs_Exp!$A$14:$A$72,Bud_Vs_Exp!$B$14:$B$72,""))</f>
        <v/>
      </c>
      <c r="U881" t="str">
        <f>_xlfn.XLOOKUP(F881,SetUp!$O$2:$O$13,SetUp!$P$2:$P$13,"")</f>
        <v/>
      </c>
    </row>
    <row r="882" spans="18:21" x14ac:dyDescent="0.25">
      <c r="R882" t="s">
        <v>43</v>
      </c>
      <c r="T882" t="str">
        <f>IF(J882="","","FCR-"&amp;_xlfn.XLOOKUP(J882,Bud_Vs_Exp!$A$14:$A$72,Bud_Vs_Exp!$B$14:$B$72,""))</f>
        <v/>
      </c>
      <c r="U882" t="str">
        <f>_xlfn.XLOOKUP(F882,SetUp!$O$2:$O$13,SetUp!$P$2:$P$13,"")</f>
        <v/>
      </c>
    </row>
    <row r="883" spans="18:21" x14ac:dyDescent="0.25">
      <c r="R883" t="s">
        <v>43</v>
      </c>
      <c r="T883" t="str">
        <f>IF(J883="","","FCR-"&amp;_xlfn.XLOOKUP(J883,Bud_Vs_Exp!$A$14:$A$72,Bud_Vs_Exp!$B$14:$B$72,""))</f>
        <v/>
      </c>
      <c r="U883" t="str">
        <f>_xlfn.XLOOKUP(F883,SetUp!$O$2:$O$13,SetUp!$P$2:$P$13,"")</f>
        <v/>
      </c>
    </row>
    <row r="884" spans="18:21" x14ac:dyDescent="0.25">
      <c r="R884" t="s">
        <v>43</v>
      </c>
      <c r="T884" t="str">
        <f>IF(J884="","","FCR-"&amp;_xlfn.XLOOKUP(J884,Bud_Vs_Exp!$A$14:$A$72,Bud_Vs_Exp!$B$14:$B$72,""))</f>
        <v/>
      </c>
      <c r="U884" t="str">
        <f>_xlfn.XLOOKUP(F884,SetUp!$O$2:$O$13,SetUp!$P$2:$P$13,"")</f>
        <v/>
      </c>
    </row>
    <row r="885" spans="18:21" x14ac:dyDescent="0.25">
      <c r="R885" t="s">
        <v>43</v>
      </c>
      <c r="T885" t="str">
        <f>IF(J885="","","FCR-"&amp;_xlfn.XLOOKUP(J885,Bud_Vs_Exp!$A$14:$A$72,Bud_Vs_Exp!$B$14:$B$72,""))</f>
        <v/>
      </c>
      <c r="U885" t="str">
        <f>_xlfn.XLOOKUP(F885,SetUp!$O$2:$O$13,SetUp!$P$2:$P$13,"")</f>
        <v/>
      </c>
    </row>
    <row r="886" spans="18:21" x14ac:dyDescent="0.25">
      <c r="R886" t="s">
        <v>43</v>
      </c>
      <c r="T886" t="str">
        <f>IF(J886="","","FCR-"&amp;_xlfn.XLOOKUP(J886,Bud_Vs_Exp!$A$14:$A$72,Bud_Vs_Exp!$B$14:$B$72,""))</f>
        <v/>
      </c>
      <c r="U886" t="str">
        <f>_xlfn.XLOOKUP(F886,SetUp!$O$2:$O$13,SetUp!$P$2:$P$13,"")</f>
        <v/>
      </c>
    </row>
    <row r="887" spans="18:21" x14ac:dyDescent="0.25">
      <c r="R887" t="s">
        <v>43</v>
      </c>
      <c r="T887" t="str">
        <f>IF(J887="","","FCR-"&amp;_xlfn.XLOOKUP(J887,Bud_Vs_Exp!$A$14:$A$72,Bud_Vs_Exp!$B$14:$B$72,""))</f>
        <v/>
      </c>
      <c r="U887" t="str">
        <f>_xlfn.XLOOKUP(F887,SetUp!$O$2:$O$13,SetUp!$P$2:$P$13,"")</f>
        <v/>
      </c>
    </row>
    <row r="888" spans="18:21" x14ac:dyDescent="0.25">
      <c r="R888" t="s">
        <v>43</v>
      </c>
      <c r="T888" t="str">
        <f>IF(J888="","","FCR-"&amp;_xlfn.XLOOKUP(J888,Bud_Vs_Exp!$A$14:$A$72,Bud_Vs_Exp!$B$14:$B$72,""))</f>
        <v/>
      </c>
      <c r="U888" t="str">
        <f>_xlfn.XLOOKUP(F888,SetUp!$O$2:$O$13,SetUp!$P$2:$P$13,"")</f>
        <v/>
      </c>
    </row>
    <row r="889" spans="18:21" x14ac:dyDescent="0.25">
      <c r="R889" t="s">
        <v>43</v>
      </c>
      <c r="T889" t="str">
        <f>IF(J889="","","FCR-"&amp;_xlfn.XLOOKUP(J889,Bud_Vs_Exp!$A$14:$A$72,Bud_Vs_Exp!$B$14:$B$72,""))</f>
        <v/>
      </c>
      <c r="U889" t="str">
        <f>_xlfn.XLOOKUP(F889,SetUp!$O$2:$O$13,SetUp!$P$2:$P$13,"")</f>
        <v/>
      </c>
    </row>
    <row r="890" spans="18:21" x14ac:dyDescent="0.25">
      <c r="R890" t="s">
        <v>43</v>
      </c>
      <c r="T890" t="str">
        <f>IF(J890="","","FCR-"&amp;_xlfn.XLOOKUP(J890,Bud_Vs_Exp!$A$14:$A$72,Bud_Vs_Exp!$B$14:$B$72,""))</f>
        <v/>
      </c>
      <c r="U890" t="str">
        <f>_xlfn.XLOOKUP(F890,SetUp!$O$2:$O$13,SetUp!$P$2:$P$13,"")</f>
        <v/>
      </c>
    </row>
    <row r="891" spans="18:21" x14ac:dyDescent="0.25">
      <c r="R891" t="s">
        <v>43</v>
      </c>
      <c r="T891" t="str">
        <f>IF(J891="","","FCR-"&amp;_xlfn.XLOOKUP(J891,Bud_Vs_Exp!$A$14:$A$72,Bud_Vs_Exp!$B$14:$B$72,""))</f>
        <v/>
      </c>
      <c r="U891" t="str">
        <f>_xlfn.XLOOKUP(F891,SetUp!$O$2:$O$13,SetUp!$P$2:$P$13,"")</f>
        <v/>
      </c>
    </row>
    <row r="892" spans="18:21" x14ac:dyDescent="0.25">
      <c r="R892" t="s">
        <v>43</v>
      </c>
      <c r="T892" t="str">
        <f>IF(J892="","","FCR-"&amp;_xlfn.XLOOKUP(J892,Bud_Vs_Exp!$A$14:$A$72,Bud_Vs_Exp!$B$14:$B$72,""))</f>
        <v/>
      </c>
      <c r="U892" t="str">
        <f>_xlfn.XLOOKUP(F892,SetUp!$O$2:$O$13,SetUp!$P$2:$P$13,"")</f>
        <v/>
      </c>
    </row>
    <row r="893" spans="18:21" x14ac:dyDescent="0.25">
      <c r="R893" t="s">
        <v>43</v>
      </c>
      <c r="T893" t="str">
        <f>IF(J893="","","FCR-"&amp;_xlfn.XLOOKUP(J893,Bud_Vs_Exp!$A$14:$A$72,Bud_Vs_Exp!$B$14:$B$72,""))</f>
        <v/>
      </c>
      <c r="U893" t="str">
        <f>_xlfn.XLOOKUP(F893,SetUp!$O$2:$O$13,SetUp!$P$2:$P$13,"")</f>
        <v/>
      </c>
    </row>
    <row r="894" spans="18:21" x14ac:dyDescent="0.25">
      <c r="R894" t="s">
        <v>43</v>
      </c>
      <c r="T894" t="str">
        <f>IF(J894="","","FCR-"&amp;_xlfn.XLOOKUP(J894,Bud_Vs_Exp!$A$14:$A$72,Bud_Vs_Exp!$B$14:$B$72,""))</f>
        <v/>
      </c>
      <c r="U894" t="str">
        <f>_xlfn.XLOOKUP(F894,SetUp!$O$2:$O$13,SetUp!$P$2:$P$13,"")</f>
        <v/>
      </c>
    </row>
    <row r="895" spans="18:21" x14ac:dyDescent="0.25">
      <c r="R895" t="s">
        <v>43</v>
      </c>
      <c r="T895" t="str">
        <f>IF(J895="","","FCR-"&amp;_xlfn.XLOOKUP(J895,Bud_Vs_Exp!$A$14:$A$72,Bud_Vs_Exp!$B$14:$B$72,""))</f>
        <v/>
      </c>
      <c r="U895" t="str">
        <f>_xlfn.XLOOKUP(F895,SetUp!$O$2:$O$13,SetUp!$P$2:$P$13,"")</f>
        <v/>
      </c>
    </row>
    <row r="896" spans="18:21" x14ac:dyDescent="0.25">
      <c r="R896" t="s">
        <v>43</v>
      </c>
      <c r="T896" t="str">
        <f>IF(J896="","","FCR-"&amp;_xlfn.XLOOKUP(J896,Bud_Vs_Exp!$A$14:$A$72,Bud_Vs_Exp!$B$14:$B$72,""))</f>
        <v/>
      </c>
      <c r="U896" t="str">
        <f>_xlfn.XLOOKUP(F896,SetUp!$O$2:$O$13,SetUp!$P$2:$P$13,"")</f>
        <v/>
      </c>
    </row>
    <row r="897" spans="18:21" x14ac:dyDescent="0.25">
      <c r="R897" t="s">
        <v>43</v>
      </c>
      <c r="T897" t="str">
        <f>IF(J897="","","FCR-"&amp;_xlfn.XLOOKUP(J897,Bud_Vs_Exp!$A$14:$A$72,Bud_Vs_Exp!$B$14:$B$72,""))</f>
        <v/>
      </c>
      <c r="U897" t="str">
        <f>_xlfn.XLOOKUP(F897,SetUp!$O$2:$O$13,SetUp!$P$2:$P$13,"")</f>
        <v/>
      </c>
    </row>
    <row r="898" spans="18:21" x14ac:dyDescent="0.25">
      <c r="R898" t="s">
        <v>43</v>
      </c>
      <c r="T898" t="str">
        <f>IF(J898="","","FCR-"&amp;_xlfn.XLOOKUP(J898,Bud_Vs_Exp!$A$14:$A$72,Bud_Vs_Exp!$B$14:$B$72,""))</f>
        <v/>
      </c>
      <c r="U898" t="str">
        <f>_xlfn.XLOOKUP(F898,SetUp!$O$2:$O$13,SetUp!$P$2:$P$13,"")</f>
        <v/>
      </c>
    </row>
    <row r="899" spans="18:21" x14ac:dyDescent="0.25">
      <c r="R899" t="s">
        <v>43</v>
      </c>
      <c r="T899" t="str">
        <f>IF(J899="","","FCR-"&amp;_xlfn.XLOOKUP(J899,Bud_Vs_Exp!$A$14:$A$72,Bud_Vs_Exp!$B$14:$B$72,""))</f>
        <v/>
      </c>
      <c r="U899" t="str">
        <f>_xlfn.XLOOKUP(F899,SetUp!$O$2:$O$13,SetUp!$P$2:$P$13,"")</f>
        <v/>
      </c>
    </row>
    <row r="900" spans="18:21" x14ac:dyDescent="0.25">
      <c r="R900" t="s">
        <v>43</v>
      </c>
      <c r="T900" t="str">
        <f>IF(J900="","","FCR-"&amp;_xlfn.XLOOKUP(J900,Bud_Vs_Exp!$A$14:$A$72,Bud_Vs_Exp!$B$14:$B$72,""))</f>
        <v/>
      </c>
      <c r="U900" t="str">
        <f>_xlfn.XLOOKUP(F900,SetUp!$O$2:$O$13,SetUp!$P$2:$P$13,"")</f>
        <v/>
      </c>
    </row>
    <row r="901" spans="18:21" x14ac:dyDescent="0.25">
      <c r="R901" t="s">
        <v>43</v>
      </c>
      <c r="T901" t="str">
        <f>IF(J901="","","FCR-"&amp;_xlfn.XLOOKUP(J901,Bud_Vs_Exp!$A$14:$A$72,Bud_Vs_Exp!$B$14:$B$72,""))</f>
        <v/>
      </c>
      <c r="U901" t="str">
        <f>_xlfn.XLOOKUP(F901,SetUp!$O$2:$O$13,SetUp!$P$2:$P$13,"")</f>
        <v/>
      </c>
    </row>
    <row r="902" spans="18:21" x14ac:dyDescent="0.25">
      <c r="R902" t="s">
        <v>43</v>
      </c>
      <c r="T902" t="str">
        <f>IF(J902="","","FCR-"&amp;_xlfn.XLOOKUP(J902,Bud_Vs_Exp!$A$14:$A$72,Bud_Vs_Exp!$B$14:$B$72,""))</f>
        <v/>
      </c>
      <c r="U902" t="str">
        <f>_xlfn.XLOOKUP(F902,SetUp!$O$2:$O$13,SetUp!$P$2:$P$13,"")</f>
        <v/>
      </c>
    </row>
    <row r="903" spans="18:21" x14ac:dyDescent="0.25">
      <c r="R903" t="s">
        <v>43</v>
      </c>
      <c r="T903" t="str">
        <f>IF(J903="","","FCR-"&amp;_xlfn.XLOOKUP(J903,Bud_Vs_Exp!$A$14:$A$72,Bud_Vs_Exp!$B$14:$B$72,""))</f>
        <v/>
      </c>
      <c r="U903" t="str">
        <f>_xlfn.XLOOKUP(F903,SetUp!$O$2:$O$13,SetUp!$P$2:$P$13,"")</f>
        <v/>
      </c>
    </row>
    <row r="904" spans="18:21" x14ac:dyDescent="0.25">
      <c r="R904" t="s">
        <v>43</v>
      </c>
      <c r="T904" t="str">
        <f>IF(J904="","","FCR-"&amp;_xlfn.XLOOKUP(J904,Bud_Vs_Exp!$A$14:$A$72,Bud_Vs_Exp!$B$14:$B$72,""))</f>
        <v/>
      </c>
      <c r="U904" t="str">
        <f>_xlfn.XLOOKUP(F904,SetUp!$O$2:$O$13,SetUp!$P$2:$P$13,"")</f>
        <v/>
      </c>
    </row>
    <row r="905" spans="18:21" x14ac:dyDescent="0.25">
      <c r="R905" t="s">
        <v>43</v>
      </c>
      <c r="T905" t="str">
        <f>IF(J905="","","FCR-"&amp;_xlfn.XLOOKUP(J905,Bud_Vs_Exp!$A$14:$A$72,Bud_Vs_Exp!$B$14:$B$72,""))</f>
        <v/>
      </c>
      <c r="U905" t="str">
        <f>_xlfn.XLOOKUP(F905,SetUp!$O$2:$O$13,SetUp!$P$2:$P$13,"")</f>
        <v/>
      </c>
    </row>
    <row r="906" spans="18:21" x14ac:dyDescent="0.25">
      <c r="R906" t="s">
        <v>43</v>
      </c>
      <c r="T906" t="str">
        <f>IF(J906="","","FCR-"&amp;_xlfn.XLOOKUP(J906,Bud_Vs_Exp!$A$14:$A$72,Bud_Vs_Exp!$B$14:$B$72,""))</f>
        <v/>
      </c>
      <c r="U906" t="str">
        <f>_xlfn.XLOOKUP(F906,SetUp!$O$2:$O$13,SetUp!$P$2:$P$13,"")</f>
        <v/>
      </c>
    </row>
    <row r="907" spans="18:21" x14ac:dyDescent="0.25">
      <c r="R907" t="s">
        <v>43</v>
      </c>
      <c r="T907" t="str">
        <f>IF(J907="","","FCR-"&amp;_xlfn.XLOOKUP(J907,Bud_Vs_Exp!$A$14:$A$72,Bud_Vs_Exp!$B$14:$B$72,""))</f>
        <v/>
      </c>
      <c r="U907" t="str">
        <f>_xlfn.XLOOKUP(F907,SetUp!$O$2:$O$13,SetUp!$P$2:$P$13,"")</f>
        <v/>
      </c>
    </row>
    <row r="908" spans="18:21" x14ac:dyDescent="0.25">
      <c r="R908" t="s">
        <v>43</v>
      </c>
      <c r="T908" t="str">
        <f>IF(J908="","","FCR-"&amp;_xlfn.XLOOKUP(J908,Bud_Vs_Exp!$A$14:$A$72,Bud_Vs_Exp!$B$14:$B$72,""))</f>
        <v/>
      </c>
      <c r="U908" t="str">
        <f>_xlfn.XLOOKUP(F908,SetUp!$O$2:$O$13,SetUp!$P$2:$P$13,"")</f>
        <v/>
      </c>
    </row>
    <row r="909" spans="18:21" x14ac:dyDescent="0.25">
      <c r="R909" t="s">
        <v>43</v>
      </c>
      <c r="T909" t="str">
        <f>IF(J909="","","FCR-"&amp;_xlfn.XLOOKUP(J909,Bud_Vs_Exp!$A$14:$A$72,Bud_Vs_Exp!$B$14:$B$72,""))</f>
        <v/>
      </c>
      <c r="U909" t="str">
        <f>_xlfn.XLOOKUP(F909,SetUp!$O$2:$O$13,SetUp!$P$2:$P$13,"")</f>
        <v/>
      </c>
    </row>
    <row r="910" spans="18:21" x14ac:dyDescent="0.25">
      <c r="R910" t="s">
        <v>43</v>
      </c>
      <c r="T910" t="str">
        <f>IF(J910="","","FCR-"&amp;_xlfn.XLOOKUP(J910,Bud_Vs_Exp!$A$14:$A$72,Bud_Vs_Exp!$B$14:$B$72,""))</f>
        <v/>
      </c>
      <c r="U910" t="str">
        <f>_xlfn.XLOOKUP(F910,SetUp!$O$2:$O$13,SetUp!$P$2:$P$13,"")</f>
        <v/>
      </c>
    </row>
    <row r="911" spans="18:21" x14ac:dyDescent="0.25">
      <c r="R911" t="s">
        <v>43</v>
      </c>
      <c r="T911" t="str">
        <f>IF(J911="","","FCR-"&amp;_xlfn.XLOOKUP(J911,Bud_Vs_Exp!$A$14:$A$72,Bud_Vs_Exp!$B$14:$B$72,""))</f>
        <v/>
      </c>
      <c r="U911" t="str">
        <f>_xlfn.XLOOKUP(F911,SetUp!$O$2:$O$13,SetUp!$P$2:$P$13,"")</f>
        <v/>
      </c>
    </row>
    <row r="912" spans="18:21" x14ac:dyDescent="0.25">
      <c r="R912" t="s">
        <v>43</v>
      </c>
      <c r="T912" t="str">
        <f>IF(J912="","","FCR-"&amp;_xlfn.XLOOKUP(J912,Bud_Vs_Exp!$A$14:$A$72,Bud_Vs_Exp!$B$14:$B$72,""))</f>
        <v/>
      </c>
      <c r="U912" t="str">
        <f>_xlfn.XLOOKUP(F912,SetUp!$O$2:$O$13,SetUp!$P$2:$P$13,"")</f>
        <v/>
      </c>
    </row>
    <row r="913" spans="18:21" x14ac:dyDescent="0.25">
      <c r="R913" t="s">
        <v>43</v>
      </c>
      <c r="T913" t="str">
        <f>IF(J913="","","FCR-"&amp;_xlfn.XLOOKUP(J913,Bud_Vs_Exp!$A$14:$A$72,Bud_Vs_Exp!$B$14:$B$72,""))</f>
        <v/>
      </c>
      <c r="U913" t="str">
        <f>_xlfn.XLOOKUP(F913,SetUp!$O$2:$O$13,SetUp!$P$2:$P$13,"")</f>
        <v/>
      </c>
    </row>
    <row r="914" spans="18:21" x14ac:dyDescent="0.25">
      <c r="R914" t="s">
        <v>43</v>
      </c>
      <c r="T914" t="str">
        <f>IF(J914="","","FCR-"&amp;_xlfn.XLOOKUP(J914,Bud_Vs_Exp!$A$14:$A$72,Bud_Vs_Exp!$B$14:$B$72,""))</f>
        <v/>
      </c>
      <c r="U914" t="str">
        <f>_xlfn.XLOOKUP(F914,SetUp!$O$2:$O$13,SetUp!$P$2:$P$13,"")</f>
        <v/>
      </c>
    </row>
    <row r="915" spans="18:21" x14ac:dyDescent="0.25">
      <c r="R915" t="s">
        <v>43</v>
      </c>
      <c r="T915" t="str">
        <f>IF(J915="","","FCR-"&amp;_xlfn.XLOOKUP(J915,Bud_Vs_Exp!$A$14:$A$72,Bud_Vs_Exp!$B$14:$B$72,""))</f>
        <v/>
      </c>
      <c r="U915" t="str">
        <f>_xlfn.XLOOKUP(F915,SetUp!$O$2:$O$13,SetUp!$P$2:$P$13,"")</f>
        <v/>
      </c>
    </row>
    <row r="916" spans="18:21" x14ac:dyDescent="0.25">
      <c r="R916" t="s">
        <v>43</v>
      </c>
      <c r="T916" t="str">
        <f>IF(J916="","","FCR-"&amp;_xlfn.XLOOKUP(J916,Bud_Vs_Exp!$A$14:$A$72,Bud_Vs_Exp!$B$14:$B$72,""))</f>
        <v/>
      </c>
      <c r="U916" t="str">
        <f>_xlfn.XLOOKUP(F916,SetUp!$O$2:$O$13,SetUp!$P$2:$P$13,"")</f>
        <v/>
      </c>
    </row>
    <row r="917" spans="18:21" x14ac:dyDescent="0.25">
      <c r="R917" t="s">
        <v>43</v>
      </c>
      <c r="T917" t="str">
        <f>IF(J917="","","FCR-"&amp;_xlfn.XLOOKUP(J917,Bud_Vs_Exp!$A$14:$A$72,Bud_Vs_Exp!$B$14:$B$72,""))</f>
        <v/>
      </c>
      <c r="U917" t="str">
        <f>_xlfn.XLOOKUP(F917,SetUp!$O$2:$O$13,SetUp!$P$2:$P$13,"")</f>
        <v/>
      </c>
    </row>
    <row r="918" spans="18:21" x14ac:dyDescent="0.25">
      <c r="R918" t="s">
        <v>43</v>
      </c>
      <c r="T918" t="str">
        <f>IF(J918="","","FCR-"&amp;_xlfn.XLOOKUP(J918,Bud_Vs_Exp!$A$14:$A$72,Bud_Vs_Exp!$B$14:$B$72,""))</f>
        <v/>
      </c>
      <c r="U918" t="str">
        <f>_xlfn.XLOOKUP(F918,SetUp!$O$2:$O$13,SetUp!$P$2:$P$13,"")</f>
        <v/>
      </c>
    </row>
    <row r="919" spans="18:21" x14ac:dyDescent="0.25">
      <c r="R919" t="s">
        <v>43</v>
      </c>
      <c r="T919" t="str">
        <f>IF(J919="","","FCR-"&amp;_xlfn.XLOOKUP(J919,Bud_Vs_Exp!$A$14:$A$72,Bud_Vs_Exp!$B$14:$B$72,""))</f>
        <v/>
      </c>
      <c r="U919" t="str">
        <f>_xlfn.XLOOKUP(F919,SetUp!$O$2:$O$13,SetUp!$P$2:$P$13,"")</f>
        <v/>
      </c>
    </row>
    <row r="920" spans="18:21" x14ac:dyDescent="0.25">
      <c r="R920" t="s">
        <v>43</v>
      </c>
      <c r="T920" t="str">
        <f>IF(J920="","","FCR-"&amp;_xlfn.XLOOKUP(J920,Bud_Vs_Exp!$A$14:$A$72,Bud_Vs_Exp!$B$14:$B$72,""))</f>
        <v/>
      </c>
      <c r="U920" t="str">
        <f>_xlfn.XLOOKUP(F920,SetUp!$O$2:$O$13,SetUp!$P$2:$P$13,"")</f>
        <v/>
      </c>
    </row>
    <row r="921" spans="18:21" x14ac:dyDescent="0.25">
      <c r="R921" t="s">
        <v>43</v>
      </c>
      <c r="T921" t="str">
        <f>IF(J921="","","FCR-"&amp;_xlfn.XLOOKUP(J921,Bud_Vs_Exp!$A$14:$A$72,Bud_Vs_Exp!$B$14:$B$72,""))</f>
        <v/>
      </c>
      <c r="U921" t="str">
        <f>_xlfn.XLOOKUP(F921,SetUp!$O$2:$O$13,SetUp!$P$2:$P$13,"")</f>
        <v/>
      </c>
    </row>
    <row r="922" spans="18:21" x14ac:dyDescent="0.25">
      <c r="R922" t="s">
        <v>43</v>
      </c>
      <c r="T922" t="str">
        <f>IF(J922="","","FCR-"&amp;_xlfn.XLOOKUP(J922,Bud_Vs_Exp!$A$14:$A$72,Bud_Vs_Exp!$B$14:$B$72,""))</f>
        <v/>
      </c>
      <c r="U922" t="str">
        <f>_xlfn.XLOOKUP(F922,SetUp!$O$2:$O$13,SetUp!$P$2:$P$13,"")</f>
        <v/>
      </c>
    </row>
    <row r="923" spans="18:21" x14ac:dyDescent="0.25">
      <c r="R923" t="s">
        <v>43</v>
      </c>
      <c r="T923" t="str">
        <f>IF(J923="","","FCR-"&amp;_xlfn.XLOOKUP(J923,Bud_Vs_Exp!$A$14:$A$72,Bud_Vs_Exp!$B$14:$B$72,""))</f>
        <v/>
      </c>
      <c r="U923" t="str">
        <f>_xlfn.XLOOKUP(F923,SetUp!$O$2:$O$13,SetUp!$P$2:$P$13,"")</f>
        <v/>
      </c>
    </row>
    <row r="924" spans="18:21" x14ac:dyDescent="0.25">
      <c r="R924" t="s">
        <v>43</v>
      </c>
      <c r="T924" t="str">
        <f>IF(J924="","","FCR-"&amp;_xlfn.XLOOKUP(J924,Bud_Vs_Exp!$A$14:$A$72,Bud_Vs_Exp!$B$14:$B$72,""))</f>
        <v/>
      </c>
      <c r="U924" t="str">
        <f>_xlfn.XLOOKUP(F924,SetUp!$O$2:$O$13,SetUp!$P$2:$P$13,"")</f>
        <v/>
      </c>
    </row>
    <row r="925" spans="18:21" x14ac:dyDescent="0.25">
      <c r="R925" t="s">
        <v>43</v>
      </c>
      <c r="T925" t="str">
        <f>IF(J925="","","FCR-"&amp;_xlfn.XLOOKUP(J925,Bud_Vs_Exp!$A$14:$A$72,Bud_Vs_Exp!$B$14:$B$72,""))</f>
        <v/>
      </c>
      <c r="U925" t="str">
        <f>_xlfn.XLOOKUP(F925,SetUp!$O$2:$O$13,SetUp!$P$2:$P$13,"")</f>
        <v/>
      </c>
    </row>
    <row r="926" spans="18:21" x14ac:dyDescent="0.25">
      <c r="R926" t="s">
        <v>43</v>
      </c>
      <c r="T926" t="str">
        <f>IF(J926="","","FCR-"&amp;_xlfn.XLOOKUP(J926,Bud_Vs_Exp!$A$14:$A$72,Bud_Vs_Exp!$B$14:$B$72,""))</f>
        <v/>
      </c>
      <c r="U926" t="str">
        <f>_xlfn.XLOOKUP(F926,SetUp!$O$2:$O$13,SetUp!$P$2:$P$13,"")</f>
        <v/>
      </c>
    </row>
    <row r="927" spans="18:21" x14ac:dyDescent="0.25">
      <c r="R927" t="s">
        <v>43</v>
      </c>
      <c r="T927" t="str">
        <f>IF(J927="","","FCR-"&amp;_xlfn.XLOOKUP(J927,Bud_Vs_Exp!$A$14:$A$72,Bud_Vs_Exp!$B$14:$B$72,""))</f>
        <v/>
      </c>
      <c r="U927" t="str">
        <f>_xlfn.XLOOKUP(F927,SetUp!$O$2:$O$13,SetUp!$P$2:$P$13,"")</f>
        <v/>
      </c>
    </row>
    <row r="928" spans="18:21" x14ac:dyDescent="0.25">
      <c r="R928" t="s">
        <v>43</v>
      </c>
      <c r="T928" t="str">
        <f>IF(J928="","","FCR-"&amp;_xlfn.XLOOKUP(J928,Bud_Vs_Exp!$A$14:$A$72,Bud_Vs_Exp!$B$14:$B$72,""))</f>
        <v/>
      </c>
      <c r="U928" t="str">
        <f>_xlfn.XLOOKUP(F928,SetUp!$O$2:$O$13,SetUp!$P$2:$P$13,"")</f>
        <v/>
      </c>
    </row>
    <row r="929" spans="18:21" x14ac:dyDescent="0.25">
      <c r="R929" t="s">
        <v>43</v>
      </c>
      <c r="T929" t="str">
        <f>IF(J929="","","FCR-"&amp;_xlfn.XLOOKUP(J929,Bud_Vs_Exp!$A$14:$A$72,Bud_Vs_Exp!$B$14:$B$72,""))</f>
        <v/>
      </c>
      <c r="U929" t="str">
        <f>_xlfn.XLOOKUP(F929,SetUp!$O$2:$O$13,SetUp!$P$2:$P$13,"")</f>
        <v/>
      </c>
    </row>
    <row r="930" spans="18:21" x14ac:dyDescent="0.25">
      <c r="R930" t="s">
        <v>43</v>
      </c>
      <c r="T930" t="str">
        <f>IF(J930="","","FCR-"&amp;_xlfn.XLOOKUP(J930,Bud_Vs_Exp!$A$14:$A$72,Bud_Vs_Exp!$B$14:$B$72,""))</f>
        <v/>
      </c>
      <c r="U930" t="str">
        <f>_xlfn.XLOOKUP(F930,SetUp!$O$2:$O$13,SetUp!$P$2:$P$13,"")</f>
        <v/>
      </c>
    </row>
    <row r="931" spans="18:21" x14ac:dyDescent="0.25">
      <c r="R931" t="s">
        <v>43</v>
      </c>
      <c r="T931" t="str">
        <f>IF(J931="","","FCR-"&amp;_xlfn.XLOOKUP(J931,Bud_Vs_Exp!$A$14:$A$72,Bud_Vs_Exp!$B$14:$B$72,""))</f>
        <v/>
      </c>
      <c r="U931" t="str">
        <f>_xlfn.XLOOKUP(F931,SetUp!$O$2:$O$13,SetUp!$P$2:$P$13,"")</f>
        <v/>
      </c>
    </row>
    <row r="932" spans="18:21" x14ac:dyDescent="0.25">
      <c r="R932" t="s">
        <v>43</v>
      </c>
      <c r="T932" t="str">
        <f>IF(J932="","","FCR-"&amp;_xlfn.XLOOKUP(J932,Bud_Vs_Exp!$A$14:$A$72,Bud_Vs_Exp!$B$14:$B$72,""))</f>
        <v/>
      </c>
      <c r="U932" t="str">
        <f>_xlfn.XLOOKUP(F932,SetUp!$O$2:$O$13,SetUp!$P$2:$P$13,"")</f>
        <v/>
      </c>
    </row>
    <row r="933" spans="18:21" x14ac:dyDescent="0.25">
      <c r="R933" t="s">
        <v>43</v>
      </c>
      <c r="T933" t="str">
        <f>IF(J933="","","FCR-"&amp;_xlfn.XLOOKUP(J933,Bud_Vs_Exp!$A$14:$A$72,Bud_Vs_Exp!$B$14:$B$72,""))</f>
        <v/>
      </c>
      <c r="U933" t="str">
        <f>_xlfn.XLOOKUP(F933,SetUp!$O$2:$O$13,SetUp!$P$2:$P$13,"")</f>
        <v/>
      </c>
    </row>
    <row r="934" spans="18:21" x14ac:dyDescent="0.25">
      <c r="R934" t="s">
        <v>43</v>
      </c>
      <c r="T934" t="str">
        <f>IF(J934="","","FCR-"&amp;_xlfn.XLOOKUP(J934,Bud_Vs_Exp!$A$14:$A$72,Bud_Vs_Exp!$B$14:$B$72,""))</f>
        <v/>
      </c>
      <c r="U934" t="str">
        <f>_xlfn.XLOOKUP(F934,SetUp!$O$2:$O$13,SetUp!$P$2:$P$13,"")</f>
        <v/>
      </c>
    </row>
    <row r="935" spans="18:21" x14ac:dyDescent="0.25">
      <c r="R935" t="s">
        <v>43</v>
      </c>
      <c r="T935" t="str">
        <f>IF(J935="","","FCR-"&amp;_xlfn.XLOOKUP(J935,Bud_Vs_Exp!$A$14:$A$72,Bud_Vs_Exp!$B$14:$B$72,""))</f>
        <v/>
      </c>
      <c r="U935" t="str">
        <f>_xlfn.XLOOKUP(F935,SetUp!$O$2:$O$13,SetUp!$P$2:$P$13,"")</f>
        <v/>
      </c>
    </row>
    <row r="936" spans="18:21" x14ac:dyDescent="0.25">
      <c r="R936" t="s">
        <v>43</v>
      </c>
      <c r="T936" t="str">
        <f>IF(J936="","","FCR-"&amp;_xlfn.XLOOKUP(J936,Bud_Vs_Exp!$A$14:$A$72,Bud_Vs_Exp!$B$14:$B$72,""))</f>
        <v/>
      </c>
      <c r="U936" t="str">
        <f>_xlfn.XLOOKUP(F936,SetUp!$O$2:$O$13,SetUp!$P$2:$P$13,"")</f>
        <v/>
      </c>
    </row>
    <row r="937" spans="18:21" x14ac:dyDescent="0.25">
      <c r="R937" t="s">
        <v>43</v>
      </c>
      <c r="T937" t="str">
        <f>IF(J937="","","FCR-"&amp;_xlfn.XLOOKUP(J937,Bud_Vs_Exp!$A$14:$A$72,Bud_Vs_Exp!$B$14:$B$72,""))</f>
        <v/>
      </c>
      <c r="U937" t="str">
        <f>_xlfn.XLOOKUP(F937,SetUp!$O$2:$O$13,SetUp!$P$2:$P$13,"")</f>
        <v/>
      </c>
    </row>
    <row r="938" spans="18:21" x14ac:dyDescent="0.25">
      <c r="R938" t="s">
        <v>43</v>
      </c>
      <c r="T938" t="str">
        <f>IF(J938="","","FCR-"&amp;_xlfn.XLOOKUP(J938,Bud_Vs_Exp!$A$14:$A$72,Bud_Vs_Exp!$B$14:$B$72,""))</f>
        <v/>
      </c>
      <c r="U938" t="str">
        <f>_xlfn.XLOOKUP(F938,SetUp!$O$2:$O$13,SetUp!$P$2:$P$13,"")</f>
        <v/>
      </c>
    </row>
    <row r="939" spans="18:21" x14ac:dyDescent="0.25">
      <c r="R939" t="s">
        <v>43</v>
      </c>
      <c r="T939" t="str">
        <f>IF(J939="","","FCR-"&amp;_xlfn.XLOOKUP(J939,Bud_Vs_Exp!$A$14:$A$72,Bud_Vs_Exp!$B$14:$B$72,""))</f>
        <v/>
      </c>
      <c r="U939" t="str">
        <f>_xlfn.XLOOKUP(F939,SetUp!$O$2:$O$13,SetUp!$P$2:$P$13,"")</f>
        <v/>
      </c>
    </row>
    <row r="940" spans="18:21" x14ac:dyDescent="0.25">
      <c r="R940" t="s">
        <v>43</v>
      </c>
      <c r="T940" t="str">
        <f>IF(J940="","","FCR-"&amp;_xlfn.XLOOKUP(J940,Bud_Vs_Exp!$A$14:$A$72,Bud_Vs_Exp!$B$14:$B$72,""))</f>
        <v/>
      </c>
      <c r="U940" t="str">
        <f>_xlfn.XLOOKUP(F940,SetUp!$O$2:$O$13,SetUp!$P$2:$P$13,"")</f>
        <v/>
      </c>
    </row>
    <row r="941" spans="18:21" x14ac:dyDescent="0.25">
      <c r="R941" t="s">
        <v>43</v>
      </c>
      <c r="T941" t="str">
        <f>IF(J941="","","FCR-"&amp;_xlfn.XLOOKUP(J941,Bud_Vs_Exp!$A$14:$A$72,Bud_Vs_Exp!$B$14:$B$72,""))</f>
        <v/>
      </c>
      <c r="U941" t="str">
        <f>_xlfn.XLOOKUP(F941,SetUp!$O$2:$O$13,SetUp!$P$2:$P$13,"")</f>
        <v/>
      </c>
    </row>
    <row r="942" spans="18:21" x14ac:dyDescent="0.25">
      <c r="R942" t="s">
        <v>43</v>
      </c>
      <c r="T942" t="str">
        <f>IF(J942="","","FCR-"&amp;_xlfn.XLOOKUP(J942,Bud_Vs_Exp!$A$14:$A$72,Bud_Vs_Exp!$B$14:$B$72,""))</f>
        <v/>
      </c>
      <c r="U942" t="str">
        <f>_xlfn.XLOOKUP(F942,SetUp!$O$2:$O$13,SetUp!$P$2:$P$13,"")</f>
        <v/>
      </c>
    </row>
    <row r="943" spans="18:21" x14ac:dyDescent="0.25">
      <c r="R943" t="s">
        <v>43</v>
      </c>
      <c r="T943" t="str">
        <f>IF(J943="","","FCR-"&amp;_xlfn.XLOOKUP(J943,Bud_Vs_Exp!$A$14:$A$72,Bud_Vs_Exp!$B$14:$B$72,""))</f>
        <v/>
      </c>
      <c r="U943" t="str">
        <f>_xlfn.XLOOKUP(F943,SetUp!$O$2:$O$13,SetUp!$P$2:$P$13,"")</f>
        <v/>
      </c>
    </row>
    <row r="944" spans="18:21" x14ac:dyDescent="0.25">
      <c r="R944" t="s">
        <v>43</v>
      </c>
      <c r="T944" t="str">
        <f>IF(J944="","","FCR-"&amp;_xlfn.XLOOKUP(J944,Bud_Vs_Exp!$A$14:$A$72,Bud_Vs_Exp!$B$14:$B$72,""))</f>
        <v/>
      </c>
      <c r="U944" t="str">
        <f>_xlfn.XLOOKUP(F944,SetUp!$O$2:$O$13,SetUp!$P$2:$P$13,"")</f>
        <v/>
      </c>
    </row>
    <row r="945" spans="18:21" x14ac:dyDescent="0.25">
      <c r="R945" t="s">
        <v>43</v>
      </c>
      <c r="T945" t="str">
        <f>IF(J945="","","FCR-"&amp;_xlfn.XLOOKUP(J945,Bud_Vs_Exp!$A$14:$A$72,Bud_Vs_Exp!$B$14:$B$72,""))</f>
        <v/>
      </c>
      <c r="U945" t="str">
        <f>_xlfn.XLOOKUP(F945,SetUp!$O$2:$O$13,SetUp!$P$2:$P$13,"")</f>
        <v/>
      </c>
    </row>
    <row r="946" spans="18:21" x14ac:dyDescent="0.25">
      <c r="R946" t="s">
        <v>43</v>
      </c>
      <c r="T946" t="str">
        <f>IF(J946="","","FCR-"&amp;_xlfn.XLOOKUP(J946,Bud_Vs_Exp!$A$14:$A$72,Bud_Vs_Exp!$B$14:$B$72,""))</f>
        <v/>
      </c>
      <c r="U946" t="str">
        <f>_xlfn.XLOOKUP(F946,SetUp!$O$2:$O$13,SetUp!$P$2:$P$13,"")</f>
        <v/>
      </c>
    </row>
    <row r="947" spans="18:21" x14ac:dyDescent="0.25">
      <c r="R947" t="s">
        <v>43</v>
      </c>
      <c r="T947" t="str">
        <f>IF(J947="","","FCR-"&amp;_xlfn.XLOOKUP(J947,Bud_Vs_Exp!$A$14:$A$72,Bud_Vs_Exp!$B$14:$B$72,""))</f>
        <v/>
      </c>
      <c r="U947" t="str">
        <f>_xlfn.XLOOKUP(F947,SetUp!$O$2:$O$13,SetUp!$P$2:$P$13,"")</f>
        <v/>
      </c>
    </row>
    <row r="948" spans="18:21" x14ac:dyDescent="0.25">
      <c r="R948" t="s">
        <v>43</v>
      </c>
      <c r="T948" t="str">
        <f>IF(J948="","","FCR-"&amp;_xlfn.XLOOKUP(J948,Bud_Vs_Exp!$A$14:$A$72,Bud_Vs_Exp!$B$14:$B$72,""))</f>
        <v/>
      </c>
      <c r="U948" t="str">
        <f>_xlfn.XLOOKUP(F948,SetUp!$O$2:$O$13,SetUp!$P$2:$P$13,"")</f>
        <v/>
      </c>
    </row>
    <row r="949" spans="18:21" x14ac:dyDescent="0.25">
      <c r="R949" t="s">
        <v>43</v>
      </c>
      <c r="T949" t="str">
        <f>IF(J949="","","FCR-"&amp;_xlfn.XLOOKUP(J949,Bud_Vs_Exp!$A$14:$A$72,Bud_Vs_Exp!$B$14:$B$72,""))</f>
        <v/>
      </c>
      <c r="U949" t="str">
        <f>_xlfn.XLOOKUP(F949,SetUp!$O$2:$O$13,SetUp!$P$2:$P$13,"")</f>
        <v/>
      </c>
    </row>
    <row r="950" spans="18:21" x14ac:dyDescent="0.25">
      <c r="R950" t="s">
        <v>43</v>
      </c>
      <c r="T950" t="str">
        <f>IF(J950="","","FCR-"&amp;_xlfn.XLOOKUP(J950,Bud_Vs_Exp!$A$14:$A$72,Bud_Vs_Exp!$B$14:$B$72,""))</f>
        <v/>
      </c>
      <c r="U950" t="str">
        <f>_xlfn.XLOOKUP(F950,SetUp!$O$2:$O$13,SetUp!$P$2:$P$13,"")</f>
        <v/>
      </c>
    </row>
    <row r="951" spans="18:21" x14ac:dyDescent="0.25">
      <c r="R951" t="s">
        <v>43</v>
      </c>
      <c r="T951" t="str">
        <f>IF(J951="","","FCR-"&amp;_xlfn.XLOOKUP(J951,Bud_Vs_Exp!$A$14:$A$72,Bud_Vs_Exp!$B$14:$B$72,""))</f>
        <v/>
      </c>
      <c r="U951" t="str">
        <f>_xlfn.XLOOKUP(F951,SetUp!$O$2:$O$13,SetUp!$P$2:$P$13,"")</f>
        <v/>
      </c>
    </row>
    <row r="952" spans="18:21" x14ac:dyDescent="0.25">
      <c r="R952" t="s">
        <v>43</v>
      </c>
      <c r="T952" t="str">
        <f>IF(J952="","","FCR-"&amp;_xlfn.XLOOKUP(J952,Bud_Vs_Exp!$A$14:$A$72,Bud_Vs_Exp!$B$14:$B$72,""))</f>
        <v/>
      </c>
      <c r="U952" t="str">
        <f>_xlfn.XLOOKUP(F952,SetUp!$O$2:$O$13,SetUp!$P$2:$P$13,"")</f>
        <v/>
      </c>
    </row>
    <row r="953" spans="18:21" x14ac:dyDescent="0.25">
      <c r="R953" t="s">
        <v>43</v>
      </c>
      <c r="T953" t="str">
        <f>IF(J953="","","FCR-"&amp;_xlfn.XLOOKUP(J953,Bud_Vs_Exp!$A$14:$A$72,Bud_Vs_Exp!$B$14:$B$72,""))</f>
        <v/>
      </c>
      <c r="U953" t="str">
        <f>_xlfn.XLOOKUP(F953,SetUp!$O$2:$O$13,SetUp!$P$2:$P$13,"")</f>
        <v/>
      </c>
    </row>
    <row r="954" spans="18:21" x14ac:dyDescent="0.25">
      <c r="R954" t="s">
        <v>43</v>
      </c>
      <c r="T954" t="str">
        <f>IF(J954="","","FCR-"&amp;_xlfn.XLOOKUP(J954,Bud_Vs_Exp!$A$14:$A$72,Bud_Vs_Exp!$B$14:$B$72,""))</f>
        <v/>
      </c>
      <c r="U954" t="str">
        <f>_xlfn.XLOOKUP(F954,SetUp!$O$2:$O$13,SetUp!$P$2:$P$13,"")</f>
        <v/>
      </c>
    </row>
    <row r="955" spans="18:21" x14ac:dyDescent="0.25">
      <c r="R955" t="s">
        <v>43</v>
      </c>
      <c r="T955" t="str">
        <f>IF(J955="","","FCR-"&amp;_xlfn.XLOOKUP(J955,Bud_Vs_Exp!$A$14:$A$72,Bud_Vs_Exp!$B$14:$B$72,""))</f>
        <v/>
      </c>
      <c r="U955" t="str">
        <f>_xlfn.XLOOKUP(F955,SetUp!$O$2:$O$13,SetUp!$P$2:$P$13,"")</f>
        <v/>
      </c>
    </row>
    <row r="956" spans="18:21" x14ac:dyDescent="0.25">
      <c r="R956" t="s">
        <v>43</v>
      </c>
      <c r="T956" t="str">
        <f>IF(J956="","","FCR-"&amp;_xlfn.XLOOKUP(J956,Bud_Vs_Exp!$A$14:$A$72,Bud_Vs_Exp!$B$14:$B$72,""))</f>
        <v/>
      </c>
      <c r="U956" t="str">
        <f>_xlfn.XLOOKUP(F956,SetUp!$O$2:$O$13,SetUp!$P$2:$P$13,"")</f>
        <v/>
      </c>
    </row>
    <row r="957" spans="18:21" x14ac:dyDescent="0.25">
      <c r="R957" t="s">
        <v>43</v>
      </c>
      <c r="T957" t="str">
        <f>IF(J957="","","FCR-"&amp;_xlfn.XLOOKUP(J957,Bud_Vs_Exp!$A$14:$A$72,Bud_Vs_Exp!$B$14:$B$72,""))</f>
        <v/>
      </c>
      <c r="U957" t="str">
        <f>_xlfn.XLOOKUP(F957,SetUp!$O$2:$O$13,SetUp!$P$2:$P$13,"")</f>
        <v/>
      </c>
    </row>
    <row r="958" spans="18:21" x14ac:dyDescent="0.25">
      <c r="R958" t="s">
        <v>43</v>
      </c>
      <c r="T958" t="str">
        <f>IF(J958="","","FCR-"&amp;_xlfn.XLOOKUP(J958,Bud_Vs_Exp!$A$14:$A$72,Bud_Vs_Exp!$B$14:$B$72,""))</f>
        <v/>
      </c>
      <c r="U958" t="str">
        <f>_xlfn.XLOOKUP(F958,SetUp!$O$2:$O$13,SetUp!$P$2:$P$13,"")</f>
        <v/>
      </c>
    </row>
    <row r="959" spans="18:21" x14ac:dyDescent="0.25">
      <c r="R959" t="s">
        <v>43</v>
      </c>
      <c r="T959" t="str">
        <f>IF(J959="","","FCR-"&amp;_xlfn.XLOOKUP(J959,Bud_Vs_Exp!$A$14:$A$72,Bud_Vs_Exp!$B$14:$B$72,""))</f>
        <v/>
      </c>
      <c r="U959" t="str">
        <f>_xlfn.XLOOKUP(F959,SetUp!$O$2:$O$13,SetUp!$P$2:$P$13,"")</f>
        <v/>
      </c>
    </row>
    <row r="960" spans="18:21" x14ac:dyDescent="0.25">
      <c r="R960" t="s">
        <v>43</v>
      </c>
      <c r="T960" t="str">
        <f>IF(J960="","","FCR-"&amp;_xlfn.XLOOKUP(J960,Bud_Vs_Exp!$A$14:$A$72,Bud_Vs_Exp!$B$14:$B$72,""))</f>
        <v/>
      </c>
      <c r="U960" t="str">
        <f>_xlfn.XLOOKUP(F960,SetUp!$O$2:$O$13,SetUp!$P$2:$P$13,"")</f>
        <v/>
      </c>
    </row>
    <row r="961" spans="18:21" x14ac:dyDescent="0.25">
      <c r="R961" t="s">
        <v>43</v>
      </c>
      <c r="T961" t="str">
        <f>IF(J961="","","FCR-"&amp;_xlfn.XLOOKUP(J961,Bud_Vs_Exp!$A$14:$A$72,Bud_Vs_Exp!$B$14:$B$72,""))</f>
        <v/>
      </c>
      <c r="U961" t="str">
        <f>_xlfn.XLOOKUP(F961,SetUp!$O$2:$O$13,SetUp!$P$2:$P$13,"")</f>
        <v/>
      </c>
    </row>
    <row r="962" spans="18:21" x14ac:dyDescent="0.25">
      <c r="R962" t="s">
        <v>43</v>
      </c>
      <c r="T962" t="str">
        <f>IF(J962="","","FCR-"&amp;_xlfn.XLOOKUP(J962,Bud_Vs_Exp!$A$14:$A$72,Bud_Vs_Exp!$B$14:$B$72,""))</f>
        <v/>
      </c>
      <c r="U962" t="str">
        <f>_xlfn.XLOOKUP(F962,SetUp!$O$2:$O$13,SetUp!$P$2:$P$13,"")</f>
        <v/>
      </c>
    </row>
    <row r="963" spans="18:21" x14ac:dyDescent="0.25">
      <c r="R963" t="s">
        <v>43</v>
      </c>
      <c r="T963" t="str">
        <f>IF(J963="","","FCR-"&amp;_xlfn.XLOOKUP(J963,Bud_Vs_Exp!$A$14:$A$72,Bud_Vs_Exp!$B$14:$B$72,""))</f>
        <v/>
      </c>
      <c r="U963" t="str">
        <f>_xlfn.XLOOKUP(F963,SetUp!$O$2:$O$13,SetUp!$P$2:$P$13,"")</f>
        <v/>
      </c>
    </row>
    <row r="964" spans="18:21" x14ac:dyDescent="0.25">
      <c r="R964" t="s">
        <v>43</v>
      </c>
      <c r="T964" t="str">
        <f>IF(J964="","","FCR-"&amp;_xlfn.XLOOKUP(J964,Bud_Vs_Exp!$A$14:$A$72,Bud_Vs_Exp!$B$14:$B$72,""))</f>
        <v/>
      </c>
      <c r="U964" t="str">
        <f>_xlfn.XLOOKUP(F964,SetUp!$O$2:$O$13,SetUp!$P$2:$P$13,"")</f>
        <v/>
      </c>
    </row>
    <row r="965" spans="18:21" x14ac:dyDescent="0.25">
      <c r="R965" t="s">
        <v>43</v>
      </c>
      <c r="T965" t="str">
        <f>IF(J965="","","FCR-"&amp;_xlfn.XLOOKUP(J965,Bud_Vs_Exp!$A$14:$A$72,Bud_Vs_Exp!$B$14:$B$72,""))</f>
        <v/>
      </c>
      <c r="U965" t="str">
        <f>_xlfn.XLOOKUP(F965,SetUp!$O$2:$O$13,SetUp!$P$2:$P$13,"")</f>
        <v/>
      </c>
    </row>
    <row r="966" spans="18:21" x14ac:dyDescent="0.25">
      <c r="R966" t="s">
        <v>43</v>
      </c>
      <c r="T966" t="str">
        <f>IF(J966="","","FCR-"&amp;_xlfn.XLOOKUP(J966,Bud_Vs_Exp!$A$14:$A$72,Bud_Vs_Exp!$B$14:$B$72,""))</f>
        <v/>
      </c>
      <c r="U966" t="str">
        <f>_xlfn.XLOOKUP(F966,SetUp!$O$2:$O$13,SetUp!$P$2:$P$13,"")</f>
        <v/>
      </c>
    </row>
    <row r="967" spans="18:21" x14ac:dyDescent="0.25">
      <c r="R967" t="s">
        <v>43</v>
      </c>
      <c r="T967" t="str">
        <f>IF(J967="","","FCR-"&amp;_xlfn.XLOOKUP(J967,Bud_Vs_Exp!$A$14:$A$72,Bud_Vs_Exp!$B$14:$B$72,""))</f>
        <v/>
      </c>
      <c r="U967" t="str">
        <f>_xlfn.XLOOKUP(F967,SetUp!$O$2:$O$13,SetUp!$P$2:$P$13,"")</f>
        <v/>
      </c>
    </row>
    <row r="968" spans="18:21" x14ac:dyDescent="0.25">
      <c r="R968" t="s">
        <v>43</v>
      </c>
      <c r="T968" t="str">
        <f>IF(J968="","","FCR-"&amp;_xlfn.XLOOKUP(J968,Bud_Vs_Exp!$A$14:$A$72,Bud_Vs_Exp!$B$14:$B$72,""))</f>
        <v/>
      </c>
      <c r="U968" t="str">
        <f>_xlfn.XLOOKUP(F968,SetUp!$O$2:$O$13,SetUp!$P$2:$P$13,"")</f>
        <v/>
      </c>
    </row>
    <row r="969" spans="18:21" x14ac:dyDescent="0.25">
      <c r="R969" t="s">
        <v>43</v>
      </c>
      <c r="T969" t="str">
        <f>IF(J969="","","FCR-"&amp;_xlfn.XLOOKUP(J969,Bud_Vs_Exp!$A$14:$A$72,Bud_Vs_Exp!$B$14:$B$72,""))</f>
        <v/>
      </c>
      <c r="U969" t="str">
        <f>_xlfn.XLOOKUP(F969,SetUp!$O$2:$O$13,SetUp!$P$2:$P$13,"")</f>
        <v/>
      </c>
    </row>
    <row r="970" spans="18:21" x14ac:dyDescent="0.25">
      <c r="R970" t="s">
        <v>43</v>
      </c>
      <c r="T970" t="str">
        <f>IF(J970="","","FCR-"&amp;_xlfn.XLOOKUP(J970,Bud_Vs_Exp!$A$14:$A$72,Bud_Vs_Exp!$B$14:$B$72,""))</f>
        <v/>
      </c>
      <c r="U970" t="str">
        <f>_xlfn.XLOOKUP(F970,SetUp!$O$2:$O$13,SetUp!$P$2:$P$13,"")</f>
        <v/>
      </c>
    </row>
    <row r="971" spans="18:21" x14ac:dyDescent="0.25">
      <c r="R971" t="s">
        <v>43</v>
      </c>
      <c r="T971" t="str">
        <f>IF(J971="","","FCR-"&amp;_xlfn.XLOOKUP(J971,Bud_Vs_Exp!$A$14:$A$72,Bud_Vs_Exp!$B$14:$B$72,""))</f>
        <v/>
      </c>
      <c r="U971" t="str">
        <f>_xlfn.XLOOKUP(F971,SetUp!$O$2:$O$13,SetUp!$P$2:$P$13,"")</f>
        <v/>
      </c>
    </row>
    <row r="972" spans="18:21" x14ac:dyDescent="0.25">
      <c r="R972" t="s">
        <v>43</v>
      </c>
      <c r="T972" t="str">
        <f>IF(J972="","","FCR-"&amp;_xlfn.XLOOKUP(J972,Bud_Vs_Exp!$A$14:$A$72,Bud_Vs_Exp!$B$14:$B$72,""))</f>
        <v/>
      </c>
      <c r="U972" t="str">
        <f>_xlfn.XLOOKUP(F972,SetUp!$O$2:$O$13,SetUp!$P$2:$P$13,"")</f>
        <v/>
      </c>
    </row>
    <row r="973" spans="18:21" x14ac:dyDescent="0.25">
      <c r="R973" t="s">
        <v>43</v>
      </c>
      <c r="T973" t="str">
        <f>IF(J973="","","FCR-"&amp;_xlfn.XLOOKUP(J973,Bud_Vs_Exp!$A$14:$A$72,Bud_Vs_Exp!$B$14:$B$72,""))</f>
        <v/>
      </c>
      <c r="U973" t="str">
        <f>_xlfn.XLOOKUP(F973,SetUp!$O$2:$O$13,SetUp!$P$2:$P$13,"")</f>
        <v/>
      </c>
    </row>
    <row r="974" spans="18:21" x14ac:dyDescent="0.25">
      <c r="R974" t="s">
        <v>43</v>
      </c>
      <c r="T974" t="str">
        <f>IF(J974="","","FCR-"&amp;_xlfn.XLOOKUP(J974,Bud_Vs_Exp!$A$14:$A$72,Bud_Vs_Exp!$B$14:$B$72,""))</f>
        <v/>
      </c>
      <c r="U974" t="str">
        <f>_xlfn.XLOOKUP(F974,SetUp!$O$2:$O$13,SetUp!$P$2:$P$13,"")</f>
        <v/>
      </c>
    </row>
    <row r="975" spans="18:21" x14ac:dyDescent="0.25">
      <c r="R975" t="s">
        <v>43</v>
      </c>
      <c r="T975" t="str">
        <f>IF(J975="","","FCR-"&amp;_xlfn.XLOOKUP(J975,Bud_Vs_Exp!$A$14:$A$72,Bud_Vs_Exp!$B$14:$B$72,""))</f>
        <v/>
      </c>
      <c r="U975" t="str">
        <f>_xlfn.XLOOKUP(F975,SetUp!$O$2:$O$13,SetUp!$P$2:$P$13,"")</f>
        <v/>
      </c>
    </row>
    <row r="976" spans="18:21" x14ac:dyDescent="0.25">
      <c r="R976" t="s">
        <v>43</v>
      </c>
      <c r="T976" t="str">
        <f>IF(J976="","","FCR-"&amp;_xlfn.XLOOKUP(J976,Bud_Vs_Exp!$A$14:$A$72,Bud_Vs_Exp!$B$14:$B$72,""))</f>
        <v/>
      </c>
      <c r="U976" t="str">
        <f>_xlfn.XLOOKUP(F976,SetUp!$O$2:$O$13,SetUp!$P$2:$P$13,"")</f>
        <v/>
      </c>
    </row>
    <row r="977" spans="18:21" x14ac:dyDescent="0.25">
      <c r="R977" t="s">
        <v>43</v>
      </c>
      <c r="T977" t="str">
        <f>IF(J977="","","FCR-"&amp;_xlfn.XLOOKUP(J977,Bud_Vs_Exp!$A$14:$A$72,Bud_Vs_Exp!$B$14:$B$72,""))</f>
        <v/>
      </c>
      <c r="U977" t="str">
        <f>_xlfn.XLOOKUP(F977,SetUp!$O$2:$O$13,SetUp!$P$2:$P$13,"")</f>
        <v/>
      </c>
    </row>
    <row r="978" spans="18:21" x14ac:dyDescent="0.25">
      <c r="R978" t="s">
        <v>43</v>
      </c>
      <c r="T978" t="str">
        <f>IF(J978="","","FCR-"&amp;_xlfn.XLOOKUP(J978,Bud_Vs_Exp!$A$14:$A$72,Bud_Vs_Exp!$B$14:$B$72,""))</f>
        <v/>
      </c>
      <c r="U978" t="str">
        <f>_xlfn.XLOOKUP(F978,SetUp!$O$2:$O$13,SetUp!$P$2:$P$13,"")</f>
        <v/>
      </c>
    </row>
    <row r="979" spans="18:21" x14ac:dyDescent="0.25">
      <c r="R979" t="s">
        <v>43</v>
      </c>
      <c r="T979" t="str">
        <f>IF(J979="","","FCR-"&amp;_xlfn.XLOOKUP(J979,Bud_Vs_Exp!$A$14:$A$72,Bud_Vs_Exp!$B$14:$B$72,""))</f>
        <v/>
      </c>
      <c r="U979" t="str">
        <f>_xlfn.XLOOKUP(F979,SetUp!$O$2:$O$13,SetUp!$P$2:$P$13,"")</f>
        <v/>
      </c>
    </row>
    <row r="980" spans="18:21" x14ac:dyDescent="0.25">
      <c r="R980" t="s">
        <v>43</v>
      </c>
      <c r="T980" t="str">
        <f>IF(J980="","","FCR-"&amp;_xlfn.XLOOKUP(J980,Bud_Vs_Exp!$A$14:$A$72,Bud_Vs_Exp!$B$14:$B$72,""))</f>
        <v/>
      </c>
      <c r="U980" t="str">
        <f>_xlfn.XLOOKUP(F980,SetUp!$O$2:$O$13,SetUp!$P$2:$P$13,"")</f>
        <v/>
      </c>
    </row>
    <row r="981" spans="18:21" x14ac:dyDescent="0.25">
      <c r="R981" t="s">
        <v>43</v>
      </c>
      <c r="T981" t="str">
        <f>IF(J981="","","FCR-"&amp;_xlfn.XLOOKUP(J981,Bud_Vs_Exp!$A$14:$A$72,Bud_Vs_Exp!$B$14:$B$72,""))</f>
        <v/>
      </c>
      <c r="U981" t="str">
        <f>_xlfn.XLOOKUP(F981,SetUp!$O$2:$O$13,SetUp!$P$2:$P$13,"")</f>
        <v/>
      </c>
    </row>
    <row r="982" spans="18:21" x14ac:dyDescent="0.25">
      <c r="R982" t="s">
        <v>43</v>
      </c>
      <c r="T982" t="str">
        <f>IF(J982="","","FCR-"&amp;_xlfn.XLOOKUP(J982,Bud_Vs_Exp!$A$14:$A$72,Bud_Vs_Exp!$B$14:$B$72,""))</f>
        <v/>
      </c>
      <c r="U982" t="str">
        <f>_xlfn.XLOOKUP(F982,SetUp!$O$2:$O$13,SetUp!$P$2:$P$13,"")</f>
        <v/>
      </c>
    </row>
    <row r="983" spans="18:21" x14ac:dyDescent="0.25">
      <c r="R983" t="s">
        <v>43</v>
      </c>
      <c r="T983" t="str">
        <f>IF(J983="","","FCR-"&amp;_xlfn.XLOOKUP(J983,Bud_Vs_Exp!$A$14:$A$72,Bud_Vs_Exp!$B$14:$B$72,""))</f>
        <v/>
      </c>
      <c r="U983" t="str">
        <f>_xlfn.XLOOKUP(F983,SetUp!$O$2:$O$13,SetUp!$P$2:$P$13,"")</f>
        <v/>
      </c>
    </row>
    <row r="984" spans="18:21" x14ac:dyDescent="0.25">
      <c r="R984" t="s">
        <v>43</v>
      </c>
      <c r="T984" t="str">
        <f>IF(J984="","","FCR-"&amp;_xlfn.XLOOKUP(J984,Bud_Vs_Exp!$A$14:$A$72,Bud_Vs_Exp!$B$14:$B$72,""))</f>
        <v/>
      </c>
      <c r="U984" t="str">
        <f>_xlfn.XLOOKUP(F984,SetUp!$O$2:$O$13,SetUp!$P$2:$P$13,"")</f>
        <v/>
      </c>
    </row>
    <row r="985" spans="18:21" x14ac:dyDescent="0.25">
      <c r="R985" t="s">
        <v>43</v>
      </c>
      <c r="T985" t="str">
        <f>IF(J985="","","FCR-"&amp;_xlfn.XLOOKUP(J985,Bud_Vs_Exp!$A$14:$A$72,Bud_Vs_Exp!$B$14:$B$72,""))</f>
        <v/>
      </c>
      <c r="U985" t="str">
        <f>_xlfn.XLOOKUP(F985,SetUp!$O$2:$O$13,SetUp!$P$2:$P$13,"")</f>
        <v/>
      </c>
    </row>
    <row r="986" spans="18:21" x14ac:dyDescent="0.25">
      <c r="R986" t="s">
        <v>43</v>
      </c>
      <c r="T986" t="str">
        <f>IF(J986="","","FCR-"&amp;_xlfn.XLOOKUP(J986,Bud_Vs_Exp!$A$14:$A$72,Bud_Vs_Exp!$B$14:$B$72,""))</f>
        <v/>
      </c>
      <c r="U986" t="str">
        <f>_xlfn.XLOOKUP(F986,SetUp!$O$2:$O$13,SetUp!$P$2:$P$13,"")</f>
        <v/>
      </c>
    </row>
    <row r="987" spans="18:21" x14ac:dyDescent="0.25">
      <c r="R987" t="s">
        <v>43</v>
      </c>
      <c r="T987" t="str">
        <f>IF(J987="","","FCR-"&amp;_xlfn.XLOOKUP(J987,Bud_Vs_Exp!$A$14:$A$72,Bud_Vs_Exp!$B$14:$B$72,""))</f>
        <v/>
      </c>
      <c r="U987" t="str">
        <f>_xlfn.XLOOKUP(F987,SetUp!$O$2:$O$13,SetUp!$P$2:$P$13,"")</f>
        <v/>
      </c>
    </row>
    <row r="988" spans="18:21" x14ac:dyDescent="0.25">
      <c r="R988" t="s">
        <v>43</v>
      </c>
      <c r="T988" t="str">
        <f>IF(J988="","","FCR-"&amp;_xlfn.XLOOKUP(J988,Bud_Vs_Exp!$A$14:$A$72,Bud_Vs_Exp!$B$14:$B$72,""))</f>
        <v/>
      </c>
      <c r="U988" t="str">
        <f>_xlfn.XLOOKUP(F988,SetUp!$O$2:$O$13,SetUp!$P$2:$P$13,"")</f>
        <v/>
      </c>
    </row>
    <row r="989" spans="18:21" x14ac:dyDescent="0.25">
      <c r="R989" t="s">
        <v>43</v>
      </c>
      <c r="T989" t="str">
        <f>IF(J989="","","FCR-"&amp;_xlfn.XLOOKUP(J989,Bud_Vs_Exp!$A$14:$A$72,Bud_Vs_Exp!$B$14:$B$72,""))</f>
        <v/>
      </c>
      <c r="U989" t="str">
        <f>_xlfn.XLOOKUP(F989,SetUp!$O$2:$O$13,SetUp!$P$2:$P$13,"")</f>
        <v/>
      </c>
    </row>
    <row r="990" spans="18:21" x14ac:dyDescent="0.25">
      <c r="R990" t="s">
        <v>43</v>
      </c>
      <c r="T990" t="str">
        <f>IF(J990="","","FCR-"&amp;_xlfn.XLOOKUP(J990,Bud_Vs_Exp!$A$14:$A$72,Bud_Vs_Exp!$B$14:$B$72,""))</f>
        <v/>
      </c>
      <c r="U990" t="str">
        <f>_xlfn.XLOOKUP(F990,SetUp!$O$2:$O$13,SetUp!$P$2:$P$13,"")</f>
        <v/>
      </c>
    </row>
    <row r="991" spans="18:21" x14ac:dyDescent="0.25">
      <c r="R991" t="s">
        <v>43</v>
      </c>
      <c r="T991" t="str">
        <f>IF(J991="","","FCR-"&amp;_xlfn.XLOOKUP(J991,Bud_Vs_Exp!$A$14:$A$72,Bud_Vs_Exp!$B$14:$B$72,""))</f>
        <v/>
      </c>
      <c r="U991" t="str">
        <f>_xlfn.XLOOKUP(F991,SetUp!$O$2:$O$13,SetUp!$P$2:$P$13,"")</f>
        <v/>
      </c>
    </row>
    <row r="992" spans="18:21" x14ac:dyDescent="0.25">
      <c r="R992" t="s">
        <v>43</v>
      </c>
      <c r="T992" t="str">
        <f>IF(J992="","","FCR-"&amp;_xlfn.XLOOKUP(J992,Bud_Vs_Exp!$A$14:$A$72,Bud_Vs_Exp!$B$14:$B$72,""))</f>
        <v/>
      </c>
      <c r="U992" t="str">
        <f>_xlfn.XLOOKUP(F992,SetUp!$O$2:$O$13,SetUp!$P$2:$P$13,"")</f>
        <v/>
      </c>
    </row>
    <row r="993" spans="18:21" x14ac:dyDescent="0.25">
      <c r="R993" t="s">
        <v>43</v>
      </c>
      <c r="T993" t="str">
        <f>IF(J993="","","FCR-"&amp;_xlfn.XLOOKUP(J993,Bud_Vs_Exp!$A$14:$A$72,Bud_Vs_Exp!$B$14:$B$72,""))</f>
        <v/>
      </c>
      <c r="U993" t="str">
        <f>_xlfn.XLOOKUP(F993,SetUp!$O$2:$O$13,SetUp!$P$2:$P$13,"")</f>
        <v/>
      </c>
    </row>
    <row r="994" spans="18:21" x14ac:dyDescent="0.25">
      <c r="R994" t="s">
        <v>43</v>
      </c>
      <c r="T994" t="str">
        <f>IF(J994="","","FCR-"&amp;_xlfn.XLOOKUP(J994,Bud_Vs_Exp!$A$14:$A$72,Bud_Vs_Exp!$B$14:$B$72,""))</f>
        <v/>
      </c>
      <c r="U994" t="str">
        <f>_xlfn.XLOOKUP(F994,SetUp!$O$2:$O$13,SetUp!$P$2:$P$13,"")</f>
        <v/>
      </c>
    </row>
    <row r="995" spans="18:21" x14ac:dyDescent="0.25">
      <c r="R995" t="s">
        <v>43</v>
      </c>
      <c r="T995" t="str">
        <f>IF(J995="","","FCR-"&amp;_xlfn.XLOOKUP(J995,Bud_Vs_Exp!$A$14:$A$72,Bud_Vs_Exp!$B$14:$B$72,""))</f>
        <v/>
      </c>
      <c r="U995" t="str">
        <f>_xlfn.XLOOKUP(F995,SetUp!$O$2:$O$13,SetUp!$P$2:$P$13,"")</f>
        <v/>
      </c>
    </row>
    <row r="996" spans="18:21" x14ac:dyDescent="0.25">
      <c r="R996" t="s">
        <v>43</v>
      </c>
      <c r="T996" t="str">
        <f>IF(J996="","","FCR-"&amp;_xlfn.XLOOKUP(J996,Bud_Vs_Exp!$A$14:$A$72,Bud_Vs_Exp!$B$14:$B$72,""))</f>
        <v/>
      </c>
      <c r="U996" t="str">
        <f>_xlfn.XLOOKUP(F996,SetUp!$O$2:$O$13,SetUp!$P$2:$P$13,"")</f>
        <v/>
      </c>
    </row>
    <row r="997" spans="18:21" x14ac:dyDescent="0.25">
      <c r="R997" t="s">
        <v>43</v>
      </c>
      <c r="T997" t="str">
        <f>IF(J997="","","FCR-"&amp;_xlfn.XLOOKUP(J997,Bud_Vs_Exp!$A$14:$A$72,Bud_Vs_Exp!$B$14:$B$72,""))</f>
        <v/>
      </c>
      <c r="U997" t="str">
        <f>_xlfn.XLOOKUP(F997,SetUp!$O$2:$O$13,SetUp!$P$2:$P$13,"")</f>
        <v/>
      </c>
    </row>
    <row r="998" spans="18:21" x14ac:dyDescent="0.25">
      <c r="R998" t="s">
        <v>43</v>
      </c>
      <c r="T998" t="str">
        <f>IF(J998="","","FCR-"&amp;_xlfn.XLOOKUP(J998,Bud_Vs_Exp!$A$14:$A$72,Bud_Vs_Exp!$B$14:$B$72,""))</f>
        <v/>
      </c>
      <c r="U998" t="str">
        <f>_xlfn.XLOOKUP(F998,SetUp!$O$2:$O$13,SetUp!$P$2:$P$13,"")</f>
        <v/>
      </c>
    </row>
    <row r="999" spans="18:21" x14ac:dyDescent="0.25">
      <c r="R999" t="s">
        <v>43</v>
      </c>
      <c r="T999" t="str">
        <f>IF(J999="","","FCR-"&amp;_xlfn.XLOOKUP(J999,Bud_Vs_Exp!$A$14:$A$72,Bud_Vs_Exp!$B$14:$B$72,""))</f>
        <v/>
      </c>
      <c r="U999" t="str">
        <f>_xlfn.XLOOKUP(F999,SetUp!$O$2:$O$13,SetUp!$P$2:$P$13,"")</f>
        <v/>
      </c>
    </row>
    <row r="1000" spans="18:21" x14ac:dyDescent="0.25">
      <c r="R1000" t="s">
        <v>43</v>
      </c>
      <c r="T1000" t="str">
        <f>IF(J1000="","","FCR-"&amp;_xlfn.XLOOKUP(J1000,Bud_Vs_Exp!$A$14:$A$72,Bud_Vs_Exp!$B$14:$B$72,""))</f>
        <v/>
      </c>
      <c r="U1000" t="str">
        <f>_xlfn.XLOOKUP(F1000,SetUp!$O$2:$O$13,SetUp!$P$2:$P$13,"")</f>
        <v/>
      </c>
    </row>
  </sheetData>
  <autoFilter ref="A3:U1000" xr:uid="{769056EB-AA6C-4424-B693-F2EC23C27C9D}"/>
  <dataValidations count="1">
    <dataValidation type="list" allowBlank="1" showInputMessage="1" showErrorMessage="1" sqref="M238:M241" xr:uid="{9BA9E5CB-B0F5-4D9C-922C-849EFD0CEA7A}">
      <formula1>"SCW, Oxfam, Forumciv, Recoft, SMP, NatureLife, SHE-Investment , CDPO"</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9ED6ED-CA03-449D-94D2-767D4E0CFFB0}">
  <dimension ref="A1:AS710"/>
  <sheetViews>
    <sheetView tabSelected="1" topLeftCell="H1" zoomScale="145" zoomScaleNormal="145" workbookViewId="0">
      <selection activeCell="Z3" sqref="Z3"/>
    </sheetView>
  </sheetViews>
  <sheetFormatPr defaultRowHeight="15" x14ac:dyDescent="0.25"/>
  <cols>
    <col min="1" max="1" width="6.28515625" customWidth="1"/>
    <col min="2" max="2" width="4.140625" customWidth="1"/>
    <col min="3" max="3" width="9.85546875" customWidth="1"/>
    <col min="5" max="5" width="15" style="2" bestFit="1" customWidth="1"/>
    <col min="18" max="18" width="36.140625" customWidth="1"/>
    <col min="19" max="19" width="12.5703125" customWidth="1"/>
    <col min="20" max="20" width="12.85546875" customWidth="1"/>
    <col min="25" max="26" width="3.7109375" customWidth="1"/>
  </cols>
  <sheetData>
    <row r="1" spans="1:45" x14ac:dyDescent="0.25">
      <c r="A1" s="84" t="s">
        <v>73</v>
      </c>
      <c r="R1" t="s">
        <v>82</v>
      </c>
      <c r="S1" s="31">
        <f>SUM(S3:S90)</f>
        <v>22088.68</v>
      </c>
      <c r="Y1" t="s">
        <v>951</v>
      </c>
    </row>
    <row r="2" spans="1:45" x14ac:dyDescent="0.25">
      <c r="A2" s="15"/>
      <c r="T2" s="31"/>
    </row>
    <row r="3" spans="1:45" ht="30" x14ac:dyDescent="0.25">
      <c r="A3" s="24" t="s">
        <v>0</v>
      </c>
      <c r="B3" s="24" t="s">
        <v>1</v>
      </c>
      <c r="C3" s="24" t="s">
        <v>2</v>
      </c>
      <c r="D3" s="24" t="s">
        <v>3</v>
      </c>
      <c r="E3" s="83" t="s">
        <v>4</v>
      </c>
      <c r="F3" s="24" t="s">
        <v>5</v>
      </c>
      <c r="G3" s="24" t="s">
        <v>6</v>
      </c>
      <c r="H3" s="24" t="s">
        <v>7</v>
      </c>
      <c r="I3" s="24" t="s">
        <v>8</v>
      </c>
      <c r="J3" s="25" t="s">
        <v>9</v>
      </c>
      <c r="K3" s="24" t="s">
        <v>12</v>
      </c>
      <c r="L3" s="24" t="s">
        <v>13</v>
      </c>
      <c r="M3" s="24" t="s">
        <v>10</v>
      </c>
      <c r="N3" s="24" t="s">
        <v>11</v>
      </c>
      <c r="O3" s="24" t="s">
        <v>14</v>
      </c>
      <c r="P3" s="24" t="s">
        <v>15</v>
      </c>
      <c r="Q3" s="24" t="s">
        <v>16</v>
      </c>
      <c r="R3" s="24" t="s">
        <v>17</v>
      </c>
      <c r="S3" s="26" t="s">
        <v>18</v>
      </c>
      <c r="T3" s="13" t="s">
        <v>48</v>
      </c>
      <c r="U3" s="13" t="s">
        <v>90</v>
      </c>
      <c r="Y3" s="94" t="str" cm="1">
        <f t="array" ref="Y3:AS710">_xlfn.VSTACK($A$3:$U$90,A104:U723)</f>
        <v>T</v>
      </c>
      <c r="Z3" s="94" t="str">
        <v>TT</v>
      </c>
      <c r="AA3" s="94" t="str">
        <v>TransNo</v>
      </c>
      <c r="AB3" s="94" t="str">
        <v>#</v>
      </c>
      <c r="AC3" s="94" t="str">
        <v>Trans.date</v>
      </c>
      <c r="AD3" s="94" t="str">
        <v>Period</v>
      </c>
      <c r="AE3" s="94" t="str">
        <v>Account</v>
      </c>
      <c r="AF3" s="94" t="str">
        <v>Account (T)</v>
      </c>
      <c r="AG3" s="94" t="str">
        <v>Unit</v>
      </c>
      <c r="AH3" s="94" t="str">
        <v>Activity code</v>
      </c>
      <c r="AI3" s="94" t="str">
        <v>Project</v>
      </c>
      <c r="AJ3" s="94" t="str">
        <v>Project (T)</v>
      </c>
      <c r="AK3" s="94" t="str">
        <v>Resource</v>
      </c>
      <c r="AL3" s="94" t="str">
        <v>Resource (T)</v>
      </c>
      <c r="AM3" s="94" t="str">
        <v>Costce</v>
      </c>
      <c r="AN3" s="94" t="str">
        <v>Costce (T)</v>
      </c>
      <c r="AO3" s="94" t="str">
        <v>TC</v>
      </c>
      <c r="AP3" s="94" t="str">
        <v>Text</v>
      </c>
      <c r="AQ3" s="94" t="str">
        <v>Company Curr</v>
      </c>
      <c r="AR3" s="94" t="str">
        <v>Budget Code</v>
      </c>
      <c r="AS3" s="94" t="str">
        <v>Quarter</v>
      </c>
    </row>
    <row r="4" spans="1:45" x14ac:dyDescent="0.25">
      <c r="A4" t="str" cm="1">
        <f t="array" ref="A4:U86">_xlfn._xlws.FILTER(Data!$A$4:$U$1000,Data!$L$4:$L$1000=A1)</f>
        <v>B</v>
      </c>
      <c r="B4" t="str">
        <v>H5</v>
      </c>
      <c r="C4">
        <v>1572766</v>
      </c>
      <c r="D4">
        <v>1</v>
      </c>
      <c r="E4" s="2">
        <v>44553</v>
      </c>
      <c r="F4">
        <v>202212</v>
      </c>
      <c r="G4" t="str">
        <v>47622</v>
      </c>
      <c r="H4" t="str">
        <v>Health care (Regional offices)</v>
      </c>
      <c r="I4">
        <v>590</v>
      </c>
      <c r="J4">
        <v>66131</v>
      </c>
      <c r="K4" t="str">
        <v>PID66000</v>
      </c>
      <c r="L4" t="str">
        <v>DFAT</v>
      </c>
      <c r="M4">
        <v>0</v>
      </c>
      <c r="N4">
        <v>0</v>
      </c>
      <c r="O4">
        <v>5</v>
      </c>
      <c r="P4" t="str">
        <v>Southeast Asia</v>
      </c>
      <c r="Q4">
        <v>0</v>
      </c>
      <c r="R4" t="str">
        <v>Remaini**************cal cos*****</v>
      </c>
      <c r="S4">
        <v>73.489999999999995</v>
      </c>
      <c r="T4" t="str">
        <v>FCR-</v>
      </c>
      <c r="U4" t="str">
        <v>Q4</v>
      </c>
      <c r="Y4" t="str">
        <v>B</v>
      </c>
      <c r="Z4" t="str">
        <v>H5</v>
      </c>
      <c r="AA4">
        <v>1572766</v>
      </c>
      <c r="AB4">
        <v>1</v>
      </c>
      <c r="AC4">
        <v>44553</v>
      </c>
      <c r="AD4">
        <v>202212</v>
      </c>
      <c r="AE4" t="str">
        <v>47622</v>
      </c>
      <c r="AF4" t="str">
        <v>Health care (Regional offices)</v>
      </c>
      <c r="AG4">
        <v>590</v>
      </c>
      <c r="AH4">
        <v>66131</v>
      </c>
      <c r="AI4" t="str">
        <v>PID66000</v>
      </c>
      <c r="AJ4" t="str">
        <v>DFAT</v>
      </c>
      <c r="AK4">
        <v>0</v>
      </c>
      <c r="AL4">
        <v>0</v>
      </c>
      <c r="AM4">
        <v>5</v>
      </c>
      <c r="AN4" t="str">
        <v>Southeast Asia</v>
      </c>
      <c r="AO4">
        <v>0</v>
      </c>
      <c r="AP4" t="str">
        <v>Remaini**************cal cos*****</v>
      </c>
      <c r="AQ4">
        <v>73.489999999999995</v>
      </c>
      <c r="AR4" t="str">
        <v>FCR-</v>
      </c>
      <c r="AS4" t="str">
        <v>Q4</v>
      </c>
    </row>
    <row r="5" spans="1:45" x14ac:dyDescent="0.25">
      <c r="A5" t="str">
        <v>B</v>
      </c>
      <c r="B5" t="str">
        <v>H5</v>
      </c>
      <c r="C5">
        <v>1572767</v>
      </c>
      <c r="D5">
        <v>6</v>
      </c>
      <c r="E5" s="2">
        <v>44553</v>
      </c>
      <c r="F5">
        <v>202212</v>
      </c>
      <c r="G5" t="str">
        <v>47390</v>
      </c>
      <c r="H5" t="str">
        <v>Other employee benefits</v>
      </c>
      <c r="I5">
        <v>590</v>
      </c>
      <c r="J5">
        <v>66136</v>
      </c>
      <c r="K5" t="str">
        <v>PID66000</v>
      </c>
      <c r="L5" t="str">
        <v>DFAT</v>
      </c>
      <c r="M5">
        <v>0</v>
      </c>
      <c r="N5">
        <v>0</v>
      </c>
      <c r="O5">
        <v>5</v>
      </c>
      <c r="P5" t="str">
        <v>Southeast Asia</v>
      </c>
      <c r="Q5">
        <v>0</v>
      </c>
      <c r="R5" t="str">
        <v>Communi**************rey_Dec*****</v>
      </c>
      <c r="S5">
        <v>4.22</v>
      </c>
      <c r="T5" t="str">
        <v>FCR-</v>
      </c>
      <c r="U5" t="str">
        <v>Q4</v>
      </c>
      <c r="Y5" t="str">
        <v>B</v>
      </c>
      <c r="Z5" t="str">
        <v>H5</v>
      </c>
      <c r="AA5">
        <v>1572767</v>
      </c>
      <c r="AB5">
        <v>6</v>
      </c>
      <c r="AC5">
        <v>44553</v>
      </c>
      <c r="AD5">
        <v>202212</v>
      </c>
      <c r="AE5" t="str">
        <v>47390</v>
      </c>
      <c r="AF5" t="str">
        <v>Other employee benefits</v>
      </c>
      <c r="AG5">
        <v>590</v>
      </c>
      <c r="AH5">
        <v>66136</v>
      </c>
      <c r="AI5" t="str">
        <v>PID66000</v>
      </c>
      <c r="AJ5" t="str">
        <v>DFAT</v>
      </c>
      <c r="AK5">
        <v>0</v>
      </c>
      <c r="AL5">
        <v>0</v>
      </c>
      <c r="AM5">
        <v>5</v>
      </c>
      <c r="AN5" t="str">
        <v>Southeast Asia</v>
      </c>
      <c r="AO5">
        <v>0</v>
      </c>
      <c r="AP5" t="str">
        <v>Communi**************rey_Dec*****</v>
      </c>
      <c r="AQ5">
        <v>4.22</v>
      </c>
      <c r="AR5" t="str">
        <v>FCR-</v>
      </c>
      <c r="AS5" t="str">
        <v>Q4</v>
      </c>
    </row>
    <row r="6" spans="1:45" x14ac:dyDescent="0.25">
      <c r="A6" t="str">
        <v>B</v>
      </c>
      <c r="B6" t="str">
        <v>H5</v>
      </c>
      <c r="C6">
        <v>1572767</v>
      </c>
      <c r="D6">
        <v>0</v>
      </c>
      <c r="E6" s="2">
        <v>44553</v>
      </c>
      <c r="F6">
        <v>202212</v>
      </c>
      <c r="G6" t="str">
        <v>47211</v>
      </c>
      <c r="H6" t="str">
        <v>Salary (employees outside HO)</v>
      </c>
      <c r="I6">
        <v>590</v>
      </c>
      <c r="J6">
        <v>66136</v>
      </c>
      <c r="K6" t="str">
        <v>PID66000</v>
      </c>
      <c r="L6" t="str">
        <v>DFAT</v>
      </c>
      <c r="M6">
        <v>0</v>
      </c>
      <c r="N6">
        <v>0</v>
      </c>
      <c r="O6">
        <v>5</v>
      </c>
      <c r="P6" t="str">
        <v>Southeast Asia</v>
      </c>
      <c r="Q6">
        <v>0</v>
      </c>
      <c r="R6" t="str">
        <v>Salary **************1_MACP*****</v>
      </c>
      <c r="S6">
        <v>226.11</v>
      </c>
      <c r="T6" t="str">
        <v>FCR-</v>
      </c>
      <c r="U6" t="str">
        <v>Q4</v>
      </c>
      <c r="Y6" t="str">
        <v>B</v>
      </c>
      <c r="Z6" t="str">
        <v>H5</v>
      </c>
      <c r="AA6">
        <v>1572767</v>
      </c>
      <c r="AB6">
        <v>0</v>
      </c>
      <c r="AC6">
        <v>44553</v>
      </c>
      <c r="AD6">
        <v>202212</v>
      </c>
      <c r="AE6" t="str">
        <v>47211</v>
      </c>
      <c r="AF6" t="str">
        <v>Salary (employees outside HO)</v>
      </c>
      <c r="AG6">
        <v>590</v>
      </c>
      <c r="AH6">
        <v>66136</v>
      </c>
      <c r="AI6" t="str">
        <v>PID66000</v>
      </c>
      <c r="AJ6" t="str">
        <v>DFAT</v>
      </c>
      <c r="AK6">
        <v>0</v>
      </c>
      <c r="AL6">
        <v>0</v>
      </c>
      <c r="AM6">
        <v>5</v>
      </c>
      <c r="AN6" t="str">
        <v>Southeast Asia</v>
      </c>
      <c r="AO6">
        <v>0</v>
      </c>
      <c r="AP6" t="str">
        <v>Salary **************1_MACP*****</v>
      </c>
      <c r="AQ6">
        <v>226.11</v>
      </c>
      <c r="AR6" t="str">
        <v>FCR-</v>
      </c>
      <c r="AS6" t="str">
        <v>Q4</v>
      </c>
    </row>
    <row r="7" spans="1:45" x14ac:dyDescent="0.25">
      <c r="A7" t="str">
        <v>B</v>
      </c>
      <c r="B7" t="str">
        <v>H5</v>
      </c>
      <c r="C7">
        <v>1572767</v>
      </c>
      <c r="D7">
        <v>3</v>
      </c>
      <c r="E7" s="2">
        <v>44553</v>
      </c>
      <c r="F7">
        <v>202212</v>
      </c>
      <c r="G7" t="str">
        <v>47211</v>
      </c>
      <c r="H7" t="str">
        <v>Salary (employees outside HO)</v>
      </c>
      <c r="I7">
        <v>590</v>
      </c>
      <c r="J7">
        <v>66136</v>
      </c>
      <c r="K7" t="str">
        <v>PID66000</v>
      </c>
      <c r="L7" t="str">
        <v>DFAT</v>
      </c>
      <c r="M7">
        <v>0</v>
      </c>
      <c r="N7">
        <v>0</v>
      </c>
      <c r="O7">
        <v>5</v>
      </c>
      <c r="P7" t="str">
        <v>Southeast Asia</v>
      </c>
      <c r="Q7">
        <v>0</v>
      </c>
      <c r="R7" t="str">
        <v>Seniori************** 2021 B*****</v>
      </c>
      <c r="S7">
        <v>209.98</v>
      </c>
      <c r="T7" t="str">
        <v>FCR-</v>
      </c>
      <c r="U7" t="str">
        <v>Q4</v>
      </c>
      <c r="Y7" t="str">
        <v>B</v>
      </c>
      <c r="Z7" t="str">
        <v>H5</v>
      </c>
      <c r="AA7">
        <v>1572767</v>
      </c>
      <c r="AB7">
        <v>3</v>
      </c>
      <c r="AC7">
        <v>44553</v>
      </c>
      <c r="AD7">
        <v>202212</v>
      </c>
      <c r="AE7" t="str">
        <v>47211</v>
      </c>
      <c r="AF7" t="str">
        <v>Salary (employees outside HO)</v>
      </c>
      <c r="AG7">
        <v>590</v>
      </c>
      <c r="AH7">
        <v>66136</v>
      </c>
      <c r="AI7" t="str">
        <v>PID66000</v>
      </c>
      <c r="AJ7" t="str">
        <v>DFAT</v>
      </c>
      <c r="AK7">
        <v>0</v>
      </c>
      <c r="AL7">
        <v>0</v>
      </c>
      <c r="AM7">
        <v>5</v>
      </c>
      <c r="AN7" t="str">
        <v>Southeast Asia</v>
      </c>
      <c r="AO7">
        <v>0</v>
      </c>
      <c r="AP7" t="str">
        <v>Seniori************** 2021 B*****</v>
      </c>
      <c r="AQ7">
        <v>209.98</v>
      </c>
      <c r="AR7" t="str">
        <v>FCR-</v>
      </c>
      <c r="AS7" t="str">
        <v>Q4</v>
      </c>
    </row>
    <row r="8" spans="1:45" x14ac:dyDescent="0.25">
      <c r="A8" t="str">
        <v>B</v>
      </c>
      <c r="B8" t="str">
        <v>X5</v>
      </c>
      <c r="C8">
        <v>1572770</v>
      </c>
      <c r="D8">
        <v>1</v>
      </c>
      <c r="E8" s="2">
        <v>44558</v>
      </c>
      <c r="F8">
        <v>202212</v>
      </c>
      <c r="G8" t="str">
        <v>47090</v>
      </c>
      <c r="H8" t="str">
        <v>Change in accrued holiday pay provision</v>
      </c>
      <c r="I8">
        <v>590</v>
      </c>
      <c r="J8">
        <v>66136</v>
      </c>
      <c r="K8" t="str">
        <v>PID66000</v>
      </c>
      <c r="L8" t="str">
        <v>DFAT</v>
      </c>
      <c r="M8">
        <v>0</v>
      </c>
      <c r="N8">
        <v>0</v>
      </c>
      <c r="O8">
        <v>5</v>
      </c>
      <c r="P8" t="str">
        <v>Southeast Asia</v>
      </c>
      <c r="Q8">
        <v>0</v>
      </c>
      <c r="R8" t="str">
        <v>Rev: Ac**************eave Bo*****</v>
      </c>
      <c r="S8">
        <v>-127.27</v>
      </c>
      <c r="T8" t="str">
        <v>FCR-</v>
      </c>
      <c r="U8" t="str">
        <v>Q4</v>
      </c>
      <c r="Y8" t="str">
        <v>B</v>
      </c>
      <c r="Z8" t="str">
        <v>X5</v>
      </c>
      <c r="AA8">
        <v>1572770</v>
      </c>
      <c r="AB8">
        <v>1</v>
      </c>
      <c r="AC8">
        <v>44558</v>
      </c>
      <c r="AD8">
        <v>202212</v>
      </c>
      <c r="AE8" t="str">
        <v>47090</v>
      </c>
      <c r="AF8" t="str">
        <v>Change in accrued holiday pay provision</v>
      </c>
      <c r="AG8">
        <v>590</v>
      </c>
      <c r="AH8">
        <v>66136</v>
      </c>
      <c r="AI8" t="str">
        <v>PID66000</v>
      </c>
      <c r="AJ8" t="str">
        <v>DFAT</v>
      </c>
      <c r="AK8">
        <v>0</v>
      </c>
      <c r="AL8">
        <v>0</v>
      </c>
      <c r="AM8">
        <v>5</v>
      </c>
      <c r="AN8" t="str">
        <v>Southeast Asia</v>
      </c>
      <c r="AO8">
        <v>0</v>
      </c>
      <c r="AP8" t="str">
        <v>Rev: Ac**************eave Bo*****</v>
      </c>
      <c r="AQ8">
        <v>-127.27</v>
      </c>
      <c r="AR8" t="str">
        <v>FCR-</v>
      </c>
      <c r="AS8" t="str">
        <v>Q4</v>
      </c>
    </row>
    <row r="9" spans="1:45" x14ac:dyDescent="0.25">
      <c r="A9" t="str">
        <v>B</v>
      </c>
      <c r="B9" t="str">
        <v>X5</v>
      </c>
      <c r="C9">
        <v>1572770</v>
      </c>
      <c r="D9">
        <v>13</v>
      </c>
      <c r="E9" s="2">
        <v>44558</v>
      </c>
      <c r="F9">
        <v>202212</v>
      </c>
      <c r="G9" t="str">
        <v>47090</v>
      </c>
      <c r="H9" t="str">
        <v>Change in accrued holiday pay provision</v>
      </c>
      <c r="I9">
        <v>590</v>
      </c>
      <c r="J9">
        <v>66131</v>
      </c>
      <c r="K9" t="str">
        <v>PID66000</v>
      </c>
      <c r="L9" t="str">
        <v>DFAT</v>
      </c>
      <c r="M9">
        <v>0</v>
      </c>
      <c r="N9">
        <v>0</v>
      </c>
      <c r="O9">
        <v>5</v>
      </c>
      <c r="P9" t="str">
        <v>Southeast Asia</v>
      </c>
      <c r="Q9">
        <v>0</v>
      </c>
      <c r="R9" t="str">
        <v>Accrued**************LyLy fr*****</v>
      </c>
      <c r="S9">
        <v>51.81</v>
      </c>
      <c r="T9" t="str">
        <v>FCR-</v>
      </c>
      <c r="U9" t="str">
        <v>Q4</v>
      </c>
      <c r="Y9" t="str">
        <v>B</v>
      </c>
      <c r="Z9" t="str">
        <v>X5</v>
      </c>
      <c r="AA9">
        <v>1572770</v>
      </c>
      <c r="AB9">
        <v>13</v>
      </c>
      <c r="AC9">
        <v>44558</v>
      </c>
      <c r="AD9">
        <v>202212</v>
      </c>
      <c r="AE9" t="str">
        <v>47090</v>
      </c>
      <c r="AF9" t="str">
        <v>Change in accrued holiday pay provision</v>
      </c>
      <c r="AG9">
        <v>590</v>
      </c>
      <c r="AH9">
        <v>66131</v>
      </c>
      <c r="AI9" t="str">
        <v>PID66000</v>
      </c>
      <c r="AJ9" t="str">
        <v>DFAT</v>
      </c>
      <c r="AK9">
        <v>0</v>
      </c>
      <c r="AL9">
        <v>0</v>
      </c>
      <c r="AM9">
        <v>5</v>
      </c>
      <c r="AN9" t="str">
        <v>Southeast Asia</v>
      </c>
      <c r="AO9">
        <v>0</v>
      </c>
      <c r="AP9" t="str">
        <v>Accrued**************LyLy fr*****</v>
      </c>
      <c r="AQ9">
        <v>51.81</v>
      </c>
      <c r="AR9" t="str">
        <v>FCR-</v>
      </c>
      <c r="AS9" t="str">
        <v>Q4</v>
      </c>
    </row>
    <row r="10" spans="1:45" x14ac:dyDescent="0.25">
      <c r="A10" t="str">
        <v>B</v>
      </c>
      <c r="B10" t="str">
        <v>X5</v>
      </c>
      <c r="C10">
        <v>1572772</v>
      </c>
      <c r="D10">
        <v>10</v>
      </c>
      <c r="E10" s="2">
        <v>44558</v>
      </c>
      <c r="F10">
        <v>202212</v>
      </c>
      <c r="G10" t="str">
        <v>47217</v>
      </c>
      <c r="H10" t="str">
        <v>Severance pay</v>
      </c>
      <c r="I10">
        <v>590</v>
      </c>
      <c r="J10">
        <v>66131</v>
      </c>
      <c r="K10" t="str">
        <v>PID66000</v>
      </c>
      <c r="L10" t="str">
        <v>DFAT</v>
      </c>
      <c r="M10">
        <v>0</v>
      </c>
      <c r="N10">
        <v>0</v>
      </c>
      <c r="O10">
        <v>5</v>
      </c>
      <c r="P10" t="str">
        <v>Southeast Asia</v>
      </c>
      <c r="Q10">
        <v>0</v>
      </c>
      <c r="R10" t="str">
        <v>Seniori************** of 202*****</v>
      </c>
      <c r="S10">
        <v>126.11</v>
      </c>
      <c r="T10" t="str">
        <v>FCR-</v>
      </c>
      <c r="U10" t="str">
        <v>Q4</v>
      </c>
      <c r="Y10" t="str">
        <v>B</v>
      </c>
      <c r="Z10" t="str">
        <v>X5</v>
      </c>
      <c r="AA10">
        <v>1572772</v>
      </c>
      <c r="AB10">
        <v>10</v>
      </c>
      <c r="AC10">
        <v>44558</v>
      </c>
      <c r="AD10">
        <v>202212</v>
      </c>
      <c r="AE10" t="str">
        <v>47217</v>
      </c>
      <c r="AF10" t="str">
        <v>Severance pay</v>
      </c>
      <c r="AG10">
        <v>590</v>
      </c>
      <c r="AH10">
        <v>66131</v>
      </c>
      <c r="AI10" t="str">
        <v>PID66000</v>
      </c>
      <c r="AJ10" t="str">
        <v>DFAT</v>
      </c>
      <c r="AK10">
        <v>0</v>
      </c>
      <c r="AL10">
        <v>0</v>
      </c>
      <c r="AM10">
        <v>5</v>
      </c>
      <c r="AN10" t="str">
        <v>Southeast Asia</v>
      </c>
      <c r="AO10">
        <v>0</v>
      </c>
      <c r="AP10" t="str">
        <v>Seniori************** of 202*****</v>
      </c>
      <c r="AQ10">
        <v>126.11</v>
      </c>
      <c r="AR10" t="str">
        <v>FCR-</v>
      </c>
      <c r="AS10" t="str">
        <v>Q4</v>
      </c>
    </row>
    <row r="11" spans="1:45" x14ac:dyDescent="0.25">
      <c r="A11" t="str">
        <v>B</v>
      </c>
      <c r="B11" t="str">
        <v>X5</v>
      </c>
      <c r="C11">
        <v>1572775</v>
      </c>
      <c r="D11">
        <v>6</v>
      </c>
      <c r="E11" s="2">
        <v>44561</v>
      </c>
      <c r="F11">
        <v>202212</v>
      </c>
      <c r="G11" t="str">
        <v>47211</v>
      </c>
      <c r="H11" t="str">
        <v>Salary (employees outside HO)</v>
      </c>
      <c r="I11">
        <v>590</v>
      </c>
      <c r="J11">
        <v>66131</v>
      </c>
      <c r="K11" t="str">
        <v>PID66000</v>
      </c>
      <c r="L11" t="str">
        <v>DFAT</v>
      </c>
      <c r="M11">
        <v>0</v>
      </c>
      <c r="N11">
        <v>0</v>
      </c>
      <c r="O11">
        <v>5</v>
      </c>
      <c r="P11" t="str">
        <v>Southeast Asia</v>
      </c>
      <c r="Q11">
        <v>0</v>
      </c>
      <c r="R11" t="str">
        <v>Salary **************'21_Mac*****</v>
      </c>
      <c r="S11">
        <v>382.85</v>
      </c>
      <c r="T11" t="str">
        <v>FCR-</v>
      </c>
      <c r="U11" t="str">
        <v>Q4</v>
      </c>
      <c r="Y11" t="str">
        <v>B</v>
      </c>
      <c r="Z11" t="str">
        <v>X5</v>
      </c>
      <c r="AA11">
        <v>1572775</v>
      </c>
      <c r="AB11">
        <v>6</v>
      </c>
      <c r="AC11">
        <v>44561</v>
      </c>
      <c r="AD11">
        <v>202212</v>
      </c>
      <c r="AE11" t="str">
        <v>47211</v>
      </c>
      <c r="AF11" t="str">
        <v>Salary (employees outside HO)</v>
      </c>
      <c r="AG11">
        <v>590</v>
      </c>
      <c r="AH11">
        <v>66131</v>
      </c>
      <c r="AI11" t="str">
        <v>PID66000</v>
      </c>
      <c r="AJ11" t="str">
        <v>DFAT</v>
      </c>
      <c r="AK11">
        <v>0</v>
      </c>
      <c r="AL11">
        <v>0</v>
      </c>
      <c r="AM11">
        <v>5</v>
      </c>
      <c r="AN11" t="str">
        <v>Southeast Asia</v>
      </c>
      <c r="AO11">
        <v>0</v>
      </c>
      <c r="AP11" t="str">
        <v>Salary **************'21_Mac*****</v>
      </c>
      <c r="AQ11">
        <v>382.85</v>
      </c>
      <c r="AR11" t="str">
        <v>FCR-</v>
      </c>
      <c r="AS11" t="str">
        <v>Q4</v>
      </c>
    </row>
    <row r="12" spans="1:45" x14ac:dyDescent="0.25">
      <c r="A12" t="str">
        <v>B</v>
      </c>
      <c r="B12" t="str">
        <v>X5</v>
      </c>
      <c r="C12">
        <v>1572777</v>
      </c>
      <c r="D12">
        <v>1</v>
      </c>
      <c r="E12" s="2">
        <v>44561</v>
      </c>
      <c r="F12">
        <v>202212</v>
      </c>
      <c r="G12" t="str">
        <v>47586</v>
      </c>
      <c r="H12" t="str">
        <v>Personnel insurance (employees outside HO)</v>
      </c>
      <c r="I12">
        <v>590</v>
      </c>
      <c r="J12">
        <v>66136</v>
      </c>
      <c r="K12" t="str">
        <v>PID66000</v>
      </c>
      <c r="L12" t="str">
        <v>DFAT</v>
      </c>
      <c r="M12">
        <v>0</v>
      </c>
      <c r="N12">
        <v>0</v>
      </c>
      <c r="O12">
        <v>5</v>
      </c>
      <c r="P12" t="str">
        <v>Southeast Asia</v>
      </c>
      <c r="Q12">
        <v>0</v>
      </c>
      <c r="R12" t="str">
        <v>health **************urance *****</v>
      </c>
      <c r="S12">
        <v>1.32</v>
      </c>
      <c r="T12" t="str">
        <v>FCR-</v>
      </c>
      <c r="U12" t="str">
        <v>Q4</v>
      </c>
      <c r="Y12" t="str">
        <v>B</v>
      </c>
      <c r="Z12" t="str">
        <v>X5</v>
      </c>
      <c r="AA12">
        <v>1572777</v>
      </c>
      <c r="AB12">
        <v>1</v>
      </c>
      <c r="AC12">
        <v>44561</v>
      </c>
      <c r="AD12">
        <v>202212</v>
      </c>
      <c r="AE12" t="str">
        <v>47586</v>
      </c>
      <c r="AF12" t="str">
        <v>Personnel insurance (employees outside HO)</v>
      </c>
      <c r="AG12">
        <v>590</v>
      </c>
      <c r="AH12">
        <v>66136</v>
      </c>
      <c r="AI12" t="str">
        <v>PID66000</v>
      </c>
      <c r="AJ12" t="str">
        <v>DFAT</v>
      </c>
      <c r="AK12">
        <v>0</v>
      </c>
      <c r="AL12">
        <v>0</v>
      </c>
      <c r="AM12">
        <v>5</v>
      </c>
      <c r="AN12" t="str">
        <v>Southeast Asia</v>
      </c>
      <c r="AO12">
        <v>0</v>
      </c>
      <c r="AP12" t="str">
        <v>health **************urance *****</v>
      </c>
      <c r="AQ12">
        <v>1.32</v>
      </c>
      <c r="AR12" t="str">
        <v>FCR-</v>
      </c>
      <c r="AS12" t="str">
        <v>Q4</v>
      </c>
    </row>
    <row r="13" spans="1:45" x14ac:dyDescent="0.25">
      <c r="A13" t="str">
        <v>B</v>
      </c>
      <c r="B13" t="str">
        <v>X5</v>
      </c>
      <c r="C13">
        <v>1572777</v>
      </c>
      <c r="D13">
        <v>9</v>
      </c>
      <c r="E13" s="2">
        <v>44561</v>
      </c>
      <c r="F13">
        <v>202212</v>
      </c>
      <c r="G13" t="str">
        <v>47586</v>
      </c>
      <c r="H13" t="str">
        <v>Personnel insurance (employees outside HO)</v>
      </c>
      <c r="I13">
        <v>590</v>
      </c>
      <c r="J13">
        <v>66131</v>
      </c>
      <c r="K13" t="str">
        <v>PID66000</v>
      </c>
      <c r="L13" t="str">
        <v>DFAT</v>
      </c>
      <c r="M13">
        <v>0</v>
      </c>
      <c r="N13">
        <v>0</v>
      </c>
      <c r="O13">
        <v>5</v>
      </c>
      <c r="P13" t="str">
        <v>Southeast Asia</v>
      </c>
      <c r="Q13">
        <v>0</v>
      </c>
      <c r="R13" t="str">
        <v>health **************urance *****</v>
      </c>
      <c r="S13">
        <v>3.16</v>
      </c>
      <c r="T13" t="str">
        <v>FCR-</v>
      </c>
      <c r="U13" t="str">
        <v>Q4</v>
      </c>
      <c r="Y13" t="str">
        <v>B</v>
      </c>
      <c r="Z13" t="str">
        <v>X5</v>
      </c>
      <c r="AA13">
        <v>1572777</v>
      </c>
      <c r="AB13">
        <v>9</v>
      </c>
      <c r="AC13">
        <v>44561</v>
      </c>
      <c r="AD13">
        <v>202212</v>
      </c>
      <c r="AE13" t="str">
        <v>47586</v>
      </c>
      <c r="AF13" t="str">
        <v>Personnel insurance (employees outside HO)</v>
      </c>
      <c r="AG13">
        <v>590</v>
      </c>
      <c r="AH13">
        <v>66131</v>
      </c>
      <c r="AI13" t="str">
        <v>PID66000</v>
      </c>
      <c r="AJ13" t="str">
        <v>DFAT</v>
      </c>
      <c r="AK13">
        <v>0</v>
      </c>
      <c r="AL13">
        <v>0</v>
      </c>
      <c r="AM13">
        <v>5</v>
      </c>
      <c r="AN13" t="str">
        <v>Southeast Asia</v>
      </c>
      <c r="AO13">
        <v>0</v>
      </c>
      <c r="AP13" t="str">
        <v>health **************urance *****</v>
      </c>
      <c r="AQ13">
        <v>3.16</v>
      </c>
      <c r="AR13" t="str">
        <v>FCR-</v>
      </c>
      <c r="AS13" t="str">
        <v>Q4</v>
      </c>
    </row>
    <row r="14" spans="1:45" x14ac:dyDescent="0.25">
      <c r="A14" t="str">
        <v>B</v>
      </c>
      <c r="B14" t="str">
        <v>X5</v>
      </c>
      <c r="C14">
        <v>1572778</v>
      </c>
      <c r="D14">
        <v>9</v>
      </c>
      <c r="E14" s="2">
        <v>44561</v>
      </c>
      <c r="F14">
        <v>202212</v>
      </c>
      <c r="G14" t="str">
        <v>46990</v>
      </c>
      <c r="H14" t="str">
        <v>Other external expenses</v>
      </c>
      <c r="I14">
        <v>590</v>
      </c>
      <c r="J14">
        <v>66131</v>
      </c>
      <c r="K14" t="str">
        <v>PID66000</v>
      </c>
      <c r="L14" t="str">
        <v>DFAT</v>
      </c>
      <c r="M14">
        <v>0</v>
      </c>
      <c r="N14">
        <v>0</v>
      </c>
      <c r="O14">
        <v>5</v>
      </c>
      <c r="P14" t="str">
        <v>Southeast Asia</v>
      </c>
      <c r="Q14">
        <v>0</v>
      </c>
      <c r="R14" t="str">
        <v>NSSF to**************1_MacP*****</v>
      </c>
      <c r="S14">
        <v>2</v>
      </c>
      <c r="T14" t="str">
        <v>FCR-</v>
      </c>
      <c r="U14" t="str">
        <v>Q4</v>
      </c>
      <c r="Y14" t="str">
        <v>B</v>
      </c>
      <c r="Z14" t="str">
        <v>X5</v>
      </c>
      <c r="AA14">
        <v>1572778</v>
      </c>
      <c r="AB14">
        <v>9</v>
      </c>
      <c r="AC14">
        <v>44561</v>
      </c>
      <c r="AD14">
        <v>202212</v>
      </c>
      <c r="AE14" t="str">
        <v>46990</v>
      </c>
      <c r="AF14" t="str">
        <v>Other external expenses</v>
      </c>
      <c r="AG14">
        <v>590</v>
      </c>
      <c r="AH14">
        <v>66131</v>
      </c>
      <c r="AI14" t="str">
        <v>PID66000</v>
      </c>
      <c r="AJ14" t="str">
        <v>DFAT</v>
      </c>
      <c r="AK14">
        <v>0</v>
      </c>
      <c r="AL14">
        <v>0</v>
      </c>
      <c r="AM14">
        <v>5</v>
      </c>
      <c r="AN14" t="str">
        <v>Southeast Asia</v>
      </c>
      <c r="AO14">
        <v>0</v>
      </c>
      <c r="AP14" t="str">
        <v>NSSF to**************1_MacP*****</v>
      </c>
      <c r="AQ14">
        <v>2</v>
      </c>
      <c r="AR14" t="str">
        <v>FCR-</v>
      </c>
      <c r="AS14" t="str">
        <v>Q4</v>
      </c>
    </row>
    <row r="15" spans="1:45" x14ac:dyDescent="0.25">
      <c r="A15" t="str">
        <v>B</v>
      </c>
      <c r="B15" t="str">
        <v>X5</v>
      </c>
      <c r="C15">
        <v>1572778</v>
      </c>
      <c r="D15">
        <v>1</v>
      </c>
      <c r="E15" s="2">
        <v>44561</v>
      </c>
      <c r="F15">
        <v>202212</v>
      </c>
      <c r="G15" t="str">
        <v>46990</v>
      </c>
      <c r="H15" t="str">
        <v>Other external expenses</v>
      </c>
      <c r="I15">
        <v>590</v>
      </c>
      <c r="J15">
        <v>66136</v>
      </c>
      <c r="K15" t="str">
        <v>PID66000</v>
      </c>
      <c r="L15" t="str">
        <v>DFAT</v>
      </c>
      <c r="M15">
        <v>0</v>
      </c>
      <c r="N15">
        <v>0</v>
      </c>
      <c r="O15">
        <v>5</v>
      </c>
      <c r="P15" t="str">
        <v>Southeast Asia</v>
      </c>
      <c r="Q15">
        <v>0</v>
      </c>
      <c r="R15" t="str">
        <v>NSSF to**************21_DFAT*****</v>
      </c>
      <c r="S15">
        <v>0.84</v>
      </c>
      <c r="T15" t="str">
        <v>FCR-</v>
      </c>
      <c r="U15" t="str">
        <v>Q4</v>
      </c>
      <c r="Y15" t="str">
        <v>B</v>
      </c>
      <c r="Z15" t="str">
        <v>X5</v>
      </c>
      <c r="AA15">
        <v>1572778</v>
      </c>
      <c r="AB15">
        <v>1</v>
      </c>
      <c r="AC15">
        <v>44561</v>
      </c>
      <c r="AD15">
        <v>202212</v>
      </c>
      <c r="AE15" t="str">
        <v>46990</v>
      </c>
      <c r="AF15" t="str">
        <v>Other external expenses</v>
      </c>
      <c r="AG15">
        <v>590</v>
      </c>
      <c r="AH15">
        <v>66136</v>
      </c>
      <c r="AI15" t="str">
        <v>PID66000</v>
      </c>
      <c r="AJ15" t="str">
        <v>DFAT</v>
      </c>
      <c r="AK15">
        <v>0</v>
      </c>
      <c r="AL15">
        <v>0</v>
      </c>
      <c r="AM15">
        <v>5</v>
      </c>
      <c r="AN15" t="str">
        <v>Southeast Asia</v>
      </c>
      <c r="AO15">
        <v>0</v>
      </c>
      <c r="AP15" t="str">
        <v>NSSF to**************21_DFAT*****</v>
      </c>
      <c r="AQ15">
        <v>0.84</v>
      </c>
      <c r="AR15" t="str">
        <v>FCR-</v>
      </c>
      <c r="AS15" t="str">
        <v>Q4</v>
      </c>
    </row>
    <row r="16" spans="1:45" x14ac:dyDescent="0.25">
      <c r="A16" t="str">
        <v>B</v>
      </c>
      <c r="B16" t="str">
        <v>X5</v>
      </c>
      <c r="C16">
        <v>1573424</v>
      </c>
      <c r="D16">
        <v>6</v>
      </c>
      <c r="E16" s="2">
        <v>44592</v>
      </c>
      <c r="F16">
        <v>202201</v>
      </c>
      <c r="G16" t="str">
        <v>47586</v>
      </c>
      <c r="H16" t="str">
        <v>Personnel insurance (employees outside HO)</v>
      </c>
      <c r="I16">
        <v>590</v>
      </c>
      <c r="J16">
        <v>66131</v>
      </c>
      <c r="K16" t="str">
        <v>PID66000</v>
      </c>
      <c r="L16" t="str">
        <v>DFAT</v>
      </c>
      <c r="M16">
        <v>0</v>
      </c>
      <c r="N16">
        <v>0</v>
      </c>
      <c r="O16">
        <v>5</v>
      </c>
      <c r="P16" t="str">
        <v>Southeast Asia</v>
      </c>
      <c r="Q16">
        <v>0</v>
      </c>
      <c r="R16" t="str">
        <v>health **************urance *****</v>
      </c>
      <c r="S16">
        <v>4.92</v>
      </c>
      <c r="T16" t="str">
        <v>FCR-</v>
      </c>
      <c r="U16" t="str">
        <v>Q1</v>
      </c>
      <c r="Y16" t="str">
        <v>B</v>
      </c>
      <c r="Z16" t="str">
        <v>X5</v>
      </c>
      <c r="AA16">
        <v>1573424</v>
      </c>
      <c r="AB16">
        <v>6</v>
      </c>
      <c r="AC16">
        <v>44592</v>
      </c>
      <c r="AD16">
        <v>202201</v>
      </c>
      <c r="AE16" t="str">
        <v>47586</v>
      </c>
      <c r="AF16" t="str">
        <v>Personnel insurance (employees outside HO)</v>
      </c>
      <c r="AG16">
        <v>590</v>
      </c>
      <c r="AH16">
        <v>66131</v>
      </c>
      <c r="AI16" t="str">
        <v>PID66000</v>
      </c>
      <c r="AJ16" t="str">
        <v>DFAT</v>
      </c>
      <c r="AK16">
        <v>0</v>
      </c>
      <c r="AL16">
        <v>0</v>
      </c>
      <c r="AM16">
        <v>5</v>
      </c>
      <c r="AN16" t="str">
        <v>Southeast Asia</v>
      </c>
      <c r="AO16">
        <v>0</v>
      </c>
      <c r="AP16" t="str">
        <v>health **************urance *****</v>
      </c>
      <c r="AQ16">
        <v>4.92</v>
      </c>
      <c r="AR16" t="str">
        <v>FCR-</v>
      </c>
      <c r="AS16" t="str">
        <v>Q1</v>
      </c>
    </row>
    <row r="17" spans="1:45" x14ac:dyDescent="0.25">
      <c r="A17" t="str">
        <v>B</v>
      </c>
      <c r="B17" t="str">
        <v>X5</v>
      </c>
      <c r="C17">
        <v>1573424</v>
      </c>
      <c r="D17">
        <v>9</v>
      </c>
      <c r="E17" s="2">
        <v>44592</v>
      </c>
      <c r="F17">
        <v>202201</v>
      </c>
      <c r="G17" t="str">
        <v>47586</v>
      </c>
      <c r="H17" t="str">
        <v>Personnel insurance (employees outside HO)</v>
      </c>
      <c r="I17">
        <v>590</v>
      </c>
      <c r="J17">
        <v>66135</v>
      </c>
      <c r="K17" t="str">
        <v>PID66000</v>
      </c>
      <c r="L17" t="str">
        <v>DFAT</v>
      </c>
      <c r="M17">
        <v>0</v>
      </c>
      <c r="N17">
        <v>0</v>
      </c>
      <c r="O17">
        <v>5</v>
      </c>
      <c r="P17" t="str">
        <v>Southeast Asia</v>
      </c>
      <c r="Q17">
        <v>0</v>
      </c>
      <c r="R17" t="str">
        <v>health **************urance *****</v>
      </c>
      <c r="S17">
        <v>12.27</v>
      </c>
      <c r="T17" t="str">
        <v>FCR-</v>
      </c>
      <c r="U17" t="str">
        <v>Q1</v>
      </c>
      <c r="Y17" t="str">
        <v>B</v>
      </c>
      <c r="Z17" t="str">
        <v>X5</v>
      </c>
      <c r="AA17">
        <v>1573424</v>
      </c>
      <c r="AB17">
        <v>9</v>
      </c>
      <c r="AC17">
        <v>44592</v>
      </c>
      <c r="AD17">
        <v>202201</v>
      </c>
      <c r="AE17" t="str">
        <v>47586</v>
      </c>
      <c r="AF17" t="str">
        <v>Personnel insurance (employees outside HO)</v>
      </c>
      <c r="AG17">
        <v>590</v>
      </c>
      <c r="AH17">
        <v>66135</v>
      </c>
      <c r="AI17" t="str">
        <v>PID66000</v>
      </c>
      <c r="AJ17" t="str">
        <v>DFAT</v>
      </c>
      <c r="AK17">
        <v>0</v>
      </c>
      <c r="AL17">
        <v>0</v>
      </c>
      <c r="AM17">
        <v>5</v>
      </c>
      <c r="AN17" t="str">
        <v>Southeast Asia</v>
      </c>
      <c r="AO17">
        <v>0</v>
      </c>
      <c r="AP17" t="str">
        <v>health **************urance *****</v>
      </c>
      <c r="AQ17">
        <v>12.27</v>
      </c>
      <c r="AR17" t="str">
        <v>FCR-</v>
      </c>
      <c r="AS17" t="str">
        <v>Q1</v>
      </c>
    </row>
    <row r="18" spans="1:45" x14ac:dyDescent="0.25">
      <c r="A18" t="str">
        <v>B</v>
      </c>
      <c r="B18" t="str">
        <v>X5</v>
      </c>
      <c r="C18">
        <v>1573424</v>
      </c>
      <c r="D18">
        <v>4</v>
      </c>
      <c r="E18" s="2">
        <v>44592</v>
      </c>
      <c r="F18">
        <v>202201</v>
      </c>
      <c r="G18" t="str">
        <v>47586</v>
      </c>
      <c r="H18" t="str">
        <v>Personnel insurance (employees outside HO)</v>
      </c>
      <c r="I18">
        <v>590</v>
      </c>
      <c r="J18">
        <v>66133</v>
      </c>
      <c r="K18" t="str">
        <v>PID66000</v>
      </c>
      <c r="L18" t="str">
        <v>DFAT</v>
      </c>
      <c r="M18">
        <v>0</v>
      </c>
      <c r="N18">
        <v>0</v>
      </c>
      <c r="O18">
        <v>5</v>
      </c>
      <c r="P18" t="str">
        <v>Southeast Asia</v>
      </c>
      <c r="Q18">
        <v>0</v>
      </c>
      <c r="R18" t="str">
        <v>health **************urance *****</v>
      </c>
      <c r="S18">
        <v>15.81</v>
      </c>
      <c r="T18" t="str">
        <v>FCR-</v>
      </c>
      <c r="U18" t="str">
        <v>Q1</v>
      </c>
      <c r="Y18" t="str">
        <v>B</v>
      </c>
      <c r="Z18" t="str">
        <v>X5</v>
      </c>
      <c r="AA18">
        <v>1573424</v>
      </c>
      <c r="AB18">
        <v>4</v>
      </c>
      <c r="AC18">
        <v>44592</v>
      </c>
      <c r="AD18">
        <v>202201</v>
      </c>
      <c r="AE18" t="str">
        <v>47586</v>
      </c>
      <c r="AF18" t="str">
        <v>Personnel insurance (employees outside HO)</v>
      </c>
      <c r="AG18">
        <v>590</v>
      </c>
      <c r="AH18">
        <v>66133</v>
      </c>
      <c r="AI18" t="str">
        <v>PID66000</v>
      </c>
      <c r="AJ18" t="str">
        <v>DFAT</v>
      </c>
      <c r="AK18">
        <v>0</v>
      </c>
      <c r="AL18">
        <v>0</v>
      </c>
      <c r="AM18">
        <v>5</v>
      </c>
      <c r="AN18" t="str">
        <v>Southeast Asia</v>
      </c>
      <c r="AO18">
        <v>0</v>
      </c>
      <c r="AP18" t="str">
        <v>health **************urance *****</v>
      </c>
      <c r="AQ18">
        <v>15.81</v>
      </c>
      <c r="AR18" t="str">
        <v>FCR-</v>
      </c>
      <c r="AS18" t="str">
        <v>Q1</v>
      </c>
    </row>
    <row r="19" spans="1:45" x14ac:dyDescent="0.25">
      <c r="A19" t="str">
        <v>B</v>
      </c>
      <c r="B19" t="str">
        <v>X5</v>
      </c>
      <c r="C19">
        <v>1573425</v>
      </c>
      <c r="D19">
        <v>8</v>
      </c>
      <c r="E19" s="2">
        <v>44592</v>
      </c>
      <c r="F19">
        <v>202201</v>
      </c>
      <c r="G19" t="str">
        <v>46990</v>
      </c>
      <c r="H19" t="str">
        <v>Other external expenses</v>
      </c>
      <c r="I19">
        <v>590</v>
      </c>
      <c r="J19">
        <v>66135</v>
      </c>
      <c r="K19" t="str">
        <v>PID66000</v>
      </c>
      <c r="L19" t="str">
        <v>DFAT</v>
      </c>
      <c r="M19">
        <v>0</v>
      </c>
      <c r="N19">
        <v>0</v>
      </c>
      <c r="O19">
        <v>5</v>
      </c>
      <c r="P19" t="str">
        <v>Southeast Asia</v>
      </c>
      <c r="Q19">
        <v>0</v>
      </c>
      <c r="R19" t="str">
        <v>NSSF to**************2_Forum*****</v>
      </c>
      <c r="S19">
        <v>4.05</v>
      </c>
      <c r="T19" t="str">
        <v>FCR-</v>
      </c>
      <c r="U19" t="str">
        <v>Q1</v>
      </c>
      <c r="Y19" t="str">
        <v>B</v>
      </c>
      <c r="Z19" t="str">
        <v>X5</v>
      </c>
      <c r="AA19">
        <v>1573425</v>
      </c>
      <c r="AB19">
        <v>8</v>
      </c>
      <c r="AC19">
        <v>44592</v>
      </c>
      <c r="AD19">
        <v>202201</v>
      </c>
      <c r="AE19" t="str">
        <v>46990</v>
      </c>
      <c r="AF19" t="str">
        <v>Other external expenses</v>
      </c>
      <c r="AG19">
        <v>590</v>
      </c>
      <c r="AH19">
        <v>66135</v>
      </c>
      <c r="AI19" t="str">
        <v>PID66000</v>
      </c>
      <c r="AJ19" t="str">
        <v>DFAT</v>
      </c>
      <c r="AK19">
        <v>0</v>
      </c>
      <c r="AL19">
        <v>0</v>
      </c>
      <c r="AM19">
        <v>5</v>
      </c>
      <c r="AN19" t="str">
        <v>Southeast Asia</v>
      </c>
      <c r="AO19">
        <v>0</v>
      </c>
      <c r="AP19" t="str">
        <v>NSSF to**************2_Forum*****</v>
      </c>
      <c r="AQ19">
        <v>4.05</v>
      </c>
      <c r="AR19" t="str">
        <v>FCR-</v>
      </c>
      <c r="AS19" t="str">
        <v>Q1</v>
      </c>
    </row>
    <row r="20" spans="1:45" x14ac:dyDescent="0.25">
      <c r="A20" t="str">
        <v>B</v>
      </c>
      <c r="B20" t="str">
        <v>X5</v>
      </c>
      <c r="C20">
        <v>1573425</v>
      </c>
      <c r="D20">
        <v>6</v>
      </c>
      <c r="E20" s="2">
        <v>44592</v>
      </c>
      <c r="F20">
        <v>202201</v>
      </c>
      <c r="G20" t="str">
        <v>46990</v>
      </c>
      <c r="H20" t="str">
        <v>Other external expenses</v>
      </c>
      <c r="I20">
        <v>590</v>
      </c>
      <c r="J20">
        <v>66131</v>
      </c>
      <c r="K20" t="str">
        <v>PID66000</v>
      </c>
      <c r="L20" t="str">
        <v>DFAT</v>
      </c>
      <c r="M20">
        <v>0</v>
      </c>
      <c r="N20">
        <v>0</v>
      </c>
      <c r="O20">
        <v>5</v>
      </c>
      <c r="P20" t="str">
        <v>Southeast Asia</v>
      </c>
      <c r="Q20">
        <v>0</v>
      </c>
      <c r="R20" t="str">
        <v>NSSF to**************2_MacP*****</v>
      </c>
      <c r="S20">
        <v>1.97</v>
      </c>
      <c r="T20" t="str">
        <v>FCR-</v>
      </c>
      <c r="U20" t="str">
        <v>Q1</v>
      </c>
      <c r="Y20" t="str">
        <v>B</v>
      </c>
      <c r="Z20" t="str">
        <v>X5</v>
      </c>
      <c r="AA20">
        <v>1573425</v>
      </c>
      <c r="AB20">
        <v>6</v>
      </c>
      <c r="AC20">
        <v>44592</v>
      </c>
      <c r="AD20">
        <v>202201</v>
      </c>
      <c r="AE20" t="str">
        <v>46990</v>
      </c>
      <c r="AF20" t="str">
        <v>Other external expenses</v>
      </c>
      <c r="AG20">
        <v>590</v>
      </c>
      <c r="AH20">
        <v>66131</v>
      </c>
      <c r="AI20" t="str">
        <v>PID66000</v>
      </c>
      <c r="AJ20" t="str">
        <v>DFAT</v>
      </c>
      <c r="AK20">
        <v>0</v>
      </c>
      <c r="AL20">
        <v>0</v>
      </c>
      <c r="AM20">
        <v>5</v>
      </c>
      <c r="AN20" t="str">
        <v>Southeast Asia</v>
      </c>
      <c r="AO20">
        <v>0</v>
      </c>
      <c r="AP20" t="str">
        <v>NSSF to**************2_MacP*****</v>
      </c>
      <c r="AQ20">
        <v>1.97</v>
      </c>
      <c r="AR20" t="str">
        <v>FCR-</v>
      </c>
      <c r="AS20" t="str">
        <v>Q1</v>
      </c>
    </row>
    <row r="21" spans="1:45" x14ac:dyDescent="0.25">
      <c r="A21" t="str">
        <v>B</v>
      </c>
      <c r="B21" t="str">
        <v>X5</v>
      </c>
      <c r="C21">
        <v>1573425</v>
      </c>
      <c r="D21">
        <v>4</v>
      </c>
      <c r="E21" s="2">
        <v>44592</v>
      </c>
      <c r="F21">
        <v>202201</v>
      </c>
      <c r="G21" t="str">
        <v>46990</v>
      </c>
      <c r="H21" t="str">
        <v>Other external expenses</v>
      </c>
      <c r="I21">
        <v>590</v>
      </c>
      <c r="J21">
        <v>66133</v>
      </c>
      <c r="K21" t="str">
        <v>PID66000</v>
      </c>
      <c r="L21" t="str">
        <v>DFAT</v>
      </c>
      <c r="M21">
        <v>0</v>
      </c>
      <c r="N21">
        <v>0</v>
      </c>
      <c r="O21">
        <v>5</v>
      </c>
      <c r="P21" t="str">
        <v>Southeast Asia</v>
      </c>
      <c r="Q21">
        <v>0</v>
      </c>
      <c r="R21" t="str">
        <v>NSSF to**************2_MacP*****</v>
      </c>
      <c r="S21">
        <v>6.32</v>
      </c>
      <c r="T21" t="str">
        <v>FCR-</v>
      </c>
      <c r="U21" t="str">
        <v>Q1</v>
      </c>
      <c r="Y21" t="str">
        <v>B</v>
      </c>
      <c r="Z21" t="str">
        <v>X5</v>
      </c>
      <c r="AA21">
        <v>1573425</v>
      </c>
      <c r="AB21">
        <v>4</v>
      </c>
      <c r="AC21">
        <v>44592</v>
      </c>
      <c r="AD21">
        <v>202201</v>
      </c>
      <c r="AE21" t="str">
        <v>46990</v>
      </c>
      <c r="AF21" t="str">
        <v>Other external expenses</v>
      </c>
      <c r="AG21">
        <v>590</v>
      </c>
      <c r="AH21">
        <v>66133</v>
      </c>
      <c r="AI21" t="str">
        <v>PID66000</v>
      </c>
      <c r="AJ21" t="str">
        <v>DFAT</v>
      </c>
      <c r="AK21">
        <v>0</v>
      </c>
      <c r="AL21">
        <v>0</v>
      </c>
      <c r="AM21">
        <v>5</v>
      </c>
      <c r="AN21" t="str">
        <v>Southeast Asia</v>
      </c>
      <c r="AO21">
        <v>0</v>
      </c>
      <c r="AP21" t="str">
        <v>NSSF to**************2_MacP*****</v>
      </c>
      <c r="AQ21">
        <v>6.32</v>
      </c>
      <c r="AR21" t="str">
        <v>FCR-</v>
      </c>
      <c r="AS21" t="str">
        <v>Q1</v>
      </c>
    </row>
    <row r="22" spans="1:45" x14ac:dyDescent="0.25">
      <c r="A22" t="str">
        <v>B</v>
      </c>
      <c r="B22" t="str">
        <v>X5</v>
      </c>
      <c r="C22">
        <v>1573426</v>
      </c>
      <c r="D22">
        <v>6</v>
      </c>
      <c r="E22" s="2">
        <v>44592</v>
      </c>
      <c r="F22">
        <v>202201</v>
      </c>
      <c r="G22" t="str">
        <v>47211</v>
      </c>
      <c r="H22" t="str">
        <v>Salary (employees outside HO)</v>
      </c>
      <c r="I22">
        <v>590</v>
      </c>
      <c r="J22">
        <v>66131</v>
      </c>
      <c r="K22" t="str">
        <v>PID66000</v>
      </c>
      <c r="L22" t="str">
        <v>DFAT</v>
      </c>
      <c r="M22">
        <v>0</v>
      </c>
      <c r="N22">
        <v>0</v>
      </c>
      <c r="O22">
        <v>5</v>
      </c>
      <c r="P22" t="str">
        <v>Southeast Asia</v>
      </c>
      <c r="Q22">
        <v>0</v>
      </c>
      <c r="R22" t="str">
        <v>Salary **************'22_Mac*****</v>
      </c>
      <c r="S22">
        <v>374.49</v>
      </c>
      <c r="T22" t="str">
        <v>FCR-</v>
      </c>
      <c r="U22" t="str">
        <v>Q1</v>
      </c>
      <c r="Y22" t="str">
        <v>B</v>
      </c>
      <c r="Z22" t="str">
        <v>X5</v>
      </c>
      <c r="AA22">
        <v>1573426</v>
      </c>
      <c r="AB22">
        <v>6</v>
      </c>
      <c r="AC22">
        <v>44592</v>
      </c>
      <c r="AD22">
        <v>202201</v>
      </c>
      <c r="AE22" t="str">
        <v>47211</v>
      </c>
      <c r="AF22" t="str">
        <v>Salary (employees outside HO)</v>
      </c>
      <c r="AG22">
        <v>590</v>
      </c>
      <c r="AH22">
        <v>66131</v>
      </c>
      <c r="AI22" t="str">
        <v>PID66000</v>
      </c>
      <c r="AJ22" t="str">
        <v>DFAT</v>
      </c>
      <c r="AK22">
        <v>0</v>
      </c>
      <c r="AL22">
        <v>0</v>
      </c>
      <c r="AM22">
        <v>5</v>
      </c>
      <c r="AN22" t="str">
        <v>Southeast Asia</v>
      </c>
      <c r="AO22">
        <v>0</v>
      </c>
      <c r="AP22" t="str">
        <v>Salary **************'22_Mac*****</v>
      </c>
      <c r="AQ22">
        <v>374.49</v>
      </c>
      <c r="AR22" t="str">
        <v>FCR-</v>
      </c>
      <c r="AS22" t="str">
        <v>Q1</v>
      </c>
    </row>
    <row r="23" spans="1:45" x14ac:dyDescent="0.25">
      <c r="A23" t="str">
        <v>B</v>
      </c>
      <c r="B23" t="str">
        <v>X5</v>
      </c>
      <c r="C23">
        <v>1573426</v>
      </c>
      <c r="D23">
        <v>4</v>
      </c>
      <c r="E23" s="2">
        <v>44592</v>
      </c>
      <c r="F23">
        <v>202201</v>
      </c>
      <c r="G23" t="str">
        <v>47211</v>
      </c>
      <c r="H23" t="str">
        <v>Salary (employees outside HO)</v>
      </c>
      <c r="I23">
        <v>590</v>
      </c>
      <c r="J23">
        <v>66133</v>
      </c>
      <c r="K23" t="str">
        <v>PID66000</v>
      </c>
      <c r="L23" t="str">
        <v>DFAT</v>
      </c>
      <c r="M23">
        <v>0</v>
      </c>
      <c r="N23">
        <v>0</v>
      </c>
      <c r="O23">
        <v>5</v>
      </c>
      <c r="P23" t="str">
        <v>Southeast Asia</v>
      </c>
      <c r="Q23">
        <v>0</v>
      </c>
      <c r="R23" t="str">
        <v>Salary **************'22_Mac*****</v>
      </c>
      <c r="S23">
        <v>1711.63</v>
      </c>
      <c r="T23" t="str">
        <v>FCR-</v>
      </c>
      <c r="U23" t="str">
        <v>Q1</v>
      </c>
      <c r="Y23" t="str">
        <v>B</v>
      </c>
      <c r="Z23" t="str">
        <v>X5</v>
      </c>
      <c r="AA23">
        <v>1573426</v>
      </c>
      <c r="AB23">
        <v>4</v>
      </c>
      <c r="AC23">
        <v>44592</v>
      </c>
      <c r="AD23">
        <v>202201</v>
      </c>
      <c r="AE23" t="str">
        <v>47211</v>
      </c>
      <c r="AF23" t="str">
        <v>Salary (employees outside HO)</v>
      </c>
      <c r="AG23">
        <v>590</v>
      </c>
      <c r="AH23">
        <v>66133</v>
      </c>
      <c r="AI23" t="str">
        <v>PID66000</v>
      </c>
      <c r="AJ23" t="str">
        <v>DFAT</v>
      </c>
      <c r="AK23">
        <v>0</v>
      </c>
      <c r="AL23">
        <v>0</v>
      </c>
      <c r="AM23">
        <v>5</v>
      </c>
      <c r="AN23" t="str">
        <v>Southeast Asia</v>
      </c>
      <c r="AO23">
        <v>0</v>
      </c>
      <c r="AP23" t="str">
        <v>Salary **************'22_Mac*****</v>
      </c>
      <c r="AQ23">
        <v>1711.63</v>
      </c>
      <c r="AR23" t="str">
        <v>FCR-</v>
      </c>
      <c r="AS23" t="str">
        <v>Q1</v>
      </c>
    </row>
    <row r="24" spans="1:45" x14ac:dyDescent="0.25">
      <c r="A24" t="str">
        <v>B</v>
      </c>
      <c r="B24" t="str">
        <v>X5</v>
      </c>
      <c r="C24">
        <v>1573426</v>
      </c>
      <c r="D24">
        <v>8</v>
      </c>
      <c r="E24" s="2">
        <v>44592</v>
      </c>
      <c r="F24">
        <v>202201</v>
      </c>
      <c r="G24" t="str">
        <v>47211</v>
      </c>
      <c r="H24" t="str">
        <v>Salary (employees outside HO)</v>
      </c>
      <c r="I24">
        <v>590</v>
      </c>
      <c r="J24">
        <v>66135</v>
      </c>
      <c r="K24" t="str">
        <v>PID66000</v>
      </c>
      <c r="L24" t="str">
        <v>DFAT</v>
      </c>
      <c r="M24">
        <v>0</v>
      </c>
      <c r="N24">
        <v>0</v>
      </c>
      <c r="O24">
        <v>5</v>
      </c>
      <c r="P24" t="str">
        <v>Southeast Asia</v>
      </c>
      <c r="Q24">
        <v>0</v>
      </c>
      <c r="R24" t="str">
        <v>Salary **************'22_Mac*****</v>
      </c>
      <c r="S24">
        <v>501.07</v>
      </c>
      <c r="T24" t="str">
        <v>FCR-</v>
      </c>
      <c r="U24" t="str">
        <v>Q1</v>
      </c>
      <c r="Y24" t="str">
        <v>B</v>
      </c>
      <c r="Z24" t="str">
        <v>X5</v>
      </c>
      <c r="AA24">
        <v>1573426</v>
      </c>
      <c r="AB24">
        <v>8</v>
      </c>
      <c r="AC24">
        <v>44592</v>
      </c>
      <c r="AD24">
        <v>202201</v>
      </c>
      <c r="AE24" t="str">
        <v>47211</v>
      </c>
      <c r="AF24" t="str">
        <v>Salary (employees outside HO)</v>
      </c>
      <c r="AG24">
        <v>590</v>
      </c>
      <c r="AH24">
        <v>66135</v>
      </c>
      <c r="AI24" t="str">
        <v>PID66000</v>
      </c>
      <c r="AJ24" t="str">
        <v>DFAT</v>
      </c>
      <c r="AK24">
        <v>0</v>
      </c>
      <c r="AL24">
        <v>0</v>
      </c>
      <c r="AM24">
        <v>5</v>
      </c>
      <c r="AN24" t="str">
        <v>Southeast Asia</v>
      </c>
      <c r="AO24">
        <v>0</v>
      </c>
      <c r="AP24" t="str">
        <v>Salary **************'22_Mac*****</v>
      </c>
      <c r="AQ24">
        <v>501.07</v>
      </c>
      <c r="AR24" t="str">
        <v>FCR-</v>
      </c>
      <c r="AS24" t="str">
        <v>Q1</v>
      </c>
    </row>
    <row r="25" spans="1:45" x14ac:dyDescent="0.25">
      <c r="A25" t="str">
        <v>B</v>
      </c>
      <c r="B25" t="str">
        <v>X5</v>
      </c>
      <c r="C25">
        <v>1573448</v>
      </c>
      <c r="D25">
        <v>7</v>
      </c>
      <c r="E25" s="2">
        <v>44620</v>
      </c>
      <c r="F25">
        <v>202202</v>
      </c>
      <c r="G25" t="str">
        <v>47211</v>
      </c>
      <c r="H25" t="str">
        <v>Salary (employees outside HO)</v>
      </c>
      <c r="I25">
        <v>590</v>
      </c>
      <c r="J25">
        <v>66135</v>
      </c>
      <c r="K25" t="str">
        <v>PID66000</v>
      </c>
      <c r="L25" t="str">
        <v>DFAT</v>
      </c>
      <c r="M25">
        <v>0</v>
      </c>
      <c r="N25">
        <v>0</v>
      </c>
      <c r="O25">
        <v>5</v>
      </c>
      <c r="P25" t="str">
        <v>Southeast Asia</v>
      </c>
      <c r="Q25">
        <v>0</v>
      </c>
      <c r="R25" t="str">
        <v>Salary **************'22_Mac*****</v>
      </c>
      <c r="S25">
        <v>1081.5</v>
      </c>
      <c r="T25" t="str">
        <v>FCR-</v>
      </c>
      <c r="U25" t="str">
        <v>Q1</v>
      </c>
      <c r="Y25" t="str">
        <v>B</v>
      </c>
      <c r="Z25" t="str">
        <v>X5</v>
      </c>
      <c r="AA25">
        <v>1573448</v>
      </c>
      <c r="AB25">
        <v>7</v>
      </c>
      <c r="AC25">
        <v>44620</v>
      </c>
      <c r="AD25">
        <v>202202</v>
      </c>
      <c r="AE25" t="str">
        <v>47211</v>
      </c>
      <c r="AF25" t="str">
        <v>Salary (employees outside HO)</v>
      </c>
      <c r="AG25">
        <v>590</v>
      </c>
      <c r="AH25">
        <v>66135</v>
      </c>
      <c r="AI25" t="str">
        <v>PID66000</v>
      </c>
      <c r="AJ25" t="str">
        <v>DFAT</v>
      </c>
      <c r="AK25">
        <v>0</v>
      </c>
      <c r="AL25">
        <v>0</v>
      </c>
      <c r="AM25">
        <v>5</v>
      </c>
      <c r="AN25" t="str">
        <v>Southeast Asia</v>
      </c>
      <c r="AO25">
        <v>0</v>
      </c>
      <c r="AP25" t="str">
        <v>Salary **************'22_Mac*****</v>
      </c>
      <c r="AQ25">
        <v>1081.5</v>
      </c>
      <c r="AR25" t="str">
        <v>FCR-</v>
      </c>
      <c r="AS25" t="str">
        <v>Q1</v>
      </c>
    </row>
    <row r="26" spans="1:45" x14ac:dyDescent="0.25">
      <c r="A26" t="str">
        <v>B</v>
      </c>
      <c r="B26" t="str">
        <v>X5</v>
      </c>
      <c r="C26">
        <v>1573448</v>
      </c>
      <c r="D26">
        <v>3</v>
      </c>
      <c r="E26" s="2">
        <v>44620</v>
      </c>
      <c r="F26">
        <v>202202</v>
      </c>
      <c r="G26" t="str">
        <v>47211</v>
      </c>
      <c r="H26" t="str">
        <v>Salary (employees outside HO)</v>
      </c>
      <c r="I26">
        <v>590</v>
      </c>
      <c r="J26">
        <v>66133</v>
      </c>
      <c r="K26" t="str">
        <v>PID66000</v>
      </c>
      <c r="L26" t="str">
        <v>DFAT</v>
      </c>
      <c r="M26">
        <v>0</v>
      </c>
      <c r="N26">
        <v>0</v>
      </c>
      <c r="O26">
        <v>5</v>
      </c>
      <c r="P26" t="str">
        <v>Southeast Asia</v>
      </c>
      <c r="Q26">
        <v>0</v>
      </c>
      <c r="R26" t="str">
        <v>Salary **************'22_Mac*****</v>
      </c>
      <c r="S26">
        <v>2086.4</v>
      </c>
      <c r="T26" t="str">
        <v>FCR-</v>
      </c>
      <c r="U26" t="str">
        <v>Q1</v>
      </c>
      <c r="Y26" t="str">
        <v>B</v>
      </c>
      <c r="Z26" t="str">
        <v>X5</v>
      </c>
      <c r="AA26">
        <v>1573448</v>
      </c>
      <c r="AB26">
        <v>3</v>
      </c>
      <c r="AC26">
        <v>44620</v>
      </c>
      <c r="AD26">
        <v>202202</v>
      </c>
      <c r="AE26" t="str">
        <v>47211</v>
      </c>
      <c r="AF26" t="str">
        <v>Salary (employees outside HO)</v>
      </c>
      <c r="AG26">
        <v>590</v>
      </c>
      <c r="AH26">
        <v>66133</v>
      </c>
      <c r="AI26" t="str">
        <v>PID66000</v>
      </c>
      <c r="AJ26" t="str">
        <v>DFAT</v>
      </c>
      <c r="AK26">
        <v>0</v>
      </c>
      <c r="AL26">
        <v>0</v>
      </c>
      <c r="AM26">
        <v>5</v>
      </c>
      <c r="AN26" t="str">
        <v>Southeast Asia</v>
      </c>
      <c r="AO26">
        <v>0</v>
      </c>
      <c r="AP26" t="str">
        <v>Salary **************'22_Mac*****</v>
      </c>
      <c r="AQ26">
        <v>2086.4</v>
      </c>
      <c r="AR26" t="str">
        <v>FCR-</v>
      </c>
      <c r="AS26" t="str">
        <v>Q1</v>
      </c>
    </row>
    <row r="27" spans="1:45" x14ac:dyDescent="0.25">
      <c r="A27" t="str">
        <v>B</v>
      </c>
      <c r="B27" t="str">
        <v>X5</v>
      </c>
      <c r="C27">
        <v>1573448</v>
      </c>
      <c r="D27">
        <v>5</v>
      </c>
      <c r="E27" s="2">
        <v>44620</v>
      </c>
      <c r="F27">
        <v>202202</v>
      </c>
      <c r="G27" t="str">
        <v>47211</v>
      </c>
      <c r="H27" t="str">
        <v>Salary (employees outside HO)</v>
      </c>
      <c r="I27">
        <v>590</v>
      </c>
      <c r="J27">
        <v>66131</v>
      </c>
      <c r="K27" t="str">
        <v>PID66000</v>
      </c>
      <c r="L27" t="str">
        <v>DFAT</v>
      </c>
      <c r="M27">
        <v>0</v>
      </c>
      <c r="N27">
        <v>0</v>
      </c>
      <c r="O27">
        <v>5</v>
      </c>
      <c r="P27" t="str">
        <v>Southeast Asia</v>
      </c>
      <c r="Q27">
        <v>0</v>
      </c>
      <c r="R27" t="str">
        <v>Salary **************'22_Mac*****</v>
      </c>
      <c r="S27">
        <v>574.17999999999995</v>
      </c>
      <c r="T27" t="str">
        <v>FCR-</v>
      </c>
      <c r="U27" t="str">
        <v>Q1</v>
      </c>
      <c r="Y27" t="str">
        <v>B</v>
      </c>
      <c r="Z27" t="str">
        <v>X5</v>
      </c>
      <c r="AA27">
        <v>1573448</v>
      </c>
      <c r="AB27">
        <v>5</v>
      </c>
      <c r="AC27">
        <v>44620</v>
      </c>
      <c r="AD27">
        <v>202202</v>
      </c>
      <c r="AE27" t="str">
        <v>47211</v>
      </c>
      <c r="AF27" t="str">
        <v>Salary (employees outside HO)</v>
      </c>
      <c r="AG27">
        <v>590</v>
      </c>
      <c r="AH27">
        <v>66131</v>
      </c>
      <c r="AI27" t="str">
        <v>PID66000</v>
      </c>
      <c r="AJ27" t="str">
        <v>DFAT</v>
      </c>
      <c r="AK27">
        <v>0</v>
      </c>
      <c r="AL27">
        <v>0</v>
      </c>
      <c r="AM27">
        <v>5</v>
      </c>
      <c r="AN27" t="str">
        <v>Southeast Asia</v>
      </c>
      <c r="AO27">
        <v>0</v>
      </c>
      <c r="AP27" t="str">
        <v>Salary **************'22_Mac*****</v>
      </c>
      <c r="AQ27">
        <v>574.17999999999995</v>
      </c>
      <c r="AR27" t="str">
        <v>FCR-</v>
      </c>
      <c r="AS27" t="str">
        <v>Q1</v>
      </c>
    </row>
    <row r="28" spans="1:45" x14ac:dyDescent="0.25">
      <c r="A28" t="str">
        <v>B</v>
      </c>
      <c r="B28" t="str">
        <v>X5</v>
      </c>
      <c r="C28">
        <v>1573450</v>
      </c>
      <c r="D28">
        <v>3</v>
      </c>
      <c r="E28" s="2">
        <v>44620</v>
      </c>
      <c r="F28">
        <v>202202</v>
      </c>
      <c r="G28" t="str">
        <v>47586</v>
      </c>
      <c r="H28" t="str">
        <v>Personnel insurance (employees outside HO)</v>
      </c>
      <c r="I28">
        <v>590</v>
      </c>
      <c r="J28">
        <v>66133</v>
      </c>
      <c r="K28" t="str">
        <v>PID66000</v>
      </c>
      <c r="L28" t="str">
        <v>DFAT</v>
      </c>
      <c r="M28">
        <v>0</v>
      </c>
      <c r="N28">
        <v>0</v>
      </c>
      <c r="O28">
        <v>5</v>
      </c>
      <c r="P28" t="str">
        <v>Southeast Asia</v>
      </c>
      <c r="Q28">
        <v>0</v>
      </c>
      <c r="R28" t="str">
        <v>health **************urance *****</v>
      </c>
      <c r="S28">
        <v>8.0299999999999994</v>
      </c>
      <c r="T28" t="str">
        <v>FCR-</v>
      </c>
      <c r="U28" t="str">
        <v>Q1</v>
      </c>
      <c r="Y28" t="str">
        <v>B</v>
      </c>
      <c r="Z28" t="str">
        <v>X5</v>
      </c>
      <c r="AA28">
        <v>1573450</v>
      </c>
      <c r="AB28">
        <v>3</v>
      </c>
      <c r="AC28">
        <v>44620</v>
      </c>
      <c r="AD28">
        <v>202202</v>
      </c>
      <c r="AE28" t="str">
        <v>47586</v>
      </c>
      <c r="AF28" t="str">
        <v>Personnel insurance (employees outside HO)</v>
      </c>
      <c r="AG28">
        <v>590</v>
      </c>
      <c r="AH28">
        <v>66133</v>
      </c>
      <c r="AI28" t="str">
        <v>PID66000</v>
      </c>
      <c r="AJ28" t="str">
        <v>DFAT</v>
      </c>
      <c r="AK28">
        <v>0</v>
      </c>
      <c r="AL28">
        <v>0</v>
      </c>
      <c r="AM28">
        <v>5</v>
      </c>
      <c r="AN28" t="str">
        <v>Southeast Asia</v>
      </c>
      <c r="AO28">
        <v>0</v>
      </c>
      <c r="AP28" t="str">
        <v>health **************urance *****</v>
      </c>
      <c r="AQ28">
        <v>8.0299999999999994</v>
      </c>
      <c r="AR28" t="str">
        <v>FCR-</v>
      </c>
      <c r="AS28" t="str">
        <v>Q1</v>
      </c>
    </row>
    <row r="29" spans="1:45" x14ac:dyDescent="0.25">
      <c r="A29" t="str">
        <v>B</v>
      </c>
      <c r="B29" t="str">
        <v>X5</v>
      </c>
      <c r="C29">
        <v>1573450</v>
      </c>
      <c r="D29">
        <v>5</v>
      </c>
      <c r="E29" s="2">
        <v>44620</v>
      </c>
      <c r="F29">
        <v>202202</v>
      </c>
      <c r="G29" t="str">
        <v>47586</v>
      </c>
      <c r="H29" t="str">
        <v>Personnel insurance (employees outside HO)</v>
      </c>
      <c r="I29">
        <v>590</v>
      </c>
      <c r="J29">
        <v>66131</v>
      </c>
      <c r="K29" t="str">
        <v>PID66000</v>
      </c>
      <c r="L29" t="str">
        <v>DFAT</v>
      </c>
      <c r="M29">
        <v>0</v>
      </c>
      <c r="N29">
        <v>0</v>
      </c>
      <c r="O29">
        <v>5</v>
      </c>
      <c r="P29" t="str">
        <v>Southeast Asia</v>
      </c>
      <c r="Q29">
        <v>0</v>
      </c>
      <c r="R29" t="str">
        <v>health **************urance *****</v>
      </c>
      <c r="S29">
        <v>3.14</v>
      </c>
      <c r="T29" t="str">
        <v>FCR-</v>
      </c>
      <c r="U29" t="str">
        <v>Q1</v>
      </c>
      <c r="Y29" t="str">
        <v>B</v>
      </c>
      <c r="Z29" t="str">
        <v>X5</v>
      </c>
      <c r="AA29">
        <v>1573450</v>
      </c>
      <c r="AB29">
        <v>5</v>
      </c>
      <c r="AC29">
        <v>44620</v>
      </c>
      <c r="AD29">
        <v>202202</v>
      </c>
      <c r="AE29" t="str">
        <v>47586</v>
      </c>
      <c r="AF29" t="str">
        <v>Personnel insurance (employees outside HO)</v>
      </c>
      <c r="AG29">
        <v>590</v>
      </c>
      <c r="AH29">
        <v>66131</v>
      </c>
      <c r="AI29" t="str">
        <v>PID66000</v>
      </c>
      <c r="AJ29" t="str">
        <v>DFAT</v>
      </c>
      <c r="AK29">
        <v>0</v>
      </c>
      <c r="AL29">
        <v>0</v>
      </c>
      <c r="AM29">
        <v>5</v>
      </c>
      <c r="AN29" t="str">
        <v>Southeast Asia</v>
      </c>
      <c r="AO29">
        <v>0</v>
      </c>
      <c r="AP29" t="str">
        <v>health **************urance *****</v>
      </c>
      <c r="AQ29">
        <v>3.14</v>
      </c>
      <c r="AR29" t="str">
        <v>FCR-</v>
      </c>
      <c r="AS29" t="str">
        <v>Q1</v>
      </c>
    </row>
    <row r="30" spans="1:45" x14ac:dyDescent="0.25">
      <c r="A30" t="str">
        <v>B</v>
      </c>
      <c r="B30" t="str">
        <v>X5</v>
      </c>
      <c r="C30">
        <v>1573450</v>
      </c>
      <c r="D30">
        <v>8</v>
      </c>
      <c r="E30" s="2">
        <v>44620</v>
      </c>
      <c r="F30">
        <v>202202</v>
      </c>
      <c r="G30" t="str">
        <v>47586</v>
      </c>
      <c r="H30" t="str">
        <v>Personnel insurance (employees outside HO)</v>
      </c>
      <c r="I30">
        <v>590</v>
      </c>
      <c r="J30">
        <v>66135</v>
      </c>
      <c r="K30" t="str">
        <v>PID66000</v>
      </c>
      <c r="L30" t="str">
        <v>DFAT</v>
      </c>
      <c r="M30">
        <v>0</v>
      </c>
      <c r="N30">
        <v>0</v>
      </c>
      <c r="O30">
        <v>5</v>
      </c>
      <c r="P30" t="str">
        <v>Southeast Asia</v>
      </c>
      <c r="Q30">
        <v>0</v>
      </c>
      <c r="R30" t="str">
        <v>health **************urance *****</v>
      </c>
      <c r="S30">
        <v>1.3</v>
      </c>
      <c r="T30" t="str">
        <v>FCR-</v>
      </c>
      <c r="U30" t="str">
        <v>Q1</v>
      </c>
      <c r="Y30" t="str">
        <v>B</v>
      </c>
      <c r="Z30" t="str">
        <v>X5</v>
      </c>
      <c r="AA30">
        <v>1573450</v>
      </c>
      <c r="AB30">
        <v>8</v>
      </c>
      <c r="AC30">
        <v>44620</v>
      </c>
      <c r="AD30">
        <v>202202</v>
      </c>
      <c r="AE30" t="str">
        <v>47586</v>
      </c>
      <c r="AF30" t="str">
        <v>Personnel insurance (employees outside HO)</v>
      </c>
      <c r="AG30">
        <v>590</v>
      </c>
      <c r="AH30">
        <v>66135</v>
      </c>
      <c r="AI30" t="str">
        <v>PID66000</v>
      </c>
      <c r="AJ30" t="str">
        <v>DFAT</v>
      </c>
      <c r="AK30">
        <v>0</v>
      </c>
      <c r="AL30">
        <v>0</v>
      </c>
      <c r="AM30">
        <v>5</v>
      </c>
      <c r="AN30" t="str">
        <v>Southeast Asia</v>
      </c>
      <c r="AO30">
        <v>0</v>
      </c>
      <c r="AP30" t="str">
        <v>health **************urance *****</v>
      </c>
      <c r="AQ30">
        <v>1.3</v>
      </c>
      <c r="AR30" t="str">
        <v>FCR-</v>
      </c>
      <c r="AS30" t="str">
        <v>Q1</v>
      </c>
    </row>
    <row r="31" spans="1:45" x14ac:dyDescent="0.25">
      <c r="A31" t="str">
        <v>B</v>
      </c>
      <c r="B31" t="str">
        <v>X5</v>
      </c>
      <c r="C31">
        <v>1573451</v>
      </c>
      <c r="D31">
        <v>8</v>
      </c>
      <c r="E31" s="2">
        <v>44620</v>
      </c>
      <c r="F31">
        <v>202202</v>
      </c>
      <c r="G31" t="str">
        <v>46990</v>
      </c>
      <c r="H31" t="str">
        <v>Other external expenses</v>
      </c>
      <c r="I31">
        <v>590</v>
      </c>
      <c r="J31">
        <v>66135</v>
      </c>
      <c r="K31" t="str">
        <v>PID66000</v>
      </c>
      <c r="L31" t="str">
        <v>DFAT</v>
      </c>
      <c r="M31">
        <v>0</v>
      </c>
      <c r="N31">
        <v>0</v>
      </c>
      <c r="O31">
        <v>5</v>
      </c>
      <c r="P31" t="str">
        <v>Southeast Asia</v>
      </c>
      <c r="Q31">
        <v>0</v>
      </c>
      <c r="R31" t="str">
        <v>NSSF to**************2_MacP*****</v>
      </c>
      <c r="S31">
        <v>8.7799999999999994</v>
      </c>
      <c r="T31" t="str">
        <v>FCR-</v>
      </c>
      <c r="U31" t="str">
        <v>Q1</v>
      </c>
      <c r="Y31" t="str">
        <v>B</v>
      </c>
      <c r="Z31" t="str">
        <v>X5</v>
      </c>
      <c r="AA31">
        <v>1573451</v>
      </c>
      <c r="AB31">
        <v>8</v>
      </c>
      <c r="AC31">
        <v>44620</v>
      </c>
      <c r="AD31">
        <v>202202</v>
      </c>
      <c r="AE31" t="str">
        <v>46990</v>
      </c>
      <c r="AF31" t="str">
        <v>Other external expenses</v>
      </c>
      <c r="AG31">
        <v>590</v>
      </c>
      <c r="AH31">
        <v>66135</v>
      </c>
      <c r="AI31" t="str">
        <v>PID66000</v>
      </c>
      <c r="AJ31" t="str">
        <v>DFAT</v>
      </c>
      <c r="AK31">
        <v>0</v>
      </c>
      <c r="AL31">
        <v>0</v>
      </c>
      <c r="AM31">
        <v>5</v>
      </c>
      <c r="AN31" t="str">
        <v>Southeast Asia</v>
      </c>
      <c r="AO31">
        <v>0</v>
      </c>
      <c r="AP31" t="str">
        <v>NSSF to**************2_MacP*****</v>
      </c>
      <c r="AQ31">
        <v>8.7799999999999994</v>
      </c>
      <c r="AR31" t="str">
        <v>FCR-</v>
      </c>
      <c r="AS31" t="str">
        <v>Q1</v>
      </c>
    </row>
    <row r="32" spans="1:45" x14ac:dyDescent="0.25">
      <c r="A32" t="str">
        <v>B</v>
      </c>
      <c r="B32" t="str">
        <v>X5</v>
      </c>
      <c r="C32">
        <v>1573451</v>
      </c>
      <c r="D32">
        <v>4</v>
      </c>
      <c r="E32" s="2">
        <v>44620</v>
      </c>
      <c r="F32">
        <v>202202</v>
      </c>
      <c r="G32" t="str">
        <v>46990</v>
      </c>
      <c r="H32" t="str">
        <v>Other external expenses</v>
      </c>
      <c r="I32">
        <v>590</v>
      </c>
      <c r="J32">
        <v>66133</v>
      </c>
      <c r="K32" t="str">
        <v>PID66000</v>
      </c>
      <c r="L32" t="str">
        <v>DFAT</v>
      </c>
      <c r="M32">
        <v>0</v>
      </c>
      <c r="N32">
        <v>0</v>
      </c>
      <c r="O32">
        <v>5</v>
      </c>
      <c r="P32" t="str">
        <v>Southeast Asia</v>
      </c>
      <c r="Q32">
        <v>0</v>
      </c>
      <c r="R32" t="str">
        <v>NSSF to**************2_MacP*****</v>
      </c>
      <c r="S32">
        <v>7.74</v>
      </c>
      <c r="T32" t="str">
        <v>FCR-</v>
      </c>
      <c r="U32" t="str">
        <v>Q1</v>
      </c>
      <c r="Y32" t="str">
        <v>B</v>
      </c>
      <c r="Z32" t="str">
        <v>X5</v>
      </c>
      <c r="AA32">
        <v>1573451</v>
      </c>
      <c r="AB32">
        <v>4</v>
      </c>
      <c r="AC32">
        <v>44620</v>
      </c>
      <c r="AD32">
        <v>202202</v>
      </c>
      <c r="AE32" t="str">
        <v>46990</v>
      </c>
      <c r="AF32" t="str">
        <v>Other external expenses</v>
      </c>
      <c r="AG32">
        <v>590</v>
      </c>
      <c r="AH32">
        <v>66133</v>
      </c>
      <c r="AI32" t="str">
        <v>PID66000</v>
      </c>
      <c r="AJ32" t="str">
        <v>DFAT</v>
      </c>
      <c r="AK32">
        <v>0</v>
      </c>
      <c r="AL32">
        <v>0</v>
      </c>
      <c r="AM32">
        <v>5</v>
      </c>
      <c r="AN32" t="str">
        <v>Southeast Asia</v>
      </c>
      <c r="AO32">
        <v>0</v>
      </c>
      <c r="AP32" t="str">
        <v>NSSF to**************2_MacP*****</v>
      </c>
      <c r="AQ32">
        <v>7.74</v>
      </c>
      <c r="AR32" t="str">
        <v>FCR-</v>
      </c>
      <c r="AS32" t="str">
        <v>Q1</v>
      </c>
    </row>
    <row r="33" spans="1:45" x14ac:dyDescent="0.25">
      <c r="A33" t="str">
        <v>B</v>
      </c>
      <c r="B33" t="str">
        <v>X5</v>
      </c>
      <c r="C33">
        <v>1573451</v>
      </c>
      <c r="D33">
        <v>6</v>
      </c>
      <c r="E33" s="2">
        <v>44620</v>
      </c>
      <c r="F33">
        <v>202202</v>
      </c>
      <c r="G33" t="str">
        <v>46990</v>
      </c>
      <c r="H33" t="str">
        <v>Other external expenses</v>
      </c>
      <c r="I33">
        <v>590</v>
      </c>
      <c r="J33">
        <v>66131</v>
      </c>
      <c r="K33" t="str">
        <v>PID66000</v>
      </c>
      <c r="L33" t="str">
        <v>DFAT</v>
      </c>
      <c r="M33">
        <v>0</v>
      </c>
      <c r="N33">
        <v>0</v>
      </c>
      <c r="O33">
        <v>5</v>
      </c>
      <c r="P33" t="str">
        <v>Southeast Asia</v>
      </c>
      <c r="Q33">
        <v>0</v>
      </c>
      <c r="R33" t="str">
        <v>NSSF to**************2_MacP*****</v>
      </c>
      <c r="S33">
        <v>3.03</v>
      </c>
      <c r="T33" t="str">
        <v>FCR-</v>
      </c>
      <c r="U33" t="str">
        <v>Q1</v>
      </c>
      <c r="Y33" t="str">
        <v>B</v>
      </c>
      <c r="Z33" t="str">
        <v>X5</v>
      </c>
      <c r="AA33">
        <v>1573451</v>
      </c>
      <c r="AB33">
        <v>6</v>
      </c>
      <c r="AC33">
        <v>44620</v>
      </c>
      <c r="AD33">
        <v>202202</v>
      </c>
      <c r="AE33" t="str">
        <v>46990</v>
      </c>
      <c r="AF33" t="str">
        <v>Other external expenses</v>
      </c>
      <c r="AG33">
        <v>590</v>
      </c>
      <c r="AH33">
        <v>66131</v>
      </c>
      <c r="AI33" t="str">
        <v>PID66000</v>
      </c>
      <c r="AJ33" t="str">
        <v>DFAT</v>
      </c>
      <c r="AK33">
        <v>0</v>
      </c>
      <c r="AL33">
        <v>0</v>
      </c>
      <c r="AM33">
        <v>5</v>
      </c>
      <c r="AN33" t="str">
        <v>Southeast Asia</v>
      </c>
      <c r="AO33">
        <v>0</v>
      </c>
      <c r="AP33" t="str">
        <v>NSSF to**************2_MacP*****</v>
      </c>
      <c r="AQ33">
        <v>3.03</v>
      </c>
      <c r="AR33" t="str">
        <v>FCR-</v>
      </c>
      <c r="AS33" t="str">
        <v>Q1</v>
      </c>
    </row>
    <row r="34" spans="1:45" x14ac:dyDescent="0.25">
      <c r="A34" t="str">
        <v>B</v>
      </c>
      <c r="B34" t="str">
        <v>X5</v>
      </c>
      <c r="C34">
        <v>1573479</v>
      </c>
      <c r="D34">
        <v>2</v>
      </c>
      <c r="E34" s="2">
        <v>44650</v>
      </c>
      <c r="F34">
        <v>202203</v>
      </c>
      <c r="G34" t="str">
        <v>47211</v>
      </c>
      <c r="H34" t="str">
        <v>Salary (employees outside HO)</v>
      </c>
      <c r="I34">
        <v>590</v>
      </c>
      <c r="J34">
        <v>66135</v>
      </c>
      <c r="K34" t="str">
        <v>PID66000</v>
      </c>
      <c r="L34" t="str">
        <v>DFAT</v>
      </c>
      <c r="M34">
        <v>0</v>
      </c>
      <c r="N34">
        <v>0</v>
      </c>
      <c r="O34">
        <v>5</v>
      </c>
      <c r="P34" t="str">
        <v>Southeast Asia</v>
      </c>
      <c r="Q34">
        <v>0</v>
      </c>
      <c r="R34" t="str">
        <v>CB: tra**************ry to S*****</v>
      </c>
      <c r="S34">
        <v>-501.07</v>
      </c>
      <c r="T34" t="str">
        <v>FCR-</v>
      </c>
      <c r="U34" t="str">
        <v>Q1</v>
      </c>
      <c r="Y34" t="str">
        <v>B</v>
      </c>
      <c r="Z34" t="str">
        <v>X5</v>
      </c>
      <c r="AA34">
        <v>1573479</v>
      </c>
      <c r="AB34">
        <v>2</v>
      </c>
      <c r="AC34">
        <v>44650</v>
      </c>
      <c r="AD34">
        <v>202203</v>
      </c>
      <c r="AE34" t="str">
        <v>47211</v>
      </c>
      <c r="AF34" t="str">
        <v>Salary (employees outside HO)</v>
      </c>
      <c r="AG34">
        <v>590</v>
      </c>
      <c r="AH34">
        <v>66135</v>
      </c>
      <c r="AI34" t="str">
        <v>PID66000</v>
      </c>
      <c r="AJ34" t="str">
        <v>DFAT</v>
      </c>
      <c r="AK34">
        <v>0</v>
      </c>
      <c r="AL34">
        <v>0</v>
      </c>
      <c r="AM34">
        <v>5</v>
      </c>
      <c r="AN34" t="str">
        <v>Southeast Asia</v>
      </c>
      <c r="AO34">
        <v>0</v>
      </c>
      <c r="AP34" t="str">
        <v>CB: tra**************ry to S*****</v>
      </c>
      <c r="AQ34">
        <v>-501.07</v>
      </c>
      <c r="AR34" t="str">
        <v>FCR-</v>
      </c>
      <c r="AS34" t="str">
        <v>Q1</v>
      </c>
    </row>
    <row r="35" spans="1:45" x14ac:dyDescent="0.25">
      <c r="A35" t="str">
        <v>B</v>
      </c>
      <c r="B35" t="str">
        <v>X5</v>
      </c>
      <c r="C35">
        <v>1573479</v>
      </c>
      <c r="D35">
        <v>5</v>
      </c>
      <c r="E35" s="2">
        <v>44650</v>
      </c>
      <c r="F35">
        <v>202203</v>
      </c>
      <c r="G35" t="str">
        <v>47211</v>
      </c>
      <c r="H35" t="str">
        <v>Salary (employees outside HO)</v>
      </c>
      <c r="I35">
        <v>590</v>
      </c>
      <c r="J35">
        <v>66135</v>
      </c>
      <c r="K35" t="str">
        <v>PID66000</v>
      </c>
      <c r="L35" t="str">
        <v>DFAT</v>
      </c>
      <c r="M35">
        <v>0</v>
      </c>
      <c r="N35">
        <v>0</v>
      </c>
      <c r="O35">
        <v>5</v>
      </c>
      <c r="P35" t="str">
        <v>Southeast Asia</v>
      </c>
      <c r="Q35">
        <v>0</v>
      </c>
      <c r="R35" t="str">
        <v>*******************</v>
      </c>
      <c r="S35">
        <v>607.37</v>
      </c>
      <c r="T35" t="str">
        <v>FCR-</v>
      </c>
      <c r="U35" t="str">
        <v>Q1</v>
      </c>
      <c r="Y35" t="str">
        <v>B</v>
      </c>
      <c r="Z35" t="str">
        <v>X5</v>
      </c>
      <c r="AA35">
        <v>1573479</v>
      </c>
      <c r="AB35">
        <v>5</v>
      </c>
      <c r="AC35">
        <v>44650</v>
      </c>
      <c r="AD35">
        <v>202203</v>
      </c>
      <c r="AE35" t="str">
        <v>47211</v>
      </c>
      <c r="AF35" t="str">
        <v>Salary (employees outside HO)</v>
      </c>
      <c r="AG35">
        <v>590</v>
      </c>
      <c r="AH35">
        <v>66135</v>
      </c>
      <c r="AI35" t="str">
        <v>PID66000</v>
      </c>
      <c r="AJ35" t="str">
        <v>DFAT</v>
      </c>
      <c r="AK35">
        <v>0</v>
      </c>
      <c r="AL35">
        <v>0</v>
      </c>
      <c r="AM35">
        <v>5</v>
      </c>
      <c r="AN35" t="str">
        <v>Southeast Asia</v>
      </c>
      <c r="AO35">
        <v>0</v>
      </c>
      <c r="AP35" t="str">
        <v>*******************</v>
      </c>
      <c r="AQ35">
        <v>607.37</v>
      </c>
      <c r="AR35" t="str">
        <v>FCR-</v>
      </c>
      <c r="AS35" t="str">
        <v>Q1</v>
      </c>
    </row>
    <row r="36" spans="1:45" x14ac:dyDescent="0.25">
      <c r="A36" t="str">
        <v>B</v>
      </c>
      <c r="B36" t="str">
        <v>X5</v>
      </c>
      <c r="C36">
        <v>1573487</v>
      </c>
      <c r="D36">
        <v>0</v>
      </c>
      <c r="E36" s="2">
        <v>44651</v>
      </c>
      <c r="F36">
        <v>202203</v>
      </c>
      <c r="G36" t="str">
        <v>47211</v>
      </c>
      <c r="H36" t="str">
        <v>Salary (employees outside HO)</v>
      </c>
      <c r="I36">
        <v>590</v>
      </c>
      <c r="J36">
        <v>66133</v>
      </c>
      <c r="K36" t="str">
        <v>PID66000</v>
      </c>
      <c r="L36" t="str">
        <v>DFAT</v>
      </c>
      <c r="M36">
        <v>0</v>
      </c>
      <c r="N36">
        <v>0</v>
      </c>
      <c r="O36">
        <v>5</v>
      </c>
      <c r="P36" t="str">
        <v>Southeast Asia</v>
      </c>
      <c r="Q36">
        <v>0</v>
      </c>
      <c r="R36" t="str">
        <v>Salary **************'22_Mac*****</v>
      </c>
      <c r="S36">
        <v>2002.88</v>
      </c>
      <c r="T36" t="str">
        <v>FCR-</v>
      </c>
      <c r="U36" t="str">
        <v>Q1</v>
      </c>
      <c r="Y36" t="str">
        <v>B</v>
      </c>
      <c r="Z36" t="str">
        <v>X5</v>
      </c>
      <c r="AA36">
        <v>1573487</v>
      </c>
      <c r="AB36">
        <v>0</v>
      </c>
      <c r="AC36">
        <v>44651</v>
      </c>
      <c r="AD36">
        <v>202203</v>
      </c>
      <c r="AE36" t="str">
        <v>47211</v>
      </c>
      <c r="AF36" t="str">
        <v>Salary (employees outside HO)</v>
      </c>
      <c r="AG36">
        <v>590</v>
      </c>
      <c r="AH36">
        <v>66133</v>
      </c>
      <c r="AI36" t="str">
        <v>PID66000</v>
      </c>
      <c r="AJ36" t="str">
        <v>DFAT</v>
      </c>
      <c r="AK36">
        <v>0</v>
      </c>
      <c r="AL36">
        <v>0</v>
      </c>
      <c r="AM36">
        <v>5</v>
      </c>
      <c r="AN36" t="str">
        <v>Southeast Asia</v>
      </c>
      <c r="AO36">
        <v>0</v>
      </c>
      <c r="AP36" t="str">
        <v>Salary **************'22_Mac*****</v>
      </c>
      <c r="AQ36">
        <v>2002.88</v>
      </c>
      <c r="AR36" t="str">
        <v>FCR-</v>
      </c>
      <c r="AS36" t="str">
        <v>Q1</v>
      </c>
    </row>
    <row r="37" spans="1:45" x14ac:dyDescent="0.25">
      <c r="A37" t="str">
        <v>B</v>
      </c>
      <c r="B37" t="str">
        <v>X5</v>
      </c>
      <c r="C37">
        <v>1573487</v>
      </c>
      <c r="D37">
        <v>2</v>
      </c>
      <c r="E37" s="2">
        <v>44651</v>
      </c>
      <c r="F37">
        <v>202203</v>
      </c>
      <c r="G37" t="str">
        <v>47211</v>
      </c>
      <c r="H37" t="str">
        <v>Salary (employees outside HO)</v>
      </c>
      <c r="I37">
        <v>590</v>
      </c>
      <c r="J37">
        <v>66131</v>
      </c>
      <c r="K37" t="str">
        <v>PID66000</v>
      </c>
      <c r="L37" t="str">
        <v>DFAT</v>
      </c>
      <c r="M37">
        <v>0</v>
      </c>
      <c r="N37">
        <v>0</v>
      </c>
      <c r="O37">
        <v>5</v>
      </c>
      <c r="P37" t="str">
        <v>Southeast Asia</v>
      </c>
      <c r="Q37">
        <v>0</v>
      </c>
      <c r="R37" t="str">
        <v>Salary **************'22_Mac*****</v>
      </c>
      <c r="S37">
        <v>607.61</v>
      </c>
      <c r="T37" t="str">
        <v>FCR-</v>
      </c>
      <c r="U37" t="str">
        <v>Q1</v>
      </c>
      <c r="Y37" t="str">
        <v>B</v>
      </c>
      <c r="Z37" t="str">
        <v>X5</v>
      </c>
      <c r="AA37">
        <v>1573487</v>
      </c>
      <c r="AB37">
        <v>2</v>
      </c>
      <c r="AC37">
        <v>44651</v>
      </c>
      <c r="AD37">
        <v>202203</v>
      </c>
      <c r="AE37" t="str">
        <v>47211</v>
      </c>
      <c r="AF37" t="str">
        <v>Salary (employees outside HO)</v>
      </c>
      <c r="AG37">
        <v>590</v>
      </c>
      <c r="AH37">
        <v>66131</v>
      </c>
      <c r="AI37" t="str">
        <v>PID66000</v>
      </c>
      <c r="AJ37" t="str">
        <v>DFAT</v>
      </c>
      <c r="AK37">
        <v>0</v>
      </c>
      <c r="AL37">
        <v>0</v>
      </c>
      <c r="AM37">
        <v>5</v>
      </c>
      <c r="AN37" t="str">
        <v>Southeast Asia</v>
      </c>
      <c r="AO37">
        <v>0</v>
      </c>
      <c r="AP37" t="str">
        <v>Salary **************'22_Mac*****</v>
      </c>
      <c r="AQ37">
        <v>607.61</v>
      </c>
      <c r="AR37" t="str">
        <v>FCR-</v>
      </c>
      <c r="AS37" t="str">
        <v>Q1</v>
      </c>
    </row>
    <row r="38" spans="1:45" x14ac:dyDescent="0.25">
      <c r="A38" t="str">
        <v>B</v>
      </c>
      <c r="B38" t="str">
        <v>X5</v>
      </c>
      <c r="C38">
        <v>1573487</v>
      </c>
      <c r="D38">
        <v>4</v>
      </c>
      <c r="E38" s="2">
        <v>44651</v>
      </c>
      <c r="F38">
        <v>202203</v>
      </c>
      <c r="G38" t="str">
        <v>47211</v>
      </c>
      <c r="H38" t="str">
        <v>Salary (employees outside HO)</v>
      </c>
      <c r="I38">
        <v>590</v>
      </c>
      <c r="J38">
        <v>66135</v>
      </c>
      <c r="K38" t="str">
        <v>PID66000</v>
      </c>
      <c r="L38" t="str">
        <v>DFAT</v>
      </c>
      <c r="M38">
        <v>0</v>
      </c>
      <c r="N38">
        <v>0</v>
      </c>
      <c r="O38">
        <v>5</v>
      </c>
      <c r="P38" t="str">
        <v>Southeast Asia</v>
      </c>
      <c r="Q38">
        <v>0</v>
      </c>
      <c r="R38" t="str">
        <v>Salary **************'22_Mac*****</v>
      </c>
      <c r="S38">
        <v>1272.17</v>
      </c>
      <c r="T38" t="str">
        <v>FCR-</v>
      </c>
      <c r="U38" t="str">
        <v>Q1</v>
      </c>
      <c r="Y38" t="str">
        <v>B</v>
      </c>
      <c r="Z38" t="str">
        <v>X5</v>
      </c>
      <c r="AA38">
        <v>1573487</v>
      </c>
      <c r="AB38">
        <v>4</v>
      </c>
      <c r="AC38">
        <v>44651</v>
      </c>
      <c r="AD38">
        <v>202203</v>
      </c>
      <c r="AE38" t="str">
        <v>47211</v>
      </c>
      <c r="AF38" t="str">
        <v>Salary (employees outside HO)</v>
      </c>
      <c r="AG38">
        <v>590</v>
      </c>
      <c r="AH38">
        <v>66135</v>
      </c>
      <c r="AI38" t="str">
        <v>PID66000</v>
      </c>
      <c r="AJ38" t="str">
        <v>DFAT</v>
      </c>
      <c r="AK38">
        <v>0</v>
      </c>
      <c r="AL38">
        <v>0</v>
      </c>
      <c r="AM38">
        <v>5</v>
      </c>
      <c r="AN38" t="str">
        <v>Southeast Asia</v>
      </c>
      <c r="AO38">
        <v>0</v>
      </c>
      <c r="AP38" t="str">
        <v>Salary **************'22_Mac*****</v>
      </c>
      <c r="AQ38">
        <v>1272.17</v>
      </c>
      <c r="AR38" t="str">
        <v>FCR-</v>
      </c>
      <c r="AS38" t="str">
        <v>Q1</v>
      </c>
    </row>
    <row r="39" spans="1:45" x14ac:dyDescent="0.25">
      <c r="A39" t="str">
        <v>B</v>
      </c>
      <c r="B39" t="str">
        <v>X5</v>
      </c>
      <c r="C39">
        <v>1573489</v>
      </c>
      <c r="D39">
        <v>2</v>
      </c>
      <c r="E39" s="2">
        <v>44651</v>
      </c>
      <c r="F39">
        <v>202203</v>
      </c>
      <c r="G39" t="str">
        <v>47586</v>
      </c>
      <c r="H39" t="str">
        <v>Personnel insurance (employees outside HO)</v>
      </c>
      <c r="I39">
        <v>590</v>
      </c>
      <c r="J39">
        <v>66133</v>
      </c>
      <c r="K39" t="str">
        <v>PID66000</v>
      </c>
      <c r="L39" t="str">
        <v>DFAT</v>
      </c>
      <c r="M39">
        <v>0</v>
      </c>
      <c r="N39">
        <v>0</v>
      </c>
      <c r="O39">
        <v>5</v>
      </c>
      <c r="P39" t="str">
        <v>Southeast Asia</v>
      </c>
      <c r="Q39">
        <v>0</v>
      </c>
      <c r="R39" t="str">
        <v>health **************urance *****</v>
      </c>
      <c r="S39">
        <v>7.32</v>
      </c>
      <c r="T39" t="str">
        <v>FCR-</v>
      </c>
      <c r="U39" t="str">
        <v>Q1</v>
      </c>
      <c r="Y39" t="str">
        <v>B</v>
      </c>
      <c r="Z39" t="str">
        <v>X5</v>
      </c>
      <c r="AA39">
        <v>1573489</v>
      </c>
      <c r="AB39">
        <v>2</v>
      </c>
      <c r="AC39">
        <v>44651</v>
      </c>
      <c r="AD39">
        <v>202203</v>
      </c>
      <c r="AE39" t="str">
        <v>47586</v>
      </c>
      <c r="AF39" t="str">
        <v>Personnel insurance (employees outside HO)</v>
      </c>
      <c r="AG39">
        <v>590</v>
      </c>
      <c r="AH39">
        <v>66133</v>
      </c>
      <c r="AI39" t="str">
        <v>PID66000</v>
      </c>
      <c r="AJ39" t="str">
        <v>DFAT</v>
      </c>
      <c r="AK39">
        <v>0</v>
      </c>
      <c r="AL39">
        <v>0</v>
      </c>
      <c r="AM39">
        <v>5</v>
      </c>
      <c r="AN39" t="str">
        <v>Southeast Asia</v>
      </c>
      <c r="AO39">
        <v>0</v>
      </c>
      <c r="AP39" t="str">
        <v>health **************urance *****</v>
      </c>
      <c r="AQ39">
        <v>7.32</v>
      </c>
      <c r="AR39" t="str">
        <v>FCR-</v>
      </c>
      <c r="AS39" t="str">
        <v>Q1</v>
      </c>
    </row>
    <row r="40" spans="1:45" x14ac:dyDescent="0.25">
      <c r="A40" t="str">
        <v>B</v>
      </c>
      <c r="B40" t="str">
        <v>X5</v>
      </c>
      <c r="C40">
        <v>1573489</v>
      </c>
      <c r="D40">
        <v>4</v>
      </c>
      <c r="E40" s="2">
        <v>44651</v>
      </c>
      <c r="F40">
        <v>202203</v>
      </c>
      <c r="G40" t="str">
        <v>47586</v>
      </c>
      <c r="H40" t="str">
        <v>Personnel insurance (employees outside HO)</v>
      </c>
      <c r="I40">
        <v>590</v>
      </c>
      <c r="J40">
        <v>66131</v>
      </c>
      <c r="K40" t="str">
        <v>PID66000</v>
      </c>
      <c r="L40" t="str">
        <v>DFAT</v>
      </c>
      <c r="M40">
        <v>0</v>
      </c>
      <c r="N40">
        <v>0</v>
      </c>
      <c r="O40">
        <v>5</v>
      </c>
      <c r="P40" t="str">
        <v>Southeast Asia</v>
      </c>
      <c r="Q40">
        <v>0</v>
      </c>
      <c r="R40" t="str">
        <v>health **************urance *****</v>
      </c>
      <c r="S40">
        <v>3.1</v>
      </c>
      <c r="T40" t="str">
        <v>FCR-</v>
      </c>
      <c r="U40" t="str">
        <v>Q1</v>
      </c>
      <c r="Y40" t="str">
        <v>B</v>
      </c>
      <c r="Z40" t="str">
        <v>X5</v>
      </c>
      <c r="AA40">
        <v>1573489</v>
      </c>
      <c r="AB40">
        <v>4</v>
      </c>
      <c r="AC40">
        <v>44651</v>
      </c>
      <c r="AD40">
        <v>202203</v>
      </c>
      <c r="AE40" t="str">
        <v>47586</v>
      </c>
      <c r="AF40" t="str">
        <v>Personnel insurance (employees outside HO)</v>
      </c>
      <c r="AG40">
        <v>590</v>
      </c>
      <c r="AH40">
        <v>66131</v>
      </c>
      <c r="AI40" t="str">
        <v>PID66000</v>
      </c>
      <c r="AJ40" t="str">
        <v>DFAT</v>
      </c>
      <c r="AK40">
        <v>0</v>
      </c>
      <c r="AL40">
        <v>0</v>
      </c>
      <c r="AM40">
        <v>5</v>
      </c>
      <c r="AN40" t="str">
        <v>Southeast Asia</v>
      </c>
      <c r="AO40">
        <v>0</v>
      </c>
      <c r="AP40" t="str">
        <v>health **************urance *****</v>
      </c>
      <c r="AQ40">
        <v>3.1</v>
      </c>
      <c r="AR40" t="str">
        <v>FCR-</v>
      </c>
      <c r="AS40" t="str">
        <v>Q1</v>
      </c>
    </row>
    <row r="41" spans="1:45" x14ac:dyDescent="0.25">
      <c r="A41" t="str">
        <v>B</v>
      </c>
      <c r="B41" t="str">
        <v>X5</v>
      </c>
      <c r="C41">
        <v>1573489</v>
      </c>
      <c r="D41">
        <v>6</v>
      </c>
      <c r="E41" s="2">
        <v>44651</v>
      </c>
      <c r="F41">
        <v>202203</v>
      </c>
      <c r="G41" t="str">
        <v>47586</v>
      </c>
      <c r="H41" t="str">
        <v>Personnel insurance (employees outside HO)</v>
      </c>
      <c r="I41">
        <v>590</v>
      </c>
      <c r="J41">
        <v>66135</v>
      </c>
      <c r="K41" t="str">
        <v>PID66000</v>
      </c>
      <c r="L41" t="str">
        <v>DFAT</v>
      </c>
      <c r="M41">
        <v>0</v>
      </c>
      <c r="N41">
        <v>0</v>
      </c>
      <c r="O41">
        <v>5</v>
      </c>
      <c r="P41" t="str">
        <v>Southeast Asia</v>
      </c>
      <c r="Q41">
        <v>0</v>
      </c>
      <c r="R41" t="str">
        <v>health **************urance *****</v>
      </c>
      <c r="S41">
        <v>9.27</v>
      </c>
      <c r="T41" t="str">
        <v>FCR-</v>
      </c>
      <c r="U41" t="str">
        <v>Q1</v>
      </c>
      <c r="Y41" t="str">
        <v>B</v>
      </c>
      <c r="Z41" t="str">
        <v>X5</v>
      </c>
      <c r="AA41">
        <v>1573489</v>
      </c>
      <c r="AB41">
        <v>6</v>
      </c>
      <c r="AC41">
        <v>44651</v>
      </c>
      <c r="AD41">
        <v>202203</v>
      </c>
      <c r="AE41" t="str">
        <v>47586</v>
      </c>
      <c r="AF41" t="str">
        <v>Personnel insurance (employees outside HO)</v>
      </c>
      <c r="AG41">
        <v>590</v>
      </c>
      <c r="AH41">
        <v>66135</v>
      </c>
      <c r="AI41" t="str">
        <v>PID66000</v>
      </c>
      <c r="AJ41" t="str">
        <v>DFAT</v>
      </c>
      <c r="AK41">
        <v>0</v>
      </c>
      <c r="AL41">
        <v>0</v>
      </c>
      <c r="AM41">
        <v>5</v>
      </c>
      <c r="AN41" t="str">
        <v>Southeast Asia</v>
      </c>
      <c r="AO41">
        <v>0</v>
      </c>
      <c r="AP41" t="str">
        <v>health **************urance *****</v>
      </c>
      <c r="AQ41">
        <v>9.27</v>
      </c>
      <c r="AR41" t="str">
        <v>FCR-</v>
      </c>
      <c r="AS41" t="str">
        <v>Q1</v>
      </c>
    </row>
    <row r="42" spans="1:45" x14ac:dyDescent="0.25">
      <c r="A42" t="str">
        <v>B</v>
      </c>
      <c r="B42" t="str">
        <v>X5</v>
      </c>
      <c r="C42">
        <v>1573490</v>
      </c>
      <c r="D42">
        <v>3</v>
      </c>
      <c r="E42" s="2">
        <v>44651</v>
      </c>
      <c r="F42">
        <v>202203</v>
      </c>
      <c r="G42" t="str">
        <v>46990</v>
      </c>
      <c r="H42" t="str">
        <v>Other external expenses</v>
      </c>
      <c r="I42">
        <v>590</v>
      </c>
      <c r="J42">
        <v>66133</v>
      </c>
      <c r="K42" t="str">
        <v>PID66000</v>
      </c>
      <c r="L42" t="str">
        <v>DFAT</v>
      </c>
      <c r="M42">
        <v>0</v>
      </c>
      <c r="N42">
        <v>0</v>
      </c>
      <c r="O42">
        <v>5</v>
      </c>
      <c r="P42" t="str">
        <v>Southeast Asia</v>
      </c>
      <c r="Q42">
        <v>0</v>
      </c>
      <c r="R42" t="str">
        <v>NSSF to**************2_MacP*****</v>
      </c>
      <c r="S42">
        <v>7.09</v>
      </c>
      <c r="T42" t="str">
        <v>FCR-</v>
      </c>
      <c r="U42" t="str">
        <v>Q1</v>
      </c>
      <c r="Y42" t="str">
        <v>B</v>
      </c>
      <c r="Z42" t="str">
        <v>X5</v>
      </c>
      <c r="AA42">
        <v>1573490</v>
      </c>
      <c r="AB42">
        <v>3</v>
      </c>
      <c r="AC42">
        <v>44651</v>
      </c>
      <c r="AD42">
        <v>202203</v>
      </c>
      <c r="AE42" t="str">
        <v>46990</v>
      </c>
      <c r="AF42" t="str">
        <v>Other external expenses</v>
      </c>
      <c r="AG42">
        <v>590</v>
      </c>
      <c r="AH42">
        <v>66133</v>
      </c>
      <c r="AI42" t="str">
        <v>PID66000</v>
      </c>
      <c r="AJ42" t="str">
        <v>DFAT</v>
      </c>
      <c r="AK42">
        <v>0</v>
      </c>
      <c r="AL42">
        <v>0</v>
      </c>
      <c r="AM42">
        <v>5</v>
      </c>
      <c r="AN42" t="str">
        <v>Southeast Asia</v>
      </c>
      <c r="AO42">
        <v>0</v>
      </c>
      <c r="AP42" t="str">
        <v>NSSF to**************2_MacP*****</v>
      </c>
      <c r="AQ42">
        <v>7.09</v>
      </c>
      <c r="AR42" t="str">
        <v>FCR-</v>
      </c>
      <c r="AS42" t="str">
        <v>Q1</v>
      </c>
    </row>
    <row r="43" spans="1:45" x14ac:dyDescent="0.25">
      <c r="A43" t="str">
        <v>B</v>
      </c>
      <c r="B43" t="str">
        <v>X5</v>
      </c>
      <c r="C43">
        <v>1573490</v>
      </c>
      <c r="D43">
        <v>5</v>
      </c>
      <c r="E43" s="2">
        <v>44651</v>
      </c>
      <c r="F43">
        <v>202203</v>
      </c>
      <c r="G43" t="str">
        <v>46990</v>
      </c>
      <c r="H43" t="str">
        <v>Other external expenses</v>
      </c>
      <c r="I43">
        <v>590</v>
      </c>
      <c r="J43">
        <v>66131</v>
      </c>
      <c r="K43" t="str">
        <v>PID66000</v>
      </c>
      <c r="L43" t="str">
        <v>DFAT</v>
      </c>
      <c r="M43">
        <v>0</v>
      </c>
      <c r="N43">
        <v>0</v>
      </c>
      <c r="O43">
        <v>5</v>
      </c>
      <c r="P43" t="str">
        <v>Southeast Asia</v>
      </c>
      <c r="Q43">
        <v>0</v>
      </c>
      <c r="R43" t="str">
        <v>NSSF to**************2_MacP*****</v>
      </c>
      <c r="S43">
        <v>3</v>
      </c>
      <c r="T43" t="str">
        <v>FCR-</v>
      </c>
      <c r="U43" t="str">
        <v>Q1</v>
      </c>
      <c r="Y43" t="str">
        <v>B</v>
      </c>
      <c r="Z43" t="str">
        <v>X5</v>
      </c>
      <c r="AA43">
        <v>1573490</v>
      </c>
      <c r="AB43">
        <v>5</v>
      </c>
      <c r="AC43">
        <v>44651</v>
      </c>
      <c r="AD43">
        <v>202203</v>
      </c>
      <c r="AE43" t="str">
        <v>46990</v>
      </c>
      <c r="AF43" t="str">
        <v>Other external expenses</v>
      </c>
      <c r="AG43">
        <v>590</v>
      </c>
      <c r="AH43">
        <v>66131</v>
      </c>
      <c r="AI43" t="str">
        <v>PID66000</v>
      </c>
      <c r="AJ43" t="str">
        <v>DFAT</v>
      </c>
      <c r="AK43">
        <v>0</v>
      </c>
      <c r="AL43">
        <v>0</v>
      </c>
      <c r="AM43">
        <v>5</v>
      </c>
      <c r="AN43" t="str">
        <v>Southeast Asia</v>
      </c>
      <c r="AO43">
        <v>0</v>
      </c>
      <c r="AP43" t="str">
        <v>NSSF to**************2_MacP*****</v>
      </c>
      <c r="AQ43">
        <v>3</v>
      </c>
      <c r="AR43" t="str">
        <v>FCR-</v>
      </c>
      <c r="AS43" t="str">
        <v>Q1</v>
      </c>
    </row>
    <row r="44" spans="1:45" x14ac:dyDescent="0.25">
      <c r="A44" t="str">
        <v>B</v>
      </c>
      <c r="B44" t="str">
        <v>X5</v>
      </c>
      <c r="C44">
        <v>1573490</v>
      </c>
      <c r="D44">
        <v>7</v>
      </c>
      <c r="E44" s="2">
        <v>44651</v>
      </c>
      <c r="F44">
        <v>202203</v>
      </c>
      <c r="G44" t="str">
        <v>46990</v>
      </c>
      <c r="H44" t="str">
        <v>Other external expenses</v>
      </c>
      <c r="I44">
        <v>590</v>
      </c>
      <c r="J44">
        <v>66135</v>
      </c>
      <c r="K44" t="str">
        <v>PID66000</v>
      </c>
      <c r="L44" t="str">
        <v>DFAT</v>
      </c>
      <c r="M44">
        <v>0</v>
      </c>
      <c r="N44">
        <v>0</v>
      </c>
      <c r="O44">
        <v>5</v>
      </c>
      <c r="P44" t="str">
        <v>Southeast Asia</v>
      </c>
      <c r="Q44">
        <v>0</v>
      </c>
      <c r="R44" t="str">
        <v>NSSF to**************2_MacP*****</v>
      </c>
      <c r="S44">
        <v>8.98</v>
      </c>
      <c r="T44" t="str">
        <v>FCR-</v>
      </c>
      <c r="U44" t="str">
        <v>Q1</v>
      </c>
      <c r="Y44" t="str">
        <v>B</v>
      </c>
      <c r="Z44" t="str">
        <v>X5</v>
      </c>
      <c r="AA44">
        <v>1573490</v>
      </c>
      <c r="AB44">
        <v>7</v>
      </c>
      <c r="AC44">
        <v>44651</v>
      </c>
      <c r="AD44">
        <v>202203</v>
      </c>
      <c r="AE44" t="str">
        <v>46990</v>
      </c>
      <c r="AF44" t="str">
        <v>Other external expenses</v>
      </c>
      <c r="AG44">
        <v>590</v>
      </c>
      <c r="AH44">
        <v>66135</v>
      </c>
      <c r="AI44" t="str">
        <v>PID66000</v>
      </c>
      <c r="AJ44" t="str">
        <v>DFAT</v>
      </c>
      <c r="AK44">
        <v>0</v>
      </c>
      <c r="AL44">
        <v>0</v>
      </c>
      <c r="AM44">
        <v>5</v>
      </c>
      <c r="AN44" t="str">
        <v>Southeast Asia</v>
      </c>
      <c r="AO44">
        <v>0</v>
      </c>
      <c r="AP44" t="str">
        <v>NSSF to**************2_MacP*****</v>
      </c>
      <c r="AQ44">
        <v>8.98</v>
      </c>
      <c r="AR44" t="str">
        <v>FCR-</v>
      </c>
      <c r="AS44" t="str">
        <v>Q1</v>
      </c>
    </row>
    <row r="45" spans="1:45" x14ac:dyDescent="0.25">
      <c r="A45" t="str">
        <v>B</v>
      </c>
      <c r="B45" t="str">
        <v>X5</v>
      </c>
      <c r="C45">
        <v>1573515</v>
      </c>
      <c r="D45">
        <v>2</v>
      </c>
      <c r="E45" s="2">
        <v>44680</v>
      </c>
      <c r="F45">
        <v>202204</v>
      </c>
      <c r="G45" t="str">
        <v>47211</v>
      </c>
      <c r="H45" t="str">
        <v>Salary (employees outside HO)</v>
      </c>
      <c r="I45">
        <v>590</v>
      </c>
      <c r="J45">
        <v>66131</v>
      </c>
      <c r="K45" t="str">
        <v>PID66000</v>
      </c>
      <c r="L45" t="str">
        <v>DFAT</v>
      </c>
      <c r="M45">
        <v>0</v>
      </c>
      <c r="N45">
        <v>0</v>
      </c>
      <c r="O45">
        <v>5</v>
      </c>
      <c r="P45" t="str">
        <v>Southeast Asia</v>
      </c>
      <c r="Q45">
        <v>0</v>
      </c>
      <c r="R45" t="str">
        <v>Salary **************'22_Mac*****</v>
      </c>
      <c r="S45">
        <v>390.76</v>
      </c>
      <c r="T45" t="str">
        <v>FCR-</v>
      </c>
      <c r="U45" t="str">
        <v>Q2</v>
      </c>
      <c r="Y45" t="str">
        <v>B</v>
      </c>
      <c r="Z45" t="str">
        <v>X5</v>
      </c>
      <c r="AA45">
        <v>1573515</v>
      </c>
      <c r="AB45">
        <v>2</v>
      </c>
      <c r="AC45">
        <v>44680</v>
      </c>
      <c r="AD45">
        <v>202204</v>
      </c>
      <c r="AE45" t="str">
        <v>47211</v>
      </c>
      <c r="AF45" t="str">
        <v>Salary (employees outside HO)</v>
      </c>
      <c r="AG45">
        <v>590</v>
      </c>
      <c r="AH45">
        <v>66131</v>
      </c>
      <c r="AI45" t="str">
        <v>PID66000</v>
      </c>
      <c r="AJ45" t="str">
        <v>DFAT</v>
      </c>
      <c r="AK45">
        <v>0</v>
      </c>
      <c r="AL45">
        <v>0</v>
      </c>
      <c r="AM45">
        <v>5</v>
      </c>
      <c r="AN45" t="str">
        <v>Southeast Asia</v>
      </c>
      <c r="AO45">
        <v>0</v>
      </c>
      <c r="AP45" t="str">
        <v>Salary **************'22_Mac*****</v>
      </c>
      <c r="AQ45">
        <v>390.76</v>
      </c>
      <c r="AR45" t="str">
        <v>FCR-</v>
      </c>
      <c r="AS45" t="str">
        <v>Q2</v>
      </c>
    </row>
    <row r="46" spans="1:45" x14ac:dyDescent="0.25">
      <c r="A46" t="str">
        <v>B</v>
      </c>
      <c r="B46" t="str">
        <v>X5</v>
      </c>
      <c r="C46">
        <v>1573517</v>
      </c>
      <c r="D46">
        <v>2</v>
      </c>
      <c r="E46" s="2">
        <v>44680</v>
      </c>
      <c r="F46">
        <v>202204</v>
      </c>
      <c r="G46" t="str">
        <v>47586</v>
      </c>
      <c r="H46" t="str">
        <v>Personnel insurance (employees outside HO)</v>
      </c>
      <c r="I46">
        <v>590</v>
      </c>
      <c r="J46">
        <v>66131</v>
      </c>
      <c r="K46" t="str">
        <v>PID66000</v>
      </c>
      <c r="L46" t="str">
        <v>DFAT</v>
      </c>
      <c r="M46">
        <v>0</v>
      </c>
      <c r="N46">
        <v>0</v>
      </c>
      <c r="O46">
        <v>5</v>
      </c>
      <c r="P46" t="str">
        <v>Southeast Asia</v>
      </c>
      <c r="Q46">
        <v>0</v>
      </c>
      <c r="R46" t="str">
        <v>health **************urance *****</v>
      </c>
      <c r="S46">
        <v>2.09</v>
      </c>
      <c r="T46" t="str">
        <v>FCR-</v>
      </c>
      <c r="U46" t="str">
        <v>Q2</v>
      </c>
      <c r="Y46" t="str">
        <v>B</v>
      </c>
      <c r="Z46" t="str">
        <v>X5</v>
      </c>
      <c r="AA46">
        <v>1573517</v>
      </c>
      <c r="AB46">
        <v>2</v>
      </c>
      <c r="AC46">
        <v>44680</v>
      </c>
      <c r="AD46">
        <v>202204</v>
      </c>
      <c r="AE46" t="str">
        <v>47586</v>
      </c>
      <c r="AF46" t="str">
        <v>Personnel insurance (employees outside HO)</v>
      </c>
      <c r="AG46">
        <v>590</v>
      </c>
      <c r="AH46">
        <v>66131</v>
      </c>
      <c r="AI46" t="str">
        <v>PID66000</v>
      </c>
      <c r="AJ46" t="str">
        <v>DFAT</v>
      </c>
      <c r="AK46">
        <v>0</v>
      </c>
      <c r="AL46">
        <v>0</v>
      </c>
      <c r="AM46">
        <v>5</v>
      </c>
      <c r="AN46" t="str">
        <v>Southeast Asia</v>
      </c>
      <c r="AO46">
        <v>0</v>
      </c>
      <c r="AP46" t="str">
        <v>health **************urance *****</v>
      </c>
      <c r="AQ46">
        <v>2.09</v>
      </c>
      <c r="AR46" t="str">
        <v>FCR-</v>
      </c>
      <c r="AS46" t="str">
        <v>Q2</v>
      </c>
    </row>
    <row r="47" spans="1:45" x14ac:dyDescent="0.25">
      <c r="A47" t="str">
        <v>B</v>
      </c>
      <c r="B47" t="str">
        <v>X5</v>
      </c>
      <c r="C47">
        <v>1573518</v>
      </c>
      <c r="D47">
        <v>3</v>
      </c>
      <c r="E47" s="2">
        <v>44680</v>
      </c>
      <c r="F47">
        <v>202204</v>
      </c>
      <c r="G47" t="str">
        <v>46990</v>
      </c>
      <c r="H47" t="str">
        <v>Other external expenses</v>
      </c>
      <c r="I47">
        <v>590</v>
      </c>
      <c r="J47">
        <v>66131</v>
      </c>
      <c r="K47" t="str">
        <v>PID66000</v>
      </c>
      <c r="L47" t="str">
        <v>DFAT</v>
      </c>
      <c r="M47">
        <v>0</v>
      </c>
      <c r="N47">
        <v>0</v>
      </c>
      <c r="O47">
        <v>5</v>
      </c>
      <c r="P47" t="str">
        <v>Southeast Asia</v>
      </c>
      <c r="Q47">
        <v>0</v>
      </c>
      <c r="R47" t="str">
        <v>NSSF to**************2_MacP*****</v>
      </c>
      <c r="S47">
        <v>3</v>
      </c>
      <c r="T47" t="str">
        <v>FCR-</v>
      </c>
      <c r="U47" t="str">
        <v>Q2</v>
      </c>
      <c r="Y47" t="str">
        <v>B</v>
      </c>
      <c r="Z47" t="str">
        <v>X5</v>
      </c>
      <c r="AA47">
        <v>1573518</v>
      </c>
      <c r="AB47">
        <v>3</v>
      </c>
      <c r="AC47">
        <v>44680</v>
      </c>
      <c r="AD47">
        <v>202204</v>
      </c>
      <c r="AE47" t="str">
        <v>46990</v>
      </c>
      <c r="AF47" t="str">
        <v>Other external expenses</v>
      </c>
      <c r="AG47">
        <v>590</v>
      </c>
      <c r="AH47">
        <v>66131</v>
      </c>
      <c r="AI47" t="str">
        <v>PID66000</v>
      </c>
      <c r="AJ47" t="str">
        <v>DFAT</v>
      </c>
      <c r="AK47">
        <v>0</v>
      </c>
      <c r="AL47">
        <v>0</v>
      </c>
      <c r="AM47">
        <v>5</v>
      </c>
      <c r="AN47" t="str">
        <v>Southeast Asia</v>
      </c>
      <c r="AO47">
        <v>0</v>
      </c>
      <c r="AP47" t="str">
        <v>NSSF to**************2_MacP*****</v>
      </c>
      <c r="AQ47">
        <v>3</v>
      </c>
      <c r="AR47" t="str">
        <v>FCR-</v>
      </c>
      <c r="AS47" t="str">
        <v>Q2</v>
      </c>
    </row>
    <row r="48" spans="1:45" x14ac:dyDescent="0.25">
      <c r="A48" t="str">
        <v>B</v>
      </c>
      <c r="B48" t="str">
        <v>X5</v>
      </c>
      <c r="C48">
        <v>1573539</v>
      </c>
      <c r="D48">
        <v>2</v>
      </c>
      <c r="E48" s="2">
        <v>44712</v>
      </c>
      <c r="F48">
        <v>202205</v>
      </c>
      <c r="G48" t="str">
        <v>47211</v>
      </c>
      <c r="H48" t="str">
        <v>Salary (employees outside HO)</v>
      </c>
      <c r="I48">
        <v>590</v>
      </c>
      <c r="J48">
        <v>66131</v>
      </c>
      <c r="K48" t="str">
        <v>PID66000</v>
      </c>
      <c r="L48" t="str">
        <v>DFAT</v>
      </c>
      <c r="M48">
        <v>0</v>
      </c>
      <c r="N48">
        <v>0</v>
      </c>
      <c r="O48">
        <v>5</v>
      </c>
      <c r="P48" t="str">
        <v>Southeast Asia</v>
      </c>
      <c r="Q48">
        <v>0</v>
      </c>
      <c r="R48" t="str">
        <v>Salary **************'22_Mac*****</v>
      </c>
      <c r="S48">
        <v>293.61</v>
      </c>
      <c r="T48" t="str">
        <v>FCR-</v>
      </c>
      <c r="U48" t="str">
        <v>Q2</v>
      </c>
      <c r="Y48" t="str">
        <v>B</v>
      </c>
      <c r="Z48" t="str">
        <v>X5</v>
      </c>
      <c r="AA48">
        <v>1573539</v>
      </c>
      <c r="AB48">
        <v>2</v>
      </c>
      <c r="AC48">
        <v>44712</v>
      </c>
      <c r="AD48">
        <v>202205</v>
      </c>
      <c r="AE48" t="str">
        <v>47211</v>
      </c>
      <c r="AF48" t="str">
        <v>Salary (employees outside HO)</v>
      </c>
      <c r="AG48">
        <v>590</v>
      </c>
      <c r="AH48">
        <v>66131</v>
      </c>
      <c r="AI48" t="str">
        <v>PID66000</v>
      </c>
      <c r="AJ48" t="str">
        <v>DFAT</v>
      </c>
      <c r="AK48">
        <v>0</v>
      </c>
      <c r="AL48">
        <v>0</v>
      </c>
      <c r="AM48">
        <v>5</v>
      </c>
      <c r="AN48" t="str">
        <v>Southeast Asia</v>
      </c>
      <c r="AO48">
        <v>0</v>
      </c>
      <c r="AP48" t="str">
        <v>Salary **************'22_Mac*****</v>
      </c>
      <c r="AQ48">
        <v>293.61</v>
      </c>
      <c r="AR48" t="str">
        <v>FCR-</v>
      </c>
      <c r="AS48" t="str">
        <v>Q2</v>
      </c>
    </row>
    <row r="49" spans="1:45" x14ac:dyDescent="0.25">
      <c r="A49" t="str">
        <v>B</v>
      </c>
      <c r="B49" t="str">
        <v>X5</v>
      </c>
      <c r="C49">
        <v>1573541</v>
      </c>
      <c r="D49">
        <v>2</v>
      </c>
      <c r="E49" s="2">
        <v>44712</v>
      </c>
      <c r="F49">
        <v>202205</v>
      </c>
      <c r="G49" t="str">
        <v>47586</v>
      </c>
      <c r="H49" t="str">
        <v>Personnel insurance (employees outside HO)</v>
      </c>
      <c r="I49">
        <v>590</v>
      </c>
      <c r="J49">
        <v>66131</v>
      </c>
      <c r="K49" t="str">
        <v>PID66000</v>
      </c>
      <c r="L49" t="str">
        <v>DFAT</v>
      </c>
      <c r="M49">
        <v>0</v>
      </c>
      <c r="N49">
        <v>0</v>
      </c>
      <c r="O49">
        <v>5</v>
      </c>
      <c r="P49" t="str">
        <v>Southeast Asia</v>
      </c>
      <c r="Q49">
        <v>0</v>
      </c>
      <c r="R49" t="str">
        <v>health **************urance *****</v>
      </c>
      <c r="S49">
        <v>1.57</v>
      </c>
      <c r="T49" t="str">
        <v>FCR-</v>
      </c>
      <c r="U49" t="str">
        <v>Q2</v>
      </c>
      <c r="Y49" t="str">
        <v>B</v>
      </c>
      <c r="Z49" t="str">
        <v>X5</v>
      </c>
      <c r="AA49">
        <v>1573541</v>
      </c>
      <c r="AB49">
        <v>2</v>
      </c>
      <c r="AC49">
        <v>44712</v>
      </c>
      <c r="AD49">
        <v>202205</v>
      </c>
      <c r="AE49" t="str">
        <v>47586</v>
      </c>
      <c r="AF49" t="str">
        <v>Personnel insurance (employees outside HO)</v>
      </c>
      <c r="AG49">
        <v>590</v>
      </c>
      <c r="AH49">
        <v>66131</v>
      </c>
      <c r="AI49" t="str">
        <v>PID66000</v>
      </c>
      <c r="AJ49" t="str">
        <v>DFAT</v>
      </c>
      <c r="AK49">
        <v>0</v>
      </c>
      <c r="AL49">
        <v>0</v>
      </c>
      <c r="AM49">
        <v>5</v>
      </c>
      <c r="AN49" t="str">
        <v>Southeast Asia</v>
      </c>
      <c r="AO49">
        <v>0</v>
      </c>
      <c r="AP49" t="str">
        <v>health **************urance *****</v>
      </c>
      <c r="AQ49">
        <v>1.57</v>
      </c>
      <c r="AR49" t="str">
        <v>FCR-</v>
      </c>
      <c r="AS49" t="str">
        <v>Q2</v>
      </c>
    </row>
    <row r="50" spans="1:45" x14ac:dyDescent="0.25">
      <c r="A50" t="str">
        <v>B</v>
      </c>
      <c r="B50" t="str">
        <v>X5</v>
      </c>
      <c r="C50">
        <v>1573542</v>
      </c>
      <c r="D50">
        <v>3</v>
      </c>
      <c r="E50" s="2">
        <v>44712</v>
      </c>
      <c r="F50">
        <v>202205</v>
      </c>
      <c r="G50" t="str">
        <v>46990</v>
      </c>
      <c r="H50" t="str">
        <v>Other external expenses</v>
      </c>
      <c r="I50">
        <v>590</v>
      </c>
      <c r="J50">
        <v>66131</v>
      </c>
      <c r="K50" t="str">
        <v>PID66000</v>
      </c>
      <c r="L50" t="str">
        <v>DFAT</v>
      </c>
      <c r="M50">
        <v>0</v>
      </c>
      <c r="N50">
        <v>0</v>
      </c>
      <c r="O50">
        <v>5</v>
      </c>
      <c r="P50" t="str">
        <v>Southeast Asia</v>
      </c>
      <c r="Q50">
        <v>0</v>
      </c>
      <c r="R50" t="str">
        <v>NSSF to**************2_MacP*****</v>
      </c>
      <c r="S50">
        <v>1.51</v>
      </c>
      <c r="T50" t="str">
        <v>FCR-</v>
      </c>
      <c r="U50" t="str">
        <v>Q2</v>
      </c>
      <c r="Y50" t="str">
        <v>B</v>
      </c>
      <c r="Z50" t="str">
        <v>X5</v>
      </c>
      <c r="AA50">
        <v>1573542</v>
      </c>
      <c r="AB50">
        <v>3</v>
      </c>
      <c r="AC50">
        <v>44712</v>
      </c>
      <c r="AD50">
        <v>202205</v>
      </c>
      <c r="AE50" t="str">
        <v>46990</v>
      </c>
      <c r="AF50" t="str">
        <v>Other external expenses</v>
      </c>
      <c r="AG50">
        <v>590</v>
      </c>
      <c r="AH50">
        <v>66131</v>
      </c>
      <c r="AI50" t="str">
        <v>PID66000</v>
      </c>
      <c r="AJ50" t="str">
        <v>DFAT</v>
      </c>
      <c r="AK50">
        <v>0</v>
      </c>
      <c r="AL50">
        <v>0</v>
      </c>
      <c r="AM50">
        <v>5</v>
      </c>
      <c r="AN50" t="str">
        <v>Southeast Asia</v>
      </c>
      <c r="AO50">
        <v>0</v>
      </c>
      <c r="AP50" t="str">
        <v>NSSF to**************2_MacP*****</v>
      </c>
      <c r="AQ50">
        <v>1.51</v>
      </c>
      <c r="AR50" t="str">
        <v>FCR-</v>
      </c>
      <c r="AS50" t="str">
        <v>Q2</v>
      </c>
    </row>
    <row r="51" spans="1:45" x14ac:dyDescent="0.25">
      <c r="A51" t="str">
        <v>B</v>
      </c>
      <c r="B51" t="str">
        <v>X5</v>
      </c>
      <c r="C51">
        <v>1573571</v>
      </c>
      <c r="D51">
        <v>2</v>
      </c>
      <c r="E51" s="2">
        <v>44742</v>
      </c>
      <c r="F51">
        <v>202206</v>
      </c>
      <c r="G51" t="str">
        <v>47211</v>
      </c>
      <c r="H51" t="str">
        <v>Salary (employees outside HO)</v>
      </c>
      <c r="I51">
        <v>590</v>
      </c>
      <c r="J51">
        <v>66131</v>
      </c>
      <c r="K51" t="str">
        <v>PID66000</v>
      </c>
      <c r="L51" t="str">
        <v>DFAT</v>
      </c>
      <c r="M51">
        <v>0</v>
      </c>
      <c r="N51">
        <v>0</v>
      </c>
      <c r="O51">
        <v>5</v>
      </c>
      <c r="P51" t="str">
        <v>Southeast Asia</v>
      </c>
      <c r="Q51">
        <v>0</v>
      </c>
      <c r="R51" t="str">
        <v>Salary **************'22_Mac*****</v>
      </c>
      <c r="S51">
        <v>799.44</v>
      </c>
      <c r="T51" t="str">
        <v>FCR-</v>
      </c>
      <c r="U51" t="str">
        <v>Q2</v>
      </c>
      <c r="Y51" t="str">
        <v>B</v>
      </c>
      <c r="Z51" t="str">
        <v>X5</v>
      </c>
      <c r="AA51">
        <v>1573571</v>
      </c>
      <c r="AB51">
        <v>2</v>
      </c>
      <c r="AC51">
        <v>44742</v>
      </c>
      <c r="AD51">
        <v>202206</v>
      </c>
      <c r="AE51" t="str">
        <v>47211</v>
      </c>
      <c r="AF51" t="str">
        <v>Salary (employees outside HO)</v>
      </c>
      <c r="AG51">
        <v>590</v>
      </c>
      <c r="AH51">
        <v>66131</v>
      </c>
      <c r="AI51" t="str">
        <v>PID66000</v>
      </c>
      <c r="AJ51" t="str">
        <v>DFAT</v>
      </c>
      <c r="AK51">
        <v>0</v>
      </c>
      <c r="AL51">
        <v>0</v>
      </c>
      <c r="AM51">
        <v>5</v>
      </c>
      <c r="AN51" t="str">
        <v>Southeast Asia</v>
      </c>
      <c r="AO51">
        <v>0</v>
      </c>
      <c r="AP51" t="str">
        <v>Salary **************'22_Mac*****</v>
      </c>
      <c r="AQ51">
        <v>799.44</v>
      </c>
      <c r="AR51" t="str">
        <v>FCR-</v>
      </c>
      <c r="AS51" t="str">
        <v>Q2</v>
      </c>
    </row>
    <row r="52" spans="1:45" x14ac:dyDescent="0.25">
      <c r="A52" t="str">
        <v>B</v>
      </c>
      <c r="B52" t="str">
        <v>X5</v>
      </c>
      <c r="C52">
        <v>1573573</v>
      </c>
      <c r="D52">
        <v>2</v>
      </c>
      <c r="E52" s="2">
        <v>44742</v>
      </c>
      <c r="F52">
        <v>202206</v>
      </c>
      <c r="G52" t="str">
        <v>47586</v>
      </c>
      <c r="H52" t="str">
        <v>Personnel insurance (employees outside HO)</v>
      </c>
      <c r="I52">
        <v>590</v>
      </c>
      <c r="J52">
        <v>66131</v>
      </c>
      <c r="K52" t="str">
        <v>PID66000</v>
      </c>
      <c r="L52" t="str">
        <v>DFAT</v>
      </c>
      <c r="M52">
        <v>0</v>
      </c>
      <c r="N52">
        <v>0</v>
      </c>
      <c r="O52">
        <v>5</v>
      </c>
      <c r="P52" t="str">
        <v>Southeast Asia</v>
      </c>
      <c r="Q52">
        <v>0</v>
      </c>
      <c r="R52" t="str">
        <v>health **************urance *****</v>
      </c>
      <c r="S52">
        <v>4.2699999999999996</v>
      </c>
      <c r="T52" t="str">
        <v>FCR-</v>
      </c>
      <c r="U52" t="str">
        <v>Q2</v>
      </c>
      <c r="Y52" t="str">
        <v>B</v>
      </c>
      <c r="Z52" t="str">
        <v>X5</v>
      </c>
      <c r="AA52">
        <v>1573573</v>
      </c>
      <c r="AB52">
        <v>2</v>
      </c>
      <c r="AC52">
        <v>44742</v>
      </c>
      <c r="AD52">
        <v>202206</v>
      </c>
      <c r="AE52" t="str">
        <v>47586</v>
      </c>
      <c r="AF52" t="str">
        <v>Personnel insurance (employees outside HO)</v>
      </c>
      <c r="AG52">
        <v>590</v>
      </c>
      <c r="AH52">
        <v>66131</v>
      </c>
      <c r="AI52" t="str">
        <v>PID66000</v>
      </c>
      <c r="AJ52" t="str">
        <v>DFAT</v>
      </c>
      <c r="AK52">
        <v>0</v>
      </c>
      <c r="AL52">
        <v>0</v>
      </c>
      <c r="AM52">
        <v>5</v>
      </c>
      <c r="AN52" t="str">
        <v>Southeast Asia</v>
      </c>
      <c r="AO52">
        <v>0</v>
      </c>
      <c r="AP52" t="str">
        <v>health **************urance *****</v>
      </c>
      <c r="AQ52">
        <v>4.2699999999999996</v>
      </c>
      <c r="AR52" t="str">
        <v>FCR-</v>
      </c>
      <c r="AS52" t="str">
        <v>Q2</v>
      </c>
    </row>
    <row r="53" spans="1:45" x14ac:dyDescent="0.25">
      <c r="A53" t="str">
        <v>B</v>
      </c>
      <c r="B53" t="str">
        <v>X5</v>
      </c>
      <c r="C53">
        <v>1573574</v>
      </c>
      <c r="D53">
        <v>3</v>
      </c>
      <c r="E53" s="2">
        <v>44742</v>
      </c>
      <c r="F53">
        <v>202206</v>
      </c>
      <c r="G53" t="str">
        <v>46990</v>
      </c>
      <c r="H53" t="str">
        <v>Other external expenses</v>
      </c>
      <c r="I53">
        <v>590</v>
      </c>
      <c r="J53">
        <v>66131</v>
      </c>
      <c r="K53" t="str">
        <v>PID66000</v>
      </c>
      <c r="L53" t="str">
        <v>DFAT</v>
      </c>
      <c r="M53">
        <v>0</v>
      </c>
      <c r="N53">
        <v>0</v>
      </c>
      <c r="O53">
        <v>5</v>
      </c>
      <c r="P53" t="str">
        <v>Southeast Asia</v>
      </c>
      <c r="Q53">
        <v>0</v>
      </c>
      <c r="R53" t="str">
        <v>NSSF to**************2_MacP*****</v>
      </c>
      <c r="S53">
        <v>4.1100000000000003</v>
      </c>
      <c r="T53" t="str">
        <v>FCR-</v>
      </c>
      <c r="U53" t="str">
        <v>Q2</v>
      </c>
      <c r="Y53" t="str">
        <v>B</v>
      </c>
      <c r="Z53" t="str">
        <v>X5</v>
      </c>
      <c r="AA53">
        <v>1573574</v>
      </c>
      <c r="AB53">
        <v>3</v>
      </c>
      <c r="AC53">
        <v>44742</v>
      </c>
      <c r="AD53">
        <v>202206</v>
      </c>
      <c r="AE53" t="str">
        <v>46990</v>
      </c>
      <c r="AF53" t="str">
        <v>Other external expenses</v>
      </c>
      <c r="AG53">
        <v>590</v>
      </c>
      <c r="AH53">
        <v>66131</v>
      </c>
      <c r="AI53" t="str">
        <v>PID66000</v>
      </c>
      <c r="AJ53" t="str">
        <v>DFAT</v>
      </c>
      <c r="AK53">
        <v>0</v>
      </c>
      <c r="AL53">
        <v>0</v>
      </c>
      <c r="AM53">
        <v>5</v>
      </c>
      <c r="AN53" t="str">
        <v>Southeast Asia</v>
      </c>
      <c r="AO53">
        <v>0</v>
      </c>
      <c r="AP53" t="str">
        <v>NSSF to**************2_MacP*****</v>
      </c>
      <c r="AQ53">
        <v>4.1100000000000003</v>
      </c>
      <c r="AR53" t="str">
        <v>FCR-</v>
      </c>
      <c r="AS53" t="str">
        <v>Q2</v>
      </c>
    </row>
    <row r="54" spans="1:45" x14ac:dyDescent="0.25">
      <c r="A54" t="str">
        <v>B</v>
      </c>
      <c r="B54" t="str">
        <v>X5</v>
      </c>
      <c r="C54">
        <v>1573577</v>
      </c>
      <c r="D54">
        <v>26</v>
      </c>
      <c r="E54" s="2">
        <v>44742</v>
      </c>
      <c r="F54">
        <v>202206</v>
      </c>
      <c r="G54" t="str">
        <v>47217</v>
      </c>
      <c r="H54" t="str">
        <v>Severance pay</v>
      </c>
      <c r="I54">
        <v>590</v>
      </c>
      <c r="J54">
        <v>66131</v>
      </c>
      <c r="K54" t="str">
        <v>PID66000</v>
      </c>
      <c r="L54" t="str">
        <v>DFAT</v>
      </c>
      <c r="M54">
        <v>0</v>
      </c>
      <c r="N54">
        <v>0</v>
      </c>
      <c r="O54">
        <v>5</v>
      </c>
      <c r="P54" t="str">
        <v>Southeast Asia</v>
      </c>
      <c r="Q54">
        <v>0</v>
      </c>
      <c r="R54" t="str">
        <v>Seniori**************y on Ma*****</v>
      </c>
      <c r="S54">
        <v>33.770000000000003</v>
      </c>
      <c r="T54" t="str">
        <v>FCR-</v>
      </c>
      <c r="U54" t="str">
        <v>Q2</v>
      </c>
      <c r="Y54" t="str">
        <v>B</v>
      </c>
      <c r="Z54" t="str">
        <v>X5</v>
      </c>
      <c r="AA54">
        <v>1573577</v>
      </c>
      <c r="AB54">
        <v>26</v>
      </c>
      <c r="AC54">
        <v>44742</v>
      </c>
      <c r="AD54">
        <v>202206</v>
      </c>
      <c r="AE54" t="str">
        <v>47217</v>
      </c>
      <c r="AF54" t="str">
        <v>Severance pay</v>
      </c>
      <c r="AG54">
        <v>590</v>
      </c>
      <c r="AH54">
        <v>66131</v>
      </c>
      <c r="AI54" t="str">
        <v>PID66000</v>
      </c>
      <c r="AJ54" t="str">
        <v>DFAT</v>
      </c>
      <c r="AK54">
        <v>0</v>
      </c>
      <c r="AL54">
        <v>0</v>
      </c>
      <c r="AM54">
        <v>5</v>
      </c>
      <c r="AN54" t="str">
        <v>Southeast Asia</v>
      </c>
      <c r="AO54">
        <v>0</v>
      </c>
      <c r="AP54" t="str">
        <v>Seniori**************y on Ma*****</v>
      </c>
      <c r="AQ54">
        <v>33.770000000000003</v>
      </c>
      <c r="AR54" t="str">
        <v>FCR-</v>
      </c>
      <c r="AS54" t="str">
        <v>Q2</v>
      </c>
    </row>
    <row r="55" spans="1:45" x14ac:dyDescent="0.25">
      <c r="A55" t="str">
        <v>B</v>
      </c>
      <c r="B55" t="str">
        <v>X5</v>
      </c>
      <c r="C55">
        <v>1573577</v>
      </c>
      <c r="D55">
        <v>44</v>
      </c>
      <c r="E55" s="2">
        <v>44742</v>
      </c>
      <c r="F55">
        <v>202206</v>
      </c>
      <c r="G55" t="str">
        <v>47217</v>
      </c>
      <c r="H55" t="str">
        <v>Severance pay</v>
      </c>
      <c r="I55">
        <v>590</v>
      </c>
      <c r="J55">
        <v>66131</v>
      </c>
      <c r="K55" t="str">
        <v>PID66000</v>
      </c>
      <c r="L55" t="str">
        <v>DFAT</v>
      </c>
      <c r="M55">
        <v>0</v>
      </c>
      <c r="N55">
        <v>0</v>
      </c>
      <c r="O55">
        <v>5</v>
      </c>
      <c r="P55" t="str">
        <v>Southeast Asia</v>
      </c>
      <c r="Q55">
        <v>0</v>
      </c>
      <c r="R55" t="str">
        <v>Seniori**************y on Ma*****</v>
      </c>
      <c r="S55">
        <v>17.11</v>
      </c>
      <c r="T55" t="str">
        <v>FCR-</v>
      </c>
      <c r="U55" t="str">
        <v>Q2</v>
      </c>
      <c r="Y55" t="str">
        <v>B</v>
      </c>
      <c r="Z55" t="str">
        <v>X5</v>
      </c>
      <c r="AA55">
        <v>1573577</v>
      </c>
      <c r="AB55">
        <v>44</v>
      </c>
      <c r="AC55">
        <v>44742</v>
      </c>
      <c r="AD55">
        <v>202206</v>
      </c>
      <c r="AE55" t="str">
        <v>47217</v>
      </c>
      <c r="AF55" t="str">
        <v>Severance pay</v>
      </c>
      <c r="AG55">
        <v>590</v>
      </c>
      <c r="AH55">
        <v>66131</v>
      </c>
      <c r="AI55" t="str">
        <v>PID66000</v>
      </c>
      <c r="AJ55" t="str">
        <v>DFAT</v>
      </c>
      <c r="AK55">
        <v>0</v>
      </c>
      <c r="AL55">
        <v>0</v>
      </c>
      <c r="AM55">
        <v>5</v>
      </c>
      <c r="AN55" t="str">
        <v>Southeast Asia</v>
      </c>
      <c r="AO55">
        <v>0</v>
      </c>
      <c r="AP55" t="str">
        <v>Seniori**************y on Ma*****</v>
      </c>
      <c r="AQ55">
        <v>17.11</v>
      </c>
      <c r="AR55" t="str">
        <v>FCR-</v>
      </c>
      <c r="AS55" t="str">
        <v>Q2</v>
      </c>
    </row>
    <row r="56" spans="1:45" x14ac:dyDescent="0.25">
      <c r="A56" t="str">
        <v>B</v>
      </c>
      <c r="B56" t="str">
        <v>X5</v>
      </c>
      <c r="C56">
        <v>1573577</v>
      </c>
      <c r="D56">
        <v>53</v>
      </c>
      <c r="E56" s="2">
        <v>44742</v>
      </c>
      <c r="F56">
        <v>202206</v>
      </c>
      <c r="G56" t="str">
        <v>47217</v>
      </c>
      <c r="H56" t="str">
        <v>Severance pay</v>
      </c>
      <c r="I56">
        <v>590</v>
      </c>
      <c r="J56">
        <v>66131</v>
      </c>
      <c r="K56" t="str">
        <v>PID66000</v>
      </c>
      <c r="L56" t="str">
        <v>DFAT</v>
      </c>
      <c r="M56">
        <v>0</v>
      </c>
      <c r="N56">
        <v>0</v>
      </c>
      <c r="O56">
        <v>5</v>
      </c>
      <c r="P56" t="str">
        <v>Southeast Asia</v>
      </c>
      <c r="Q56">
        <v>0</v>
      </c>
      <c r="R56" t="str">
        <v>Seniori**************y on Ju*****</v>
      </c>
      <c r="S56">
        <v>46.58</v>
      </c>
      <c r="T56" t="str">
        <v>FCR-</v>
      </c>
      <c r="U56" t="str">
        <v>Q2</v>
      </c>
      <c r="Y56" t="str">
        <v>B</v>
      </c>
      <c r="Z56" t="str">
        <v>X5</v>
      </c>
      <c r="AA56">
        <v>1573577</v>
      </c>
      <c r="AB56">
        <v>53</v>
      </c>
      <c r="AC56">
        <v>44742</v>
      </c>
      <c r="AD56">
        <v>202206</v>
      </c>
      <c r="AE56" t="str">
        <v>47217</v>
      </c>
      <c r="AF56" t="str">
        <v>Severance pay</v>
      </c>
      <c r="AG56">
        <v>590</v>
      </c>
      <c r="AH56">
        <v>66131</v>
      </c>
      <c r="AI56" t="str">
        <v>PID66000</v>
      </c>
      <c r="AJ56" t="str">
        <v>DFAT</v>
      </c>
      <c r="AK56">
        <v>0</v>
      </c>
      <c r="AL56">
        <v>0</v>
      </c>
      <c r="AM56">
        <v>5</v>
      </c>
      <c r="AN56" t="str">
        <v>Southeast Asia</v>
      </c>
      <c r="AO56">
        <v>0</v>
      </c>
      <c r="AP56" t="str">
        <v>Seniori**************y on Ju*****</v>
      </c>
      <c r="AQ56">
        <v>46.58</v>
      </c>
      <c r="AR56" t="str">
        <v>FCR-</v>
      </c>
      <c r="AS56" t="str">
        <v>Q2</v>
      </c>
    </row>
    <row r="57" spans="1:45" x14ac:dyDescent="0.25">
      <c r="A57" t="str">
        <v>B</v>
      </c>
      <c r="B57" t="str">
        <v>X5</v>
      </c>
      <c r="C57">
        <v>1573577</v>
      </c>
      <c r="D57">
        <v>35</v>
      </c>
      <c r="E57" s="2">
        <v>44742</v>
      </c>
      <c r="F57">
        <v>202206</v>
      </c>
      <c r="G57" t="str">
        <v>47217</v>
      </c>
      <c r="H57" t="str">
        <v>Severance pay</v>
      </c>
      <c r="I57">
        <v>590</v>
      </c>
      <c r="J57">
        <v>66131</v>
      </c>
      <c r="K57" t="str">
        <v>PID66000</v>
      </c>
      <c r="L57" t="str">
        <v>DFAT</v>
      </c>
      <c r="M57">
        <v>0</v>
      </c>
      <c r="N57">
        <v>0</v>
      </c>
      <c r="O57">
        <v>5</v>
      </c>
      <c r="P57" t="str">
        <v>Southeast Asia</v>
      </c>
      <c r="Q57">
        <v>0</v>
      </c>
      <c r="R57" t="str">
        <v>Seniori**************y on Ap*****</v>
      </c>
      <c r="S57">
        <v>22.77</v>
      </c>
      <c r="T57" t="str">
        <v>FCR-</v>
      </c>
      <c r="U57" t="str">
        <v>Q2</v>
      </c>
      <c r="Y57" t="str">
        <v>B</v>
      </c>
      <c r="Z57" t="str">
        <v>X5</v>
      </c>
      <c r="AA57">
        <v>1573577</v>
      </c>
      <c r="AB57">
        <v>35</v>
      </c>
      <c r="AC57">
        <v>44742</v>
      </c>
      <c r="AD57">
        <v>202206</v>
      </c>
      <c r="AE57" t="str">
        <v>47217</v>
      </c>
      <c r="AF57" t="str">
        <v>Severance pay</v>
      </c>
      <c r="AG57">
        <v>590</v>
      </c>
      <c r="AH57">
        <v>66131</v>
      </c>
      <c r="AI57" t="str">
        <v>PID66000</v>
      </c>
      <c r="AJ57" t="str">
        <v>DFAT</v>
      </c>
      <c r="AK57">
        <v>0</v>
      </c>
      <c r="AL57">
        <v>0</v>
      </c>
      <c r="AM57">
        <v>5</v>
      </c>
      <c r="AN57" t="str">
        <v>Southeast Asia</v>
      </c>
      <c r="AO57">
        <v>0</v>
      </c>
      <c r="AP57" t="str">
        <v>Seniori**************y on Ap*****</v>
      </c>
      <c r="AQ57">
        <v>22.77</v>
      </c>
      <c r="AR57" t="str">
        <v>FCR-</v>
      </c>
      <c r="AS57" t="str">
        <v>Q2</v>
      </c>
    </row>
    <row r="58" spans="1:45" x14ac:dyDescent="0.25">
      <c r="A58" t="str">
        <v>B</v>
      </c>
      <c r="B58" t="str">
        <v>X5</v>
      </c>
      <c r="C58">
        <v>1573577</v>
      </c>
      <c r="D58">
        <v>17</v>
      </c>
      <c r="E58" s="2">
        <v>44742</v>
      </c>
      <c r="F58">
        <v>202206</v>
      </c>
      <c r="G58" t="str">
        <v>47217</v>
      </c>
      <c r="H58" t="str">
        <v>Severance pay</v>
      </c>
      <c r="I58">
        <v>590</v>
      </c>
      <c r="J58">
        <v>66131</v>
      </c>
      <c r="K58" t="str">
        <v>PID66000</v>
      </c>
      <c r="L58" t="str">
        <v>DFAT</v>
      </c>
      <c r="M58">
        <v>0</v>
      </c>
      <c r="N58">
        <v>0</v>
      </c>
      <c r="O58">
        <v>5</v>
      </c>
      <c r="P58" t="str">
        <v>Southeast Asia</v>
      </c>
      <c r="Q58">
        <v>0</v>
      </c>
      <c r="R58" t="str">
        <v>Seniori**************y on Fe*****</v>
      </c>
      <c r="S58">
        <v>34.29</v>
      </c>
      <c r="T58" t="str">
        <v>FCR-</v>
      </c>
      <c r="U58" t="str">
        <v>Q2</v>
      </c>
      <c r="Y58" t="str">
        <v>B</v>
      </c>
      <c r="Z58" t="str">
        <v>X5</v>
      </c>
      <c r="AA58">
        <v>1573577</v>
      </c>
      <c r="AB58">
        <v>17</v>
      </c>
      <c r="AC58">
        <v>44742</v>
      </c>
      <c r="AD58">
        <v>202206</v>
      </c>
      <c r="AE58" t="str">
        <v>47217</v>
      </c>
      <c r="AF58" t="str">
        <v>Severance pay</v>
      </c>
      <c r="AG58">
        <v>590</v>
      </c>
      <c r="AH58">
        <v>66131</v>
      </c>
      <c r="AI58" t="str">
        <v>PID66000</v>
      </c>
      <c r="AJ58" t="str">
        <v>DFAT</v>
      </c>
      <c r="AK58">
        <v>0</v>
      </c>
      <c r="AL58">
        <v>0</v>
      </c>
      <c r="AM58">
        <v>5</v>
      </c>
      <c r="AN58" t="str">
        <v>Southeast Asia</v>
      </c>
      <c r="AO58">
        <v>0</v>
      </c>
      <c r="AP58" t="str">
        <v>Seniori**************y on Fe*****</v>
      </c>
      <c r="AQ58">
        <v>34.29</v>
      </c>
      <c r="AR58" t="str">
        <v>FCR-</v>
      </c>
      <c r="AS58" t="str">
        <v>Q2</v>
      </c>
    </row>
    <row r="59" spans="1:45" x14ac:dyDescent="0.25">
      <c r="A59" t="str">
        <v>B</v>
      </c>
      <c r="B59" t="str">
        <v>X5</v>
      </c>
      <c r="C59">
        <v>1573577</v>
      </c>
      <c r="D59">
        <v>5</v>
      </c>
      <c r="E59" s="2">
        <v>44742</v>
      </c>
      <c r="F59">
        <v>202206</v>
      </c>
      <c r="G59" t="str">
        <v>47217</v>
      </c>
      <c r="H59" t="str">
        <v>Severance pay</v>
      </c>
      <c r="I59">
        <v>590</v>
      </c>
      <c r="J59">
        <v>66131</v>
      </c>
      <c r="K59" t="str">
        <v>PID66000</v>
      </c>
      <c r="L59" t="str">
        <v>DFAT</v>
      </c>
      <c r="M59">
        <v>0</v>
      </c>
      <c r="N59">
        <v>0</v>
      </c>
      <c r="O59">
        <v>5</v>
      </c>
      <c r="P59" t="str">
        <v>Southeast Asia</v>
      </c>
      <c r="Q59">
        <v>0</v>
      </c>
      <c r="R59" t="str">
        <v>Seniori**************y on Ja*****</v>
      </c>
      <c r="S59">
        <v>22.36</v>
      </c>
      <c r="T59" t="str">
        <v>FCR-</v>
      </c>
      <c r="U59" t="str">
        <v>Q2</v>
      </c>
      <c r="Y59" t="str">
        <v>B</v>
      </c>
      <c r="Z59" t="str">
        <v>X5</v>
      </c>
      <c r="AA59">
        <v>1573577</v>
      </c>
      <c r="AB59">
        <v>5</v>
      </c>
      <c r="AC59">
        <v>44742</v>
      </c>
      <c r="AD59">
        <v>202206</v>
      </c>
      <c r="AE59" t="str">
        <v>47217</v>
      </c>
      <c r="AF59" t="str">
        <v>Severance pay</v>
      </c>
      <c r="AG59">
        <v>590</v>
      </c>
      <c r="AH59">
        <v>66131</v>
      </c>
      <c r="AI59" t="str">
        <v>PID66000</v>
      </c>
      <c r="AJ59" t="str">
        <v>DFAT</v>
      </c>
      <c r="AK59">
        <v>0</v>
      </c>
      <c r="AL59">
        <v>0</v>
      </c>
      <c r="AM59">
        <v>5</v>
      </c>
      <c r="AN59" t="str">
        <v>Southeast Asia</v>
      </c>
      <c r="AO59">
        <v>0</v>
      </c>
      <c r="AP59" t="str">
        <v>Seniori**************y on Ja*****</v>
      </c>
      <c r="AQ59">
        <v>22.36</v>
      </c>
      <c r="AR59" t="str">
        <v>FCR-</v>
      </c>
      <c r="AS59" t="str">
        <v>Q2</v>
      </c>
    </row>
    <row r="60" spans="1:45" x14ac:dyDescent="0.25">
      <c r="A60" t="str">
        <v>B</v>
      </c>
      <c r="B60" t="str">
        <v>H5</v>
      </c>
      <c r="C60">
        <v>1573579</v>
      </c>
      <c r="D60">
        <v>3</v>
      </c>
      <c r="E60" s="2">
        <v>44742</v>
      </c>
      <c r="F60">
        <v>202206</v>
      </c>
      <c r="G60" t="str">
        <v>47622</v>
      </c>
      <c r="H60" t="str">
        <v>Health care (Regional offices)</v>
      </c>
      <c r="I60">
        <v>590</v>
      </c>
      <c r="J60">
        <v>66131</v>
      </c>
      <c r="K60" t="str">
        <v>PID66000</v>
      </c>
      <c r="L60" t="str">
        <v>DFAT</v>
      </c>
      <c r="M60">
        <v>0</v>
      </c>
      <c r="N60">
        <v>0</v>
      </c>
      <c r="O60">
        <v>5</v>
      </c>
      <c r="P60" t="str">
        <v>Southeast Asia</v>
      </c>
      <c r="Q60">
        <v>0</v>
      </c>
      <c r="R60" t="str">
        <v>CB:Tran**************_Medica*****</v>
      </c>
      <c r="S60">
        <v>142.9</v>
      </c>
      <c r="T60" t="str">
        <v>FCR-</v>
      </c>
      <c r="U60" t="str">
        <v>Q2</v>
      </c>
      <c r="Y60" t="str">
        <v>B</v>
      </c>
      <c r="Z60" t="str">
        <v>H5</v>
      </c>
      <c r="AA60">
        <v>1573579</v>
      </c>
      <c r="AB60">
        <v>3</v>
      </c>
      <c r="AC60">
        <v>44742</v>
      </c>
      <c r="AD60">
        <v>202206</v>
      </c>
      <c r="AE60" t="str">
        <v>47622</v>
      </c>
      <c r="AF60" t="str">
        <v>Health care (Regional offices)</v>
      </c>
      <c r="AG60">
        <v>590</v>
      </c>
      <c r="AH60">
        <v>66131</v>
      </c>
      <c r="AI60" t="str">
        <v>PID66000</v>
      </c>
      <c r="AJ60" t="str">
        <v>DFAT</v>
      </c>
      <c r="AK60">
        <v>0</v>
      </c>
      <c r="AL60">
        <v>0</v>
      </c>
      <c r="AM60">
        <v>5</v>
      </c>
      <c r="AN60" t="str">
        <v>Southeast Asia</v>
      </c>
      <c r="AO60">
        <v>0</v>
      </c>
      <c r="AP60" t="str">
        <v>CB:Tran**************_Medica*****</v>
      </c>
      <c r="AQ60">
        <v>142.9</v>
      </c>
      <c r="AR60" t="str">
        <v>FCR-</v>
      </c>
      <c r="AS60" t="str">
        <v>Q2</v>
      </c>
    </row>
    <row r="61" spans="1:45" x14ac:dyDescent="0.25">
      <c r="A61" t="str">
        <v>B</v>
      </c>
      <c r="B61" t="str">
        <v>X5</v>
      </c>
      <c r="C61">
        <v>1573515</v>
      </c>
      <c r="D61">
        <v>0</v>
      </c>
      <c r="E61" s="2">
        <v>44680</v>
      </c>
      <c r="F61">
        <v>202204</v>
      </c>
      <c r="G61" t="str">
        <v>47211</v>
      </c>
      <c r="H61" t="str">
        <v>Salary (employees outside HO)</v>
      </c>
      <c r="I61">
        <v>590</v>
      </c>
      <c r="J61">
        <v>66133</v>
      </c>
      <c r="K61" t="str">
        <v>PID66000</v>
      </c>
      <c r="L61" t="str">
        <v>DFAT</v>
      </c>
      <c r="M61">
        <v>0</v>
      </c>
      <c r="N61">
        <v>0</v>
      </c>
      <c r="O61">
        <v>5</v>
      </c>
      <c r="P61" t="str">
        <v>Southeast Asia</v>
      </c>
      <c r="Q61">
        <v>0</v>
      </c>
      <c r="R61" t="str">
        <v>Salary **************'22_Mac*****</v>
      </c>
      <c r="S61">
        <v>1914.97</v>
      </c>
      <c r="T61" t="str">
        <v>FCR-</v>
      </c>
      <c r="U61" t="str">
        <v>Q2</v>
      </c>
      <c r="Y61" t="str">
        <v>B</v>
      </c>
      <c r="Z61" t="str">
        <v>X5</v>
      </c>
      <c r="AA61">
        <v>1573515</v>
      </c>
      <c r="AB61">
        <v>0</v>
      </c>
      <c r="AC61">
        <v>44680</v>
      </c>
      <c r="AD61">
        <v>202204</v>
      </c>
      <c r="AE61" t="str">
        <v>47211</v>
      </c>
      <c r="AF61" t="str">
        <v>Salary (employees outside HO)</v>
      </c>
      <c r="AG61">
        <v>590</v>
      </c>
      <c r="AH61">
        <v>66133</v>
      </c>
      <c r="AI61" t="str">
        <v>PID66000</v>
      </c>
      <c r="AJ61" t="str">
        <v>DFAT</v>
      </c>
      <c r="AK61">
        <v>0</v>
      </c>
      <c r="AL61">
        <v>0</v>
      </c>
      <c r="AM61">
        <v>5</v>
      </c>
      <c r="AN61" t="str">
        <v>Southeast Asia</v>
      </c>
      <c r="AO61">
        <v>0</v>
      </c>
      <c r="AP61" t="str">
        <v>Salary **************'22_Mac*****</v>
      </c>
      <c r="AQ61">
        <v>1914.97</v>
      </c>
      <c r="AR61" t="str">
        <v>FCR-</v>
      </c>
      <c r="AS61" t="str">
        <v>Q2</v>
      </c>
    </row>
    <row r="62" spans="1:45" x14ac:dyDescent="0.25">
      <c r="A62" t="str">
        <v>B</v>
      </c>
      <c r="B62" t="str">
        <v>X5</v>
      </c>
      <c r="C62">
        <v>1573517</v>
      </c>
      <c r="D62">
        <v>0</v>
      </c>
      <c r="E62" s="2">
        <v>44680</v>
      </c>
      <c r="F62">
        <v>202204</v>
      </c>
      <c r="G62" t="str">
        <v>47586</v>
      </c>
      <c r="H62" t="str">
        <v>Personnel insurance (employees outside HO)</v>
      </c>
      <c r="I62">
        <v>590</v>
      </c>
      <c r="J62">
        <v>66133</v>
      </c>
      <c r="K62" t="str">
        <v>PID66000</v>
      </c>
      <c r="L62" t="str">
        <v>DFAT</v>
      </c>
      <c r="M62">
        <v>0</v>
      </c>
      <c r="N62">
        <v>0</v>
      </c>
      <c r="O62">
        <v>5</v>
      </c>
      <c r="P62" t="str">
        <v>Southeast Asia</v>
      </c>
      <c r="Q62">
        <v>0</v>
      </c>
      <c r="R62" t="str">
        <v>health **************urance *****</v>
      </c>
      <c r="S62">
        <v>7.24</v>
      </c>
      <c r="T62" t="str">
        <v>FCR-</v>
      </c>
      <c r="U62" t="str">
        <v>Q2</v>
      </c>
      <c r="Y62" t="str">
        <v>B</v>
      </c>
      <c r="Z62" t="str">
        <v>X5</v>
      </c>
      <c r="AA62">
        <v>1573517</v>
      </c>
      <c r="AB62">
        <v>0</v>
      </c>
      <c r="AC62">
        <v>44680</v>
      </c>
      <c r="AD62">
        <v>202204</v>
      </c>
      <c r="AE62" t="str">
        <v>47586</v>
      </c>
      <c r="AF62" t="str">
        <v>Personnel insurance (employees outside HO)</v>
      </c>
      <c r="AG62">
        <v>590</v>
      </c>
      <c r="AH62">
        <v>66133</v>
      </c>
      <c r="AI62" t="str">
        <v>PID66000</v>
      </c>
      <c r="AJ62" t="str">
        <v>DFAT</v>
      </c>
      <c r="AK62">
        <v>0</v>
      </c>
      <c r="AL62">
        <v>0</v>
      </c>
      <c r="AM62">
        <v>5</v>
      </c>
      <c r="AN62" t="str">
        <v>Southeast Asia</v>
      </c>
      <c r="AO62">
        <v>0</v>
      </c>
      <c r="AP62" t="str">
        <v>health **************urance *****</v>
      </c>
      <c r="AQ62">
        <v>7.24</v>
      </c>
      <c r="AR62" t="str">
        <v>FCR-</v>
      </c>
      <c r="AS62" t="str">
        <v>Q2</v>
      </c>
    </row>
    <row r="63" spans="1:45" x14ac:dyDescent="0.25">
      <c r="A63" t="str">
        <v>B</v>
      </c>
      <c r="B63" t="str">
        <v>X5</v>
      </c>
      <c r="C63">
        <v>1573518</v>
      </c>
      <c r="D63">
        <v>1</v>
      </c>
      <c r="E63" s="2">
        <v>44680</v>
      </c>
      <c r="F63">
        <v>202204</v>
      </c>
      <c r="G63" t="str">
        <v>46990</v>
      </c>
      <c r="H63" t="str">
        <v>Other external expenses</v>
      </c>
      <c r="I63">
        <v>590</v>
      </c>
      <c r="J63">
        <v>66133</v>
      </c>
      <c r="K63" t="str">
        <v>PID66000</v>
      </c>
      <c r="L63" t="str">
        <v>DFAT</v>
      </c>
      <c r="M63">
        <v>0</v>
      </c>
      <c r="N63">
        <v>0</v>
      </c>
      <c r="O63">
        <v>5</v>
      </c>
      <c r="P63" t="str">
        <v>Southeast Asia</v>
      </c>
      <c r="Q63">
        <v>0</v>
      </c>
      <c r="R63" t="str">
        <v>NSSF to**************2_MacP*****</v>
      </c>
      <c r="S63">
        <v>7.1</v>
      </c>
      <c r="T63" t="str">
        <v>FCR-</v>
      </c>
      <c r="U63" t="str">
        <v>Q2</v>
      </c>
      <c r="Y63" t="str">
        <v>B</v>
      </c>
      <c r="Z63" t="str">
        <v>X5</v>
      </c>
      <c r="AA63">
        <v>1573518</v>
      </c>
      <c r="AB63">
        <v>1</v>
      </c>
      <c r="AC63">
        <v>44680</v>
      </c>
      <c r="AD63">
        <v>202204</v>
      </c>
      <c r="AE63" t="str">
        <v>46990</v>
      </c>
      <c r="AF63" t="str">
        <v>Other external expenses</v>
      </c>
      <c r="AG63">
        <v>590</v>
      </c>
      <c r="AH63">
        <v>66133</v>
      </c>
      <c r="AI63" t="str">
        <v>PID66000</v>
      </c>
      <c r="AJ63" t="str">
        <v>DFAT</v>
      </c>
      <c r="AK63">
        <v>0</v>
      </c>
      <c r="AL63">
        <v>0</v>
      </c>
      <c r="AM63">
        <v>5</v>
      </c>
      <c r="AN63" t="str">
        <v>Southeast Asia</v>
      </c>
      <c r="AO63">
        <v>0</v>
      </c>
      <c r="AP63" t="str">
        <v>NSSF to**************2_MacP*****</v>
      </c>
      <c r="AQ63">
        <v>7.1</v>
      </c>
      <c r="AR63" t="str">
        <v>FCR-</v>
      </c>
      <c r="AS63" t="str">
        <v>Q2</v>
      </c>
    </row>
    <row r="64" spans="1:45" x14ac:dyDescent="0.25">
      <c r="A64" t="str">
        <v>B</v>
      </c>
      <c r="B64" t="str">
        <v>X5</v>
      </c>
      <c r="C64">
        <v>1573539</v>
      </c>
      <c r="D64">
        <v>0</v>
      </c>
      <c r="E64" s="2">
        <v>44712</v>
      </c>
      <c r="F64">
        <v>202205</v>
      </c>
      <c r="G64" t="str">
        <v>47211</v>
      </c>
      <c r="H64" t="str">
        <v>Salary (employees outside HO)</v>
      </c>
      <c r="I64">
        <v>590</v>
      </c>
      <c r="J64">
        <v>66133</v>
      </c>
      <c r="K64" t="str">
        <v>PID66000</v>
      </c>
      <c r="L64" t="str">
        <v>DFAT</v>
      </c>
      <c r="M64">
        <v>0</v>
      </c>
      <c r="N64">
        <v>0</v>
      </c>
      <c r="O64">
        <v>5</v>
      </c>
      <c r="P64" t="str">
        <v>Southeast Asia</v>
      </c>
      <c r="Q64">
        <v>0</v>
      </c>
      <c r="R64" t="str">
        <v>Salary **************'22_Mac*****</v>
      </c>
      <c r="S64">
        <v>1787.6</v>
      </c>
      <c r="T64" t="str">
        <v>FCR-</v>
      </c>
      <c r="U64" t="str">
        <v>Q2</v>
      </c>
      <c r="Y64" t="str">
        <v>B</v>
      </c>
      <c r="Z64" t="str">
        <v>X5</v>
      </c>
      <c r="AA64">
        <v>1573539</v>
      </c>
      <c r="AB64">
        <v>0</v>
      </c>
      <c r="AC64">
        <v>44712</v>
      </c>
      <c r="AD64">
        <v>202205</v>
      </c>
      <c r="AE64" t="str">
        <v>47211</v>
      </c>
      <c r="AF64" t="str">
        <v>Salary (employees outside HO)</v>
      </c>
      <c r="AG64">
        <v>590</v>
      </c>
      <c r="AH64">
        <v>66133</v>
      </c>
      <c r="AI64" t="str">
        <v>PID66000</v>
      </c>
      <c r="AJ64" t="str">
        <v>DFAT</v>
      </c>
      <c r="AK64">
        <v>0</v>
      </c>
      <c r="AL64">
        <v>0</v>
      </c>
      <c r="AM64">
        <v>5</v>
      </c>
      <c r="AN64" t="str">
        <v>Southeast Asia</v>
      </c>
      <c r="AO64">
        <v>0</v>
      </c>
      <c r="AP64" t="str">
        <v>Salary **************'22_Mac*****</v>
      </c>
      <c r="AQ64">
        <v>1787.6</v>
      </c>
      <c r="AR64" t="str">
        <v>FCR-</v>
      </c>
      <c r="AS64" t="str">
        <v>Q2</v>
      </c>
    </row>
    <row r="65" spans="1:45" x14ac:dyDescent="0.25">
      <c r="A65" t="str">
        <v>B</v>
      </c>
      <c r="B65" t="str">
        <v>X5</v>
      </c>
      <c r="C65">
        <v>1573541</v>
      </c>
      <c r="D65">
        <v>0</v>
      </c>
      <c r="E65" s="2">
        <v>44712</v>
      </c>
      <c r="F65">
        <v>202205</v>
      </c>
      <c r="G65" t="str">
        <v>47586</v>
      </c>
      <c r="H65" t="str">
        <v>Personnel insurance (employees outside HO)</v>
      </c>
      <c r="I65">
        <v>590</v>
      </c>
      <c r="J65">
        <v>66133</v>
      </c>
      <c r="K65" t="str">
        <v>PID66000</v>
      </c>
      <c r="L65" t="str">
        <v>DFAT</v>
      </c>
      <c r="M65">
        <v>0</v>
      </c>
      <c r="N65">
        <v>0</v>
      </c>
      <c r="O65">
        <v>5</v>
      </c>
      <c r="P65" t="str">
        <v>Southeast Asia</v>
      </c>
      <c r="Q65">
        <v>0</v>
      </c>
      <c r="R65" t="str">
        <v>health **************urance *****</v>
      </c>
      <c r="S65">
        <v>6.76</v>
      </c>
      <c r="T65" t="str">
        <v>FCR-</v>
      </c>
      <c r="U65" t="str">
        <v>Q2</v>
      </c>
      <c r="Y65" t="str">
        <v>B</v>
      </c>
      <c r="Z65" t="str">
        <v>X5</v>
      </c>
      <c r="AA65">
        <v>1573541</v>
      </c>
      <c r="AB65">
        <v>0</v>
      </c>
      <c r="AC65">
        <v>44712</v>
      </c>
      <c r="AD65">
        <v>202205</v>
      </c>
      <c r="AE65" t="str">
        <v>47586</v>
      </c>
      <c r="AF65" t="str">
        <v>Personnel insurance (employees outside HO)</v>
      </c>
      <c r="AG65">
        <v>590</v>
      </c>
      <c r="AH65">
        <v>66133</v>
      </c>
      <c r="AI65" t="str">
        <v>PID66000</v>
      </c>
      <c r="AJ65" t="str">
        <v>DFAT</v>
      </c>
      <c r="AK65">
        <v>0</v>
      </c>
      <c r="AL65">
        <v>0</v>
      </c>
      <c r="AM65">
        <v>5</v>
      </c>
      <c r="AN65" t="str">
        <v>Southeast Asia</v>
      </c>
      <c r="AO65">
        <v>0</v>
      </c>
      <c r="AP65" t="str">
        <v>health **************urance *****</v>
      </c>
      <c r="AQ65">
        <v>6.76</v>
      </c>
      <c r="AR65" t="str">
        <v>FCR-</v>
      </c>
      <c r="AS65" t="str">
        <v>Q2</v>
      </c>
    </row>
    <row r="66" spans="1:45" x14ac:dyDescent="0.25">
      <c r="A66" t="str">
        <v>B</v>
      </c>
      <c r="B66" t="str">
        <v>X5</v>
      </c>
      <c r="C66">
        <v>1573542</v>
      </c>
      <c r="D66">
        <v>1</v>
      </c>
      <c r="E66" s="2">
        <v>44712</v>
      </c>
      <c r="F66">
        <v>202205</v>
      </c>
      <c r="G66" t="str">
        <v>46990</v>
      </c>
      <c r="H66" t="str">
        <v>Other external expenses</v>
      </c>
      <c r="I66">
        <v>590</v>
      </c>
      <c r="J66">
        <v>66133</v>
      </c>
      <c r="K66" t="str">
        <v>PID66000</v>
      </c>
      <c r="L66" t="str">
        <v>DFAT</v>
      </c>
      <c r="M66">
        <v>0</v>
      </c>
      <c r="N66">
        <v>0</v>
      </c>
      <c r="O66">
        <v>5</v>
      </c>
      <c r="P66" t="str">
        <v>Southeast Asia</v>
      </c>
      <c r="Q66">
        <v>0</v>
      </c>
      <c r="R66" t="str">
        <v>NSSF to**************2_MacP*****</v>
      </c>
      <c r="S66">
        <v>6.52</v>
      </c>
      <c r="T66" t="str">
        <v>FCR-</v>
      </c>
      <c r="U66" t="str">
        <v>Q2</v>
      </c>
      <c r="Y66" t="str">
        <v>B</v>
      </c>
      <c r="Z66" t="str">
        <v>X5</v>
      </c>
      <c r="AA66">
        <v>1573542</v>
      </c>
      <c r="AB66">
        <v>1</v>
      </c>
      <c r="AC66">
        <v>44712</v>
      </c>
      <c r="AD66">
        <v>202205</v>
      </c>
      <c r="AE66" t="str">
        <v>46990</v>
      </c>
      <c r="AF66" t="str">
        <v>Other external expenses</v>
      </c>
      <c r="AG66">
        <v>590</v>
      </c>
      <c r="AH66">
        <v>66133</v>
      </c>
      <c r="AI66" t="str">
        <v>PID66000</v>
      </c>
      <c r="AJ66" t="str">
        <v>DFAT</v>
      </c>
      <c r="AK66">
        <v>0</v>
      </c>
      <c r="AL66">
        <v>0</v>
      </c>
      <c r="AM66">
        <v>5</v>
      </c>
      <c r="AN66" t="str">
        <v>Southeast Asia</v>
      </c>
      <c r="AO66">
        <v>0</v>
      </c>
      <c r="AP66" t="str">
        <v>NSSF to**************2_MacP*****</v>
      </c>
      <c r="AQ66">
        <v>6.52</v>
      </c>
      <c r="AR66" t="str">
        <v>FCR-</v>
      </c>
      <c r="AS66" t="str">
        <v>Q2</v>
      </c>
    </row>
    <row r="67" spans="1:45" x14ac:dyDescent="0.25">
      <c r="A67" t="str">
        <v>B</v>
      </c>
      <c r="B67" t="str">
        <v>X5</v>
      </c>
      <c r="C67">
        <v>1573571</v>
      </c>
      <c r="D67">
        <v>0</v>
      </c>
      <c r="E67" s="2">
        <v>44742</v>
      </c>
      <c r="F67">
        <v>202206</v>
      </c>
      <c r="G67" t="str">
        <v>47211</v>
      </c>
      <c r="H67" t="str">
        <v>Salary (employees outside HO)</v>
      </c>
      <c r="I67">
        <v>590</v>
      </c>
      <c r="J67">
        <v>66133</v>
      </c>
      <c r="K67" t="str">
        <v>PID66000</v>
      </c>
      <c r="L67" t="str">
        <v>DFAT</v>
      </c>
      <c r="M67">
        <v>0</v>
      </c>
      <c r="N67">
        <v>0</v>
      </c>
      <c r="O67">
        <v>5</v>
      </c>
      <c r="P67" t="str">
        <v>Southeast Asia</v>
      </c>
      <c r="Q67">
        <v>0</v>
      </c>
      <c r="R67" t="str">
        <v>Salary **************'22_Mac*****</v>
      </c>
      <c r="S67">
        <v>1758.71</v>
      </c>
      <c r="T67" t="str">
        <v>FCR-</v>
      </c>
      <c r="U67" t="str">
        <v>Q2</v>
      </c>
      <c r="Y67" t="str">
        <v>B</v>
      </c>
      <c r="Z67" t="str">
        <v>X5</v>
      </c>
      <c r="AA67">
        <v>1573571</v>
      </c>
      <c r="AB67">
        <v>0</v>
      </c>
      <c r="AC67">
        <v>44742</v>
      </c>
      <c r="AD67">
        <v>202206</v>
      </c>
      <c r="AE67" t="str">
        <v>47211</v>
      </c>
      <c r="AF67" t="str">
        <v>Salary (employees outside HO)</v>
      </c>
      <c r="AG67">
        <v>590</v>
      </c>
      <c r="AH67">
        <v>66133</v>
      </c>
      <c r="AI67" t="str">
        <v>PID66000</v>
      </c>
      <c r="AJ67" t="str">
        <v>DFAT</v>
      </c>
      <c r="AK67">
        <v>0</v>
      </c>
      <c r="AL67">
        <v>0</v>
      </c>
      <c r="AM67">
        <v>5</v>
      </c>
      <c r="AN67" t="str">
        <v>Southeast Asia</v>
      </c>
      <c r="AO67">
        <v>0</v>
      </c>
      <c r="AP67" t="str">
        <v>Salary **************'22_Mac*****</v>
      </c>
      <c r="AQ67">
        <v>1758.71</v>
      </c>
      <c r="AR67" t="str">
        <v>FCR-</v>
      </c>
      <c r="AS67" t="str">
        <v>Q2</v>
      </c>
    </row>
    <row r="68" spans="1:45" x14ac:dyDescent="0.25">
      <c r="A68" t="str">
        <v>B</v>
      </c>
      <c r="B68" t="str">
        <v>X5</v>
      </c>
      <c r="C68">
        <v>1573573</v>
      </c>
      <c r="D68">
        <v>0</v>
      </c>
      <c r="E68" s="2">
        <v>44742</v>
      </c>
      <c r="F68">
        <v>202206</v>
      </c>
      <c r="G68" t="str">
        <v>47586</v>
      </c>
      <c r="H68" t="str">
        <v>Personnel insurance (employees outside HO)</v>
      </c>
      <c r="I68">
        <v>590</v>
      </c>
      <c r="J68">
        <v>66133</v>
      </c>
      <c r="K68" t="str">
        <v>PID66000</v>
      </c>
      <c r="L68" t="str">
        <v>DFAT</v>
      </c>
      <c r="M68">
        <v>0</v>
      </c>
      <c r="N68">
        <v>0</v>
      </c>
      <c r="O68">
        <v>5</v>
      </c>
      <c r="P68" t="str">
        <v>Southeast Asia</v>
      </c>
      <c r="Q68">
        <v>0</v>
      </c>
      <c r="R68" t="str">
        <v>health **************urance *****</v>
      </c>
      <c r="S68">
        <v>6.65</v>
      </c>
      <c r="T68" t="str">
        <v>FCR-</v>
      </c>
      <c r="U68" t="str">
        <v>Q2</v>
      </c>
      <c r="Y68" t="str">
        <v>B</v>
      </c>
      <c r="Z68" t="str">
        <v>X5</v>
      </c>
      <c r="AA68">
        <v>1573573</v>
      </c>
      <c r="AB68">
        <v>0</v>
      </c>
      <c r="AC68">
        <v>44742</v>
      </c>
      <c r="AD68">
        <v>202206</v>
      </c>
      <c r="AE68" t="str">
        <v>47586</v>
      </c>
      <c r="AF68" t="str">
        <v>Personnel insurance (employees outside HO)</v>
      </c>
      <c r="AG68">
        <v>590</v>
      </c>
      <c r="AH68">
        <v>66133</v>
      </c>
      <c r="AI68" t="str">
        <v>PID66000</v>
      </c>
      <c r="AJ68" t="str">
        <v>DFAT</v>
      </c>
      <c r="AK68">
        <v>0</v>
      </c>
      <c r="AL68">
        <v>0</v>
      </c>
      <c r="AM68">
        <v>5</v>
      </c>
      <c r="AN68" t="str">
        <v>Southeast Asia</v>
      </c>
      <c r="AO68">
        <v>0</v>
      </c>
      <c r="AP68" t="str">
        <v>health **************urance *****</v>
      </c>
      <c r="AQ68">
        <v>6.65</v>
      </c>
      <c r="AR68" t="str">
        <v>FCR-</v>
      </c>
      <c r="AS68" t="str">
        <v>Q2</v>
      </c>
    </row>
    <row r="69" spans="1:45" x14ac:dyDescent="0.25">
      <c r="A69" t="str">
        <v>B</v>
      </c>
      <c r="B69" t="str">
        <v>X5</v>
      </c>
      <c r="C69">
        <v>1573574</v>
      </c>
      <c r="D69">
        <v>1</v>
      </c>
      <c r="E69" s="2">
        <v>44742</v>
      </c>
      <c r="F69">
        <v>202206</v>
      </c>
      <c r="G69" t="str">
        <v>46990</v>
      </c>
      <c r="H69" t="str">
        <v>Other external expenses</v>
      </c>
      <c r="I69">
        <v>590</v>
      </c>
      <c r="J69">
        <v>66133</v>
      </c>
      <c r="K69" t="str">
        <v>PID66000</v>
      </c>
      <c r="L69" t="str">
        <v>DFAT</v>
      </c>
      <c r="M69">
        <v>0</v>
      </c>
      <c r="N69">
        <v>0</v>
      </c>
      <c r="O69">
        <v>5</v>
      </c>
      <c r="P69" t="str">
        <v>Southeast Asia</v>
      </c>
      <c r="Q69">
        <v>0</v>
      </c>
      <c r="R69" t="str">
        <v>NSSF to**************2_MacP*****</v>
      </c>
      <c r="S69">
        <v>6.41</v>
      </c>
      <c r="T69" t="str">
        <v>FCR-</v>
      </c>
      <c r="U69" t="str">
        <v>Q2</v>
      </c>
      <c r="Y69" t="str">
        <v>B</v>
      </c>
      <c r="Z69" t="str">
        <v>X5</v>
      </c>
      <c r="AA69">
        <v>1573574</v>
      </c>
      <c r="AB69">
        <v>1</v>
      </c>
      <c r="AC69">
        <v>44742</v>
      </c>
      <c r="AD69">
        <v>202206</v>
      </c>
      <c r="AE69" t="str">
        <v>46990</v>
      </c>
      <c r="AF69" t="str">
        <v>Other external expenses</v>
      </c>
      <c r="AG69">
        <v>590</v>
      </c>
      <c r="AH69">
        <v>66133</v>
      </c>
      <c r="AI69" t="str">
        <v>PID66000</v>
      </c>
      <c r="AJ69" t="str">
        <v>DFAT</v>
      </c>
      <c r="AK69">
        <v>0</v>
      </c>
      <c r="AL69">
        <v>0</v>
      </c>
      <c r="AM69">
        <v>5</v>
      </c>
      <c r="AN69" t="str">
        <v>Southeast Asia</v>
      </c>
      <c r="AO69">
        <v>0</v>
      </c>
      <c r="AP69" t="str">
        <v>NSSF to**************2_MacP*****</v>
      </c>
      <c r="AQ69">
        <v>6.41</v>
      </c>
      <c r="AR69" t="str">
        <v>FCR-</v>
      </c>
      <c r="AS69" t="str">
        <v>Q2</v>
      </c>
    </row>
    <row r="70" spans="1:45" x14ac:dyDescent="0.25">
      <c r="A70" t="str">
        <v>B</v>
      </c>
      <c r="B70" t="str">
        <v>X5</v>
      </c>
      <c r="C70">
        <v>1573577</v>
      </c>
      <c r="D70">
        <v>51</v>
      </c>
      <c r="E70" s="2">
        <v>44742</v>
      </c>
      <c r="F70">
        <v>202206</v>
      </c>
      <c r="G70" t="str">
        <v>47217</v>
      </c>
      <c r="H70" t="str">
        <v>Severance pay</v>
      </c>
      <c r="I70">
        <v>590</v>
      </c>
      <c r="J70">
        <v>66133</v>
      </c>
      <c r="K70" t="str">
        <v>PID66000</v>
      </c>
      <c r="L70" t="str">
        <v>DFAT</v>
      </c>
      <c r="M70">
        <v>0</v>
      </c>
      <c r="N70">
        <v>0</v>
      </c>
      <c r="O70">
        <v>5</v>
      </c>
      <c r="P70" t="str">
        <v>Southeast Asia</v>
      </c>
      <c r="Q70">
        <v>0</v>
      </c>
      <c r="R70" t="str">
        <v>Seniori**************a on Ju*****</v>
      </c>
      <c r="S70">
        <v>101.71</v>
      </c>
      <c r="T70" t="str">
        <v>FCR-</v>
      </c>
      <c r="U70" t="str">
        <v>Q2</v>
      </c>
      <c r="Y70" t="str">
        <v>B</v>
      </c>
      <c r="Z70" t="str">
        <v>X5</v>
      </c>
      <c r="AA70">
        <v>1573577</v>
      </c>
      <c r="AB70">
        <v>51</v>
      </c>
      <c r="AC70">
        <v>44742</v>
      </c>
      <c r="AD70">
        <v>202206</v>
      </c>
      <c r="AE70" t="str">
        <v>47217</v>
      </c>
      <c r="AF70" t="str">
        <v>Severance pay</v>
      </c>
      <c r="AG70">
        <v>590</v>
      </c>
      <c r="AH70">
        <v>66133</v>
      </c>
      <c r="AI70" t="str">
        <v>PID66000</v>
      </c>
      <c r="AJ70" t="str">
        <v>DFAT</v>
      </c>
      <c r="AK70">
        <v>0</v>
      </c>
      <c r="AL70">
        <v>0</v>
      </c>
      <c r="AM70">
        <v>5</v>
      </c>
      <c r="AN70" t="str">
        <v>Southeast Asia</v>
      </c>
      <c r="AO70">
        <v>0</v>
      </c>
      <c r="AP70" t="str">
        <v>Seniori**************a on Ju*****</v>
      </c>
      <c r="AQ70">
        <v>101.71</v>
      </c>
      <c r="AR70" t="str">
        <v>FCR-</v>
      </c>
      <c r="AS70" t="str">
        <v>Q2</v>
      </c>
    </row>
    <row r="71" spans="1:45" x14ac:dyDescent="0.25">
      <c r="A71" t="str">
        <v>B</v>
      </c>
      <c r="B71" t="str">
        <v>X5</v>
      </c>
      <c r="C71">
        <v>1573577</v>
      </c>
      <c r="D71">
        <v>42</v>
      </c>
      <c r="E71" s="2">
        <v>44742</v>
      </c>
      <c r="F71">
        <v>202206</v>
      </c>
      <c r="G71" t="str">
        <v>47217</v>
      </c>
      <c r="H71" t="str">
        <v>Severance pay</v>
      </c>
      <c r="I71">
        <v>590</v>
      </c>
      <c r="J71">
        <v>66133</v>
      </c>
      <c r="K71" t="str">
        <v>PID66000</v>
      </c>
      <c r="L71" t="str">
        <v>DFAT</v>
      </c>
      <c r="M71">
        <v>0</v>
      </c>
      <c r="N71">
        <v>0</v>
      </c>
      <c r="O71">
        <v>5</v>
      </c>
      <c r="P71" t="str">
        <v>Southeast Asia</v>
      </c>
      <c r="Q71">
        <v>0</v>
      </c>
      <c r="R71" t="str">
        <v>Seniori**************a on Ma*****</v>
      </c>
      <c r="S71">
        <v>103.38</v>
      </c>
      <c r="T71" t="str">
        <v>FCR-</v>
      </c>
      <c r="U71" t="str">
        <v>Q2</v>
      </c>
      <c r="Y71" t="str">
        <v>B</v>
      </c>
      <c r="Z71" t="str">
        <v>X5</v>
      </c>
      <c r="AA71">
        <v>1573577</v>
      </c>
      <c r="AB71">
        <v>42</v>
      </c>
      <c r="AC71">
        <v>44742</v>
      </c>
      <c r="AD71">
        <v>202206</v>
      </c>
      <c r="AE71" t="str">
        <v>47217</v>
      </c>
      <c r="AF71" t="str">
        <v>Severance pay</v>
      </c>
      <c r="AG71">
        <v>590</v>
      </c>
      <c r="AH71">
        <v>66133</v>
      </c>
      <c r="AI71" t="str">
        <v>PID66000</v>
      </c>
      <c r="AJ71" t="str">
        <v>DFAT</v>
      </c>
      <c r="AK71">
        <v>0</v>
      </c>
      <c r="AL71">
        <v>0</v>
      </c>
      <c r="AM71">
        <v>5</v>
      </c>
      <c r="AN71" t="str">
        <v>Southeast Asia</v>
      </c>
      <c r="AO71">
        <v>0</v>
      </c>
      <c r="AP71" t="str">
        <v>Seniori**************a on Ma*****</v>
      </c>
      <c r="AQ71">
        <v>103.38</v>
      </c>
      <c r="AR71" t="str">
        <v>FCR-</v>
      </c>
      <c r="AS71" t="str">
        <v>Q2</v>
      </c>
    </row>
    <row r="72" spans="1:45" x14ac:dyDescent="0.25">
      <c r="A72" t="str">
        <v>B</v>
      </c>
      <c r="B72" t="str">
        <v>X5</v>
      </c>
      <c r="C72">
        <v>1573577</v>
      </c>
      <c r="D72">
        <v>33</v>
      </c>
      <c r="E72" s="2">
        <v>44742</v>
      </c>
      <c r="F72">
        <v>202206</v>
      </c>
      <c r="G72" t="str">
        <v>47217</v>
      </c>
      <c r="H72" t="str">
        <v>Severance pay</v>
      </c>
      <c r="I72">
        <v>590</v>
      </c>
      <c r="J72">
        <v>66133</v>
      </c>
      <c r="K72" t="str">
        <v>PID66000</v>
      </c>
      <c r="L72" t="str">
        <v>DFAT</v>
      </c>
      <c r="M72">
        <v>0</v>
      </c>
      <c r="N72">
        <v>0</v>
      </c>
      <c r="O72">
        <v>5</v>
      </c>
      <c r="P72" t="str">
        <v>Southeast Asia</v>
      </c>
      <c r="Q72">
        <v>0</v>
      </c>
      <c r="R72" t="str">
        <v>Seniori**************a on Ap*****</v>
      </c>
      <c r="S72">
        <v>110.75</v>
      </c>
      <c r="T72" t="str">
        <v>FCR-</v>
      </c>
      <c r="U72" t="str">
        <v>Q2</v>
      </c>
      <c r="Y72" t="str">
        <v>B</v>
      </c>
      <c r="Z72" t="str">
        <v>X5</v>
      </c>
      <c r="AA72">
        <v>1573577</v>
      </c>
      <c r="AB72">
        <v>33</v>
      </c>
      <c r="AC72">
        <v>44742</v>
      </c>
      <c r="AD72">
        <v>202206</v>
      </c>
      <c r="AE72" t="str">
        <v>47217</v>
      </c>
      <c r="AF72" t="str">
        <v>Severance pay</v>
      </c>
      <c r="AG72">
        <v>590</v>
      </c>
      <c r="AH72">
        <v>66133</v>
      </c>
      <c r="AI72" t="str">
        <v>PID66000</v>
      </c>
      <c r="AJ72" t="str">
        <v>DFAT</v>
      </c>
      <c r="AK72">
        <v>0</v>
      </c>
      <c r="AL72">
        <v>0</v>
      </c>
      <c r="AM72">
        <v>5</v>
      </c>
      <c r="AN72" t="str">
        <v>Southeast Asia</v>
      </c>
      <c r="AO72">
        <v>0</v>
      </c>
      <c r="AP72" t="str">
        <v>Seniori**************a on Ap*****</v>
      </c>
      <c r="AQ72">
        <v>110.75</v>
      </c>
      <c r="AR72" t="str">
        <v>FCR-</v>
      </c>
      <c r="AS72" t="str">
        <v>Q2</v>
      </c>
    </row>
    <row r="73" spans="1:45" x14ac:dyDescent="0.25">
      <c r="A73" t="str">
        <v>B</v>
      </c>
      <c r="B73" t="str">
        <v>X5</v>
      </c>
      <c r="C73">
        <v>1573577</v>
      </c>
      <c r="D73">
        <v>24</v>
      </c>
      <c r="E73" s="2">
        <v>44742</v>
      </c>
      <c r="F73">
        <v>202206</v>
      </c>
      <c r="G73" t="str">
        <v>47217</v>
      </c>
      <c r="H73" t="str">
        <v>Severance pay</v>
      </c>
      <c r="I73">
        <v>590</v>
      </c>
      <c r="J73">
        <v>66133</v>
      </c>
      <c r="K73" t="str">
        <v>PID66000</v>
      </c>
      <c r="L73" t="str">
        <v>DFAT</v>
      </c>
      <c r="M73">
        <v>0</v>
      </c>
      <c r="N73">
        <v>0</v>
      </c>
      <c r="O73">
        <v>5</v>
      </c>
      <c r="P73" t="str">
        <v>Southeast Asia</v>
      </c>
      <c r="Q73">
        <v>0</v>
      </c>
      <c r="R73" t="str">
        <v>Seniori**************a on Ma*****</v>
      </c>
      <c r="S73">
        <v>112</v>
      </c>
      <c r="T73" t="str">
        <v>FCR-</v>
      </c>
      <c r="U73" t="str">
        <v>Q2</v>
      </c>
      <c r="Y73" t="str">
        <v>B</v>
      </c>
      <c r="Z73" t="str">
        <v>X5</v>
      </c>
      <c r="AA73">
        <v>1573577</v>
      </c>
      <c r="AB73">
        <v>24</v>
      </c>
      <c r="AC73">
        <v>44742</v>
      </c>
      <c r="AD73">
        <v>202206</v>
      </c>
      <c r="AE73" t="str">
        <v>47217</v>
      </c>
      <c r="AF73" t="str">
        <v>Severance pay</v>
      </c>
      <c r="AG73">
        <v>590</v>
      </c>
      <c r="AH73">
        <v>66133</v>
      </c>
      <c r="AI73" t="str">
        <v>PID66000</v>
      </c>
      <c r="AJ73" t="str">
        <v>DFAT</v>
      </c>
      <c r="AK73">
        <v>0</v>
      </c>
      <c r="AL73">
        <v>0</v>
      </c>
      <c r="AM73">
        <v>5</v>
      </c>
      <c r="AN73" t="str">
        <v>Southeast Asia</v>
      </c>
      <c r="AO73">
        <v>0</v>
      </c>
      <c r="AP73" t="str">
        <v>Seniori**************a on Ma*****</v>
      </c>
      <c r="AQ73">
        <v>112</v>
      </c>
      <c r="AR73" t="str">
        <v>FCR-</v>
      </c>
      <c r="AS73" t="str">
        <v>Q2</v>
      </c>
    </row>
    <row r="74" spans="1:45" x14ac:dyDescent="0.25">
      <c r="A74" t="str">
        <v>B</v>
      </c>
      <c r="B74" t="str">
        <v>X5</v>
      </c>
      <c r="C74">
        <v>1573577</v>
      </c>
      <c r="D74">
        <v>14</v>
      </c>
      <c r="E74" s="2">
        <v>44742</v>
      </c>
      <c r="F74">
        <v>202206</v>
      </c>
      <c r="G74" t="str">
        <v>47217</v>
      </c>
      <c r="H74" t="str">
        <v>Severance pay</v>
      </c>
      <c r="I74">
        <v>590</v>
      </c>
      <c r="J74">
        <v>66133</v>
      </c>
      <c r="K74" t="str">
        <v>PID66000</v>
      </c>
      <c r="L74" t="str">
        <v>DFAT</v>
      </c>
      <c r="M74">
        <v>0</v>
      </c>
      <c r="N74">
        <v>0</v>
      </c>
      <c r="O74">
        <v>5</v>
      </c>
      <c r="P74" t="str">
        <v>Southeast Asia</v>
      </c>
      <c r="Q74">
        <v>0</v>
      </c>
      <c r="R74" t="str">
        <v>Seniori**************a on Fe*****</v>
      </c>
      <c r="S74">
        <v>122.76</v>
      </c>
      <c r="T74" t="str">
        <v>FCR-</v>
      </c>
      <c r="U74" t="str">
        <v>Q2</v>
      </c>
      <c r="Y74" t="str">
        <v>B</v>
      </c>
      <c r="Z74" t="str">
        <v>X5</v>
      </c>
      <c r="AA74">
        <v>1573577</v>
      </c>
      <c r="AB74">
        <v>14</v>
      </c>
      <c r="AC74">
        <v>44742</v>
      </c>
      <c r="AD74">
        <v>202206</v>
      </c>
      <c r="AE74" t="str">
        <v>47217</v>
      </c>
      <c r="AF74" t="str">
        <v>Severance pay</v>
      </c>
      <c r="AG74">
        <v>590</v>
      </c>
      <c r="AH74">
        <v>66133</v>
      </c>
      <c r="AI74" t="str">
        <v>PID66000</v>
      </c>
      <c r="AJ74" t="str">
        <v>DFAT</v>
      </c>
      <c r="AK74">
        <v>0</v>
      </c>
      <c r="AL74">
        <v>0</v>
      </c>
      <c r="AM74">
        <v>5</v>
      </c>
      <c r="AN74" t="str">
        <v>Southeast Asia</v>
      </c>
      <c r="AO74">
        <v>0</v>
      </c>
      <c r="AP74" t="str">
        <v>Seniori**************a on Fe*****</v>
      </c>
      <c r="AQ74">
        <v>122.76</v>
      </c>
      <c r="AR74" t="str">
        <v>FCR-</v>
      </c>
      <c r="AS74" t="str">
        <v>Q2</v>
      </c>
    </row>
    <row r="75" spans="1:45" x14ac:dyDescent="0.25">
      <c r="A75" t="str">
        <v>B</v>
      </c>
      <c r="B75" t="str">
        <v>X5</v>
      </c>
      <c r="C75">
        <v>1573577</v>
      </c>
      <c r="D75">
        <v>2</v>
      </c>
      <c r="E75" s="2">
        <v>44742</v>
      </c>
      <c r="F75">
        <v>202206</v>
      </c>
      <c r="G75" t="str">
        <v>47217</v>
      </c>
      <c r="H75" t="str">
        <v>Severance pay</v>
      </c>
      <c r="I75">
        <v>590</v>
      </c>
      <c r="J75">
        <v>66133</v>
      </c>
      <c r="K75" t="str">
        <v>PID66000</v>
      </c>
      <c r="L75" t="str">
        <v>DFAT</v>
      </c>
      <c r="M75">
        <v>0</v>
      </c>
      <c r="N75">
        <v>0</v>
      </c>
      <c r="O75">
        <v>5</v>
      </c>
      <c r="P75" t="str">
        <v>Southeast Asia</v>
      </c>
      <c r="Q75">
        <v>0</v>
      </c>
      <c r="R75" t="str">
        <v>Seniori**************a on Ja*****</v>
      </c>
      <c r="S75">
        <v>100.71</v>
      </c>
      <c r="T75" t="str">
        <v>FCR-</v>
      </c>
      <c r="U75" t="str">
        <v>Q2</v>
      </c>
      <c r="Y75" t="str">
        <v>B</v>
      </c>
      <c r="Z75" t="str">
        <v>X5</v>
      </c>
      <c r="AA75">
        <v>1573577</v>
      </c>
      <c r="AB75">
        <v>2</v>
      </c>
      <c r="AC75">
        <v>44742</v>
      </c>
      <c r="AD75">
        <v>202206</v>
      </c>
      <c r="AE75" t="str">
        <v>47217</v>
      </c>
      <c r="AF75" t="str">
        <v>Severance pay</v>
      </c>
      <c r="AG75">
        <v>590</v>
      </c>
      <c r="AH75">
        <v>66133</v>
      </c>
      <c r="AI75" t="str">
        <v>PID66000</v>
      </c>
      <c r="AJ75" t="str">
        <v>DFAT</v>
      </c>
      <c r="AK75">
        <v>0</v>
      </c>
      <c r="AL75">
        <v>0</v>
      </c>
      <c r="AM75">
        <v>5</v>
      </c>
      <c r="AN75" t="str">
        <v>Southeast Asia</v>
      </c>
      <c r="AO75">
        <v>0</v>
      </c>
      <c r="AP75" t="str">
        <v>Seniori**************a on Ja*****</v>
      </c>
      <c r="AQ75">
        <v>100.71</v>
      </c>
      <c r="AR75" t="str">
        <v>FCR-</v>
      </c>
      <c r="AS75" t="str">
        <v>Q2</v>
      </c>
    </row>
    <row r="76" spans="1:45" x14ac:dyDescent="0.25">
      <c r="A76" t="str">
        <v>B</v>
      </c>
      <c r="B76" t="str">
        <v>X5</v>
      </c>
      <c r="C76">
        <v>1573515</v>
      </c>
      <c r="D76">
        <v>4</v>
      </c>
      <c r="E76" s="2">
        <v>44680</v>
      </c>
      <c r="F76">
        <v>202204</v>
      </c>
      <c r="G76" t="str">
        <v>47211</v>
      </c>
      <c r="H76" t="str">
        <v>Salary (employees outside HO)</v>
      </c>
      <c r="I76">
        <v>590</v>
      </c>
      <c r="J76">
        <v>66135</v>
      </c>
      <c r="K76" t="str">
        <v>PID66000</v>
      </c>
      <c r="L76" t="str">
        <v>DFAT</v>
      </c>
      <c r="M76">
        <v>0</v>
      </c>
      <c r="N76">
        <v>0</v>
      </c>
      <c r="O76">
        <v>5</v>
      </c>
      <c r="P76" t="str">
        <v>Southeast Asia</v>
      </c>
      <c r="Q76">
        <v>0</v>
      </c>
      <c r="R76" t="str">
        <v>Salary **************'22_Mac*****</v>
      </c>
      <c r="S76">
        <v>1193.3</v>
      </c>
      <c r="T76" t="str">
        <v>FCR-</v>
      </c>
      <c r="U76" t="str">
        <v>Q2</v>
      </c>
      <c r="Y76" t="str">
        <v>B</v>
      </c>
      <c r="Z76" t="str">
        <v>X5</v>
      </c>
      <c r="AA76">
        <v>1573515</v>
      </c>
      <c r="AB76">
        <v>4</v>
      </c>
      <c r="AC76">
        <v>44680</v>
      </c>
      <c r="AD76">
        <v>202204</v>
      </c>
      <c r="AE76" t="str">
        <v>47211</v>
      </c>
      <c r="AF76" t="str">
        <v>Salary (employees outside HO)</v>
      </c>
      <c r="AG76">
        <v>590</v>
      </c>
      <c r="AH76">
        <v>66135</v>
      </c>
      <c r="AI76" t="str">
        <v>PID66000</v>
      </c>
      <c r="AJ76" t="str">
        <v>DFAT</v>
      </c>
      <c r="AK76">
        <v>0</v>
      </c>
      <c r="AL76">
        <v>0</v>
      </c>
      <c r="AM76">
        <v>5</v>
      </c>
      <c r="AN76" t="str">
        <v>Southeast Asia</v>
      </c>
      <c r="AO76">
        <v>0</v>
      </c>
      <c r="AP76" t="str">
        <v>Salary **************'22_Mac*****</v>
      </c>
      <c r="AQ76">
        <v>1193.3</v>
      </c>
      <c r="AR76" t="str">
        <v>FCR-</v>
      </c>
      <c r="AS76" t="str">
        <v>Q2</v>
      </c>
    </row>
    <row r="77" spans="1:45" x14ac:dyDescent="0.25">
      <c r="A77" t="str">
        <v>B</v>
      </c>
      <c r="B77" t="str">
        <v>X5</v>
      </c>
      <c r="C77">
        <v>1573517</v>
      </c>
      <c r="D77">
        <v>4</v>
      </c>
      <c r="E77" s="2">
        <v>44680</v>
      </c>
      <c r="F77">
        <v>202204</v>
      </c>
      <c r="G77" t="str">
        <v>47586</v>
      </c>
      <c r="H77" t="str">
        <v>Personnel insurance (employees outside HO)</v>
      </c>
      <c r="I77">
        <v>590</v>
      </c>
      <c r="J77">
        <v>66135</v>
      </c>
      <c r="K77" t="str">
        <v>PID66000</v>
      </c>
      <c r="L77" t="str">
        <v>DFAT</v>
      </c>
      <c r="M77">
        <v>0</v>
      </c>
      <c r="N77">
        <v>0</v>
      </c>
      <c r="O77">
        <v>5</v>
      </c>
      <c r="P77" t="str">
        <v>Southeast Asia</v>
      </c>
      <c r="Q77">
        <v>0</v>
      </c>
      <c r="R77" t="str">
        <v>health **************urance *****</v>
      </c>
      <c r="S77">
        <v>9.31</v>
      </c>
      <c r="T77" t="str">
        <v>FCR-</v>
      </c>
      <c r="U77" t="str">
        <v>Q2</v>
      </c>
      <c r="Y77" t="str">
        <v>B</v>
      </c>
      <c r="Z77" t="str">
        <v>X5</v>
      </c>
      <c r="AA77">
        <v>1573517</v>
      </c>
      <c r="AB77">
        <v>4</v>
      </c>
      <c r="AC77">
        <v>44680</v>
      </c>
      <c r="AD77">
        <v>202204</v>
      </c>
      <c r="AE77" t="str">
        <v>47586</v>
      </c>
      <c r="AF77" t="str">
        <v>Personnel insurance (employees outside HO)</v>
      </c>
      <c r="AG77">
        <v>590</v>
      </c>
      <c r="AH77">
        <v>66135</v>
      </c>
      <c r="AI77" t="str">
        <v>PID66000</v>
      </c>
      <c r="AJ77" t="str">
        <v>DFAT</v>
      </c>
      <c r="AK77">
        <v>0</v>
      </c>
      <c r="AL77">
        <v>0</v>
      </c>
      <c r="AM77">
        <v>5</v>
      </c>
      <c r="AN77" t="str">
        <v>Southeast Asia</v>
      </c>
      <c r="AO77">
        <v>0</v>
      </c>
      <c r="AP77" t="str">
        <v>health **************urance *****</v>
      </c>
      <c r="AQ77">
        <v>9.31</v>
      </c>
      <c r="AR77" t="str">
        <v>FCR-</v>
      </c>
      <c r="AS77" t="str">
        <v>Q2</v>
      </c>
    </row>
    <row r="78" spans="1:45" x14ac:dyDescent="0.25">
      <c r="A78" t="str">
        <v>B</v>
      </c>
      <c r="B78" t="str">
        <v>X5</v>
      </c>
      <c r="C78">
        <v>1573518</v>
      </c>
      <c r="D78">
        <v>5</v>
      </c>
      <c r="E78" s="2">
        <v>44680</v>
      </c>
      <c r="F78">
        <v>202204</v>
      </c>
      <c r="G78" t="str">
        <v>46990</v>
      </c>
      <c r="H78" t="str">
        <v>Other external expenses</v>
      </c>
      <c r="I78">
        <v>590</v>
      </c>
      <c r="J78">
        <v>66135</v>
      </c>
      <c r="K78" t="str">
        <v>PID66000</v>
      </c>
      <c r="L78" t="str">
        <v>DFAT</v>
      </c>
      <c r="M78">
        <v>0</v>
      </c>
      <c r="N78">
        <v>0</v>
      </c>
      <c r="O78">
        <v>5</v>
      </c>
      <c r="P78" t="str">
        <v>Southeast Asia</v>
      </c>
      <c r="Q78">
        <v>0</v>
      </c>
      <c r="R78" t="str">
        <v>NSSF to**************2_MacP*****</v>
      </c>
      <c r="S78">
        <v>8.99</v>
      </c>
      <c r="T78" t="str">
        <v>FCR-</v>
      </c>
      <c r="U78" t="str">
        <v>Q2</v>
      </c>
      <c r="Y78" t="str">
        <v>B</v>
      </c>
      <c r="Z78" t="str">
        <v>X5</v>
      </c>
      <c r="AA78">
        <v>1573518</v>
      </c>
      <c r="AB78">
        <v>5</v>
      </c>
      <c r="AC78">
        <v>44680</v>
      </c>
      <c r="AD78">
        <v>202204</v>
      </c>
      <c r="AE78" t="str">
        <v>46990</v>
      </c>
      <c r="AF78" t="str">
        <v>Other external expenses</v>
      </c>
      <c r="AG78">
        <v>590</v>
      </c>
      <c r="AH78">
        <v>66135</v>
      </c>
      <c r="AI78" t="str">
        <v>PID66000</v>
      </c>
      <c r="AJ78" t="str">
        <v>DFAT</v>
      </c>
      <c r="AK78">
        <v>0</v>
      </c>
      <c r="AL78">
        <v>0</v>
      </c>
      <c r="AM78">
        <v>5</v>
      </c>
      <c r="AN78" t="str">
        <v>Southeast Asia</v>
      </c>
      <c r="AO78">
        <v>0</v>
      </c>
      <c r="AP78" t="str">
        <v>NSSF to**************2_MacP*****</v>
      </c>
      <c r="AQ78">
        <v>8.99</v>
      </c>
      <c r="AR78" t="str">
        <v>FCR-</v>
      </c>
      <c r="AS78" t="str">
        <v>Q2</v>
      </c>
    </row>
    <row r="79" spans="1:45" x14ac:dyDescent="0.25">
      <c r="A79" t="str">
        <v>B</v>
      </c>
      <c r="B79" t="str">
        <v>X5</v>
      </c>
      <c r="C79">
        <v>1573539</v>
      </c>
      <c r="D79">
        <v>4</v>
      </c>
      <c r="E79" s="2">
        <v>44712</v>
      </c>
      <c r="F79">
        <v>202205</v>
      </c>
      <c r="G79" t="str">
        <v>47211</v>
      </c>
      <c r="H79" t="str">
        <v>Salary (employees outside HO)</v>
      </c>
      <c r="I79">
        <v>590</v>
      </c>
      <c r="J79">
        <v>66135</v>
      </c>
      <c r="K79" t="str">
        <v>PID66000</v>
      </c>
      <c r="L79" t="str">
        <v>DFAT</v>
      </c>
      <c r="M79">
        <v>0</v>
      </c>
      <c r="N79">
        <v>0</v>
      </c>
      <c r="O79">
        <v>5</v>
      </c>
      <c r="P79" t="str">
        <v>Southeast Asia</v>
      </c>
      <c r="Q79">
        <v>0</v>
      </c>
      <c r="R79" t="str">
        <v>Salary **************'22_Mac*****</v>
      </c>
      <c r="S79">
        <v>1190.3699999999999</v>
      </c>
      <c r="T79" t="str">
        <v>FCR-</v>
      </c>
      <c r="U79" t="str">
        <v>Q2</v>
      </c>
      <c r="Y79" t="str">
        <v>B</v>
      </c>
      <c r="Z79" t="str">
        <v>X5</v>
      </c>
      <c r="AA79">
        <v>1573539</v>
      </c>
      <c r="AB79">
        <v>4</v>
      </c>
      <c r="AC79">
        <v>44712</v>
      </c>
      <c r="AD79">
        <v>202205</v>
      </c>
      <c r="AE79" t="str">
        <v>47211</v>
      </c>
      <c r="AF79" t="str">
        <v>Salary (employees outside HO)</v>
      </c>
      <c r="AG79">
        <v>590</v>
      </c>
      <c r="AH79">
        <v>66135</v>
      </c>
      <c r="AI79" t="str">
        <v>PID66000</v>
      </c>
      <c r="AJ79" t="str">
        <v>DFAT</v>
      </c>
      <c r="AK79">
        <v>0</v>
      </c>
      <c r="AL79">
        <v>0</v>
      </c>
      <c r="AM79">
        <v>5</v>
      </c>
      <c r="AN79" t="str">
        <v>Southeast Asia</v>
      </c>
      <c r="AO79">
        <v>0</v>
      </c>
      <c r="AP79" t="str">
        <v>Salary **************'22_Mac*****</v>
      </c>
      <c r="AQ79">
        <v>1190.3699999999999</v>
      </c>
      <c r="AR79" t="str">
        <v>FCR-</v>
      </c>
      <c r="AS79" t="str">
        <v>Q2</v>
      </c>
    </row>
    <row r="80" spans="1:45" x14ac:dyDescent="0.25">
      <c r="A80" t="str">
        <v>B</v>
      </c>
      <c r="B80" t="str">
        <v>X5</v>
      </c>
      <c r="C80">
        <v>1573541</v>
      </c>
      <c r="D80">
        <v>4</v>
      </c>
      <c r="E80" s="2">
        <v>44712</v>
      </c>
      <c r="F80">
        <v>202205</v>
      </c>
      <c r="G80" t="str">
        <v>47586</v>
      </c>
      <c r="H80" t="str">
        <v>Personnel insurance (employees outside HO)</v>
      </c>
      <c r="I80">
        <v>590</v>
      </c>
      <c r="J80">
        <v>66135</v>
      </c>
      <c r="K80" t="str">
        <v>PID66000</v>
      </c>
      <c r="L80" t="str">
        <v>DFAT</v>
      </c>
      <c r="M80">
        <v>0</v>
      </c>
      <c r="N80">
        <v>0</v>
      </c>
      <c r="O80">
        <v>5</v>
      </c>
      <c r="P80" t="str">
        <v>Southeast Asia</v>
      </c>
      <c r="Q80">
        <v>0</v>
      </c>
      <c r="R80" t="str">
        <v>health **************urance *****</v>
      </c>
      <c r="S80">
        <v>9.2899999999999991</v>
      </c>
      <c r="T80" t="str">
        <v>FCR-</v>
      </c>
      <c r="U80" t="str">
        <v>Q2</v>
      </c>
      <c r="Y80" t="str">
        <v>B</v>
      </c>
      <c r="Z80" t="str">
        <v>X5</v>
      </c>
      <c r="AA80">
        <v>1573541</v>
      </c>
      <c r="AB80">
        <v>4</v>
      </c>
      <c r="AC80">
        <v>44712</v>
      </c>
      <c r="AD80">
        <v>202205</v>
      </c>
      <c r="AE80" t="str">
        <v>47586</v>
      </c>
      <c r="AF80" t="str">
        <v>Personnel insurance (employees outside HO)</v>
      </c>
      <c r="AG80">
        <v>590</v>
      </c>
      <c r="AH80">
        <v>66135</v>
      </c>
      <c r="AI80" t="str">
        <v>PID66000</v>
      </c>
      <c r="AJ80" t="str">
        <v>DFAT</v>
      </c>
      <c r="AK80">
        <v>0</v>
      </c>
      <c r="AL80">
        <v>0</v>
      </c>
      <c r="AM80">
        <v>5</v>
      </c>
      <c r="AN80" t="str">
        <v>Southeast Asia</v>
      </c>
      <c r="AO80">
        <v>0</v>
      </c>
      <c r="AP80" t="str">
        <v>health **************urance *****</v>
      </c>
      <c r="AQ80">
        <v>9.2899999999999991</v>
      </c>
      <c r="AR80" t="str">
        <v>FCR-</v>
      </c>
      <c r="AS80" t="str">
        <v>Q2</v>
      </c>
    </row>
    <row r="81" spans="1:45" x14ac:dyDescent="0.25">
      <c r="A81" t="str">
        <v>B</v>
      </c>
      <c r="B81" t="str">
        <v>X5</v>
      </c>
      <c r="C81">
        <v>1573542</v>
      </c>
      <c r="D81">
        <v>5</v>
      </c>
      <c r="E81" s="2">
        <v>44712</v>
      </c>
      <c r="F81">
        <v>202205</v>
      </c>
      <c r="G81" t="str">
        <v>46990</v>
      </c>
      <c r="H81" t="str">
        <v>Other external expenses</v>
      </c>
      <c r="I81">
        <v>590</v>
      </c>
      <c r="J81">
        <v>66135</v>
      </c>
      <c r="K81" t="str">
        <v>PID66000</v>
      </c>
      <c r="L81" t="str">
        <v>DFAT</v>
      </c>
      <c r="M81">
        <v>0</v>
      </c>
      <c r="N81">
        <v>0</v>
      </c>
      <c r="O81">
        <v>5</v>
      </c>
      <c r="P81" t="str">
        <v>Southeast Asia</v>
      </c>
      <c r="Q81">
        <v>0</v>
      </c>
      <c r="R81" t="str">
        <v>NSSF to**************2_MacP*****</v>
      </c>
      <c r="S81">
        <v>8.9700000000000006</v>
      </c>
      <c r="T81" t="str">
        <v>FCR-</v>
      </c>
      <c r="U81" t="str">
        <v>Q2</v>
      </c>
      <c r="Y81" t="str">
        <v>B</v>
      </c>
      <c r="Z81" t="str">
        <v>X5</v>
      </c>
      <c r="AA81">
        <v>1573542</v>
      </c>
      <c r="AB81">
        <v>5</v>
      </c>
      <c r="AC81">
        <v>44712</v>
      </c>
      <c r="AD81">
        <v>202205</v>
      </c>
      <c r="AE81" t="str">
        <v>46990</v>
      </c>
      <c r="AF81" t="str">
        <v>Other external expenses</v>
      </c>
      <c r="AG81">
        <v>590</v>
      </c>
      <c r="AH81">
        <v>66135</v>
      </c>
      <c r="AI81" t="str">
        <v>PID66000</v>
      </c>
      <c r="AJ81" t="str">
        <v>DFAT</v>
      </c>
      <c r="AK81">
        <v>0</v>
      </c>
      <c r="AL81">
        <v>0</v>
      </c>
      <c r="AM81">
        <v>5</v>
      </c>
      <c r="AN81" t="str">
        <v>Southeast Asia</v>
      </c>
      <c r="AO81">
        <v>0</v>
      </c>
      <c r="AP81" t="str">
        <v>NSSF to**************2_MacP*****</v>
      </c>
      <c r="AQ81">
        <v>8.9700000000000006</v>
      </c>
      <c r="AR81" t="str">
        <v>FCR-</v>
      </c>
      <c r="AS81" t="str">
        <v>Q2</v>
      </c>
    </row>
    <row r="82" spans="1:45" x14ac:dyDescent="0.25">
      <c r="A82" t="str">
        <v>B</v>
      </c>
      <c r="B82" t="str">
        <v>X5</v>
      </c>
      <c r="C82">
        <v>1573577</v>
      </c>
      <c r="D82">
        <v>46</v>
      </c>
      <c r="E82" s="2">
        <v>44742</v>
      </c>
      <c r="F82">
        <v>202206</v>
      </c>
      <c r="G82" t="str">
        <v>47217</v>
      </c>
      <c r="H82" t="str">
        <v>Severance pay</v>
      </c>
      <c r="I82">
        <v>590</v>
      </c>
      <c r="J82">
        <v>66135</v>
      </c>
      <c r="K82" t="str">
        <v>PID66000</v>
      </c>
      <c r="L82" t="str">
        <v>DFAT</v>
      </c>
      <c r="M82">
        <v>0</v>
      </c>
      <c r="N82">
        <v>0</v>
      </c>
      <c r="O82">
        <v>5</v>
      </c>
      <c r="P82" t="str">
        <v>Southeast Asia</v>
      </c>
      <c r="Q82">
        <v>0</v>
      </c>
      <c r="R82" t="str">
        <v>Seniori**************a on Ma*****</v>
      </c>
      <c r="S82">
        <v>67.55</v>
      </c>
      <c r="T82" t="str">
        <v>FCR-</v>
      </c>
      <c r="U82" t="str">
        <v>Q2</v>
      </c>
      <c r="Y82" t="str">
        <v>B</v>
      </c>
      <c r="Z82" t="str">
        <v>X5</v>
      </c>
      <c r="AA82">
        <v>1573577</v>
      </c>
      <c r="AB82">
        <v>46</v>
      </c>
      <c r="AC82">
        <v>44742</v>
      </c>
      <c r="AD82">
        <v>202206</v>
      </c>
      <c r="AE82" t="str">
        <v>47217</v>
      </c>
      <c r="AF82" t="str">
        <v>Severance pay</v>
      </c>
      <c r="AG82">
        <v>590</v>
      </c>
      <c r="AH82">
        <v>66135</v>
      </c>
      <c r="AI82" t="str">
        <v>PID66000</v>
      </c>
      <c r="AJ82" t="str">
        <v>DFAT</v>
      </c>
      <c r="AK82">
        <v>0</v>
      </c>
      <c r="AL82">
        <v>0</v>
      </c>
      <c r="AM82">
        <v>5</v>
      </c>
      <c r="AN82" t="str">
        <v>Southeast Asia</v>
      </c>
      <c r="AO82">
        <v>0</v>
      </c>
      <c r="AP82" t="str">
        <v>Seniori**************a on Ma*****</v>
      </c>
      <c r="AQ82">
        <v>67.55</v>
      </c>
      <c r="AR82" t="str">
        <v>FCR-</v>
      </c>
      <c r="AS82" t="str">
        <v>Q2</v>
      </c>
    </row>
    <row r="83" spans="1:45" x14ac:dyDescent="0.25">
      <c r="A83" t="str">
        <v>B</v>
      </c>
      <c r="B83" t="str">
        <v>X5</v>
      </c>
      <c r="C83">
        <v>1573577</v>
      </c>
      <c r="D83">
        <v>37</v>
      </c>
      <c r="E83" s="2">
        <v>44742</v>
      </c>
      <c r="F83">
        <v>202206</v>
      </c>
      <c r="G83" t="str">
        <v>47217</v>
      </c>
      <c r="H83" t="str">
        <v>Severance pay</v>
      </c>
      <c r="I83">
        <v>590</v>
      </c>
      <c r="J83">
        <v>66135</v>
      </c>
      <c r="K83" t="str">
        <v>PID66000</v>
      </c>
      <c r="L83" t="str">
        <v>DFAT</v>
      </c>
      <c r="M83">
        <v>0</v>
      </c>
      <c r="N83">
        <v>0</v>
      </c>
      <c r="O83">
        <v>5</v>
      </c>
      <c r="P83" t="str">
        <v>Southeast Asia</v>
      </c>
      <c r="Q83">
        <v>0</v>
      </c>
      <c r="R83" t="str">
        <v>Seniori**************a on Ap*****</v>
      </c>
      <c r="S83">
        <v>67.72</v>
      </c>
      <c r="T83" t="str">
        <v>FCR-</v>
      </c>
      <c r="U83" t="str">
        <v>Q2</v>
      </c>
      <c r="Y83" t="str">
        <v>B</v>
      </c>
      <c r="Z83" t="str">
        <v>X5</v>
      </c>
      <c r="AA83">
        <v>1573577</v>
      </c>
      <c r="AB83">
        <v>37</v>
      </c>
      <c r="AC83">
        <v>44742</v>
      </c>
      <c r="AD83">
        <v>202206</v>
      </c>
      <c r="AE83" t="str">
        <v>47217</v>
      </c>
      <c r="AF83" t="str">
        <v>Severance pay</v>
      </c>
      <c r="AG83">
        <v>590</v>
      </c>
      <c r="AH83">
        <v>66135</v>
      </c>
      <c r="AI83" t="str">
        <v>PID66000</v>
      </c>
      <c r="AJ83" t="str">
        <v>DFAT</v>
      </c>
      <c r="AK83">
        <v>0</v>
      </c>
      <c r="AL83">
        <v>0</v>
      </c>
      <c r="AM83">
        <v>5</v>
      </c>
      <c r="AN83" t="str">
        <v>Southeast Asia</v>
      </c>
      <c r="AO83">
        <v>0</v>
      </c>
      <c r="AP83" t="str">
        <v>Seniori**************a on Ap*****</v>
      </c>
      <c r="AQ83">
        <v>67.72</v>
      </c>
      <c r="AR83" t="str">
        <v>FCR-</v>
      </c>
      <c r="AS83" t="str">
        <v>Q2</v>
      </c>
    </row>
    <row r="84" spans="1:45" x14ac:dyDescent="0.25">
      <c r="A84" t="str">
        <v>B</v>
      </c>
      <c r="B84" t="str">
        <v>X5</v>
      </c>
      <c r="C84">
        <v>1573577</v>
      </c>
      <c r="D84">
        <v>28</v>
      </c>
      <c r="E84" s="2">
        <v>44742</v>
      </c>
      <c r="F84">
        <v>202206</v>
      </c>
      <c r="G84" t="str">
        <v>47217</v>
      </c>
      <c r="H84" t="str">
        <v>Severance pay</v>
      </c>
      <c r="I84">
        <v>590</v>
      </c>
      <c r="J84">
        <v>66135</v>
      </c>
      <c r="K84" t="str">
        <v>PID66000</v>
      </c>
      <c r="L84" t="str">
        <v>DFAT</v>
      </c>
      <c r="M84">
        <v>0</v>
      </c>
      <c r="N84">
        <v>0</v>
      </c>
      <c r="O84">
        <v>5</v>
      </c>
      <c r="P84" t="str">
        <v>Southeast Asia</v>
      </c>
      <c r="Q84">
        <v>0</v>
      </c>
      <c r="R84" t="str">
        <v>Seniori**************a on Ma*****</v>
      </c>
      <c r="S84">
        <v>67.44</v>
      </c>
      <c r="T84" t="str">
        <v>FCR-</v>
      </c>
      <c r="U84" t="str">
        <v>Q2</v>
      </c>
      <c r="Y84" t="str">
        <v>B</v>
      </c>
      <c r="Z84" t="str">
        <v>X5</v>
      </c>
      <c r="AA84">
        <v>1573577</v>
      </c>
      <c r="AB84">
        <v>28</v>
      </c>
      <c r="AC84">
        <v>44742</v>
      </c>
      <c r="AD84">
        <v>202206</v>
      </c>
      <c r="AE84" t="str">
        <v>47217</v>
      </c>
      <c r="AF84" t="str">
        <v>Severance pay</v>
      </c>
      <c r="AG84">
        <v>590</v>
      </c>
      <c r="AH84">
        <v>66135</v>
      </c>
      <c r="AI84" t="str">
        <v>PID66000</v>
      </c>
      <c r="AJ84" t="str">
        <v>DFAT</v>
      </c>
      <c r="AK84">
        <v>0</v>
      </c>
      <c r="AL84">
        <v>0</v>
      </c>
      <c r="AM84">
        <v>5</v>
      </c>
      <c r="AN84" t="str">
        <v>Southeast Asia</v>
      </c>
      <c r="AO84">
        <v>0</v>
      </c>
      <c r="AP84" t="str">
        <v>Seniori**************a on Ma*****</v>
      </c>
      <c r="AQ84">
        <v>67.44</v>
      </c>
      <c r="AR84" t="str">
        <v>FCR-</v>
      </c>
      <c r="AS84" t="str">
        <v>Q2</v>
      </c>
    </row>
    <row r="85" spans="1:45" x14ac:dyDescent="0.25">
      <c r="A85" t="str">
        <v>B</v>
      </c>
      <c r="B85" t="str">
        <v>X5</v>
      </c>
      <c r="C85">
        <v>1573577</v>
      </c>
      <c r="D85">
        <v>19</v>
      </c>
      <c r="E85" s="2">
        <v>44742</v>
      </c>
      <c r="F85">
        <v>202206</v>
      </c>
      <c r="G85" t="str">
        <v>47217</v>
      </c>
      <c r="H85" t="str">
        <v>Severance pay</v>
      </c>
      <c r="I85">
        <v>590</v>
      </c>
      <c r="J85">
        <v>66135</v>
      </c>
      <c r="K85" t="str">
        <v>PID66000</v>
      </c>
      <c r="L85" t="str">
        <v>DFAT</v>
      </c>
      <c r="M85">
        <v>0</v>
      </c>
      <c r="N85">
        <v>0</v>
      </c>
      <c r="O85">
        <v>5</v>
      </c>
      <c r="P85" t="str">
        <v>Southeast Asia</v>
      </c>
      <c r="Q85">
        <v>0</v>
      </c>
      <c r="R85" t="str">
        <v>Seniori**************a on Fe*****</v>
      </c>
      <c r="S85">
        <v>66.19</v>
      </c>
      <c r="T85" t="str">
        <v>FCR-</v>
      </c>
      <c r="U85" t="str">
        <v>Q2</v>
      </c>
      <c r="Y85" t="str">
        <v>B</v>
      </c>
      <c r="Z85" t="str">
        <v>X5</v>
      </c>
      <c r="AA85">
        <v>1573577</v>
      </c>
      <c r="AB85">
        <v>19</v>
      </c>
      <c r="AC85">
        <v>44742</v>
      </c>
      <c r="AD85">
        <v>202206</v>
      </c>
      <c r="AE85" t="str">
        <v>47217</v>
      </c>
      <c r="AF85" t="str">
        <v>Severance pay</v>
      </c>
      <c r="AG85">
        <v>590</v>
      </c>
      <c r="AH85">
        <v>66135</v>
      </c>
      <c r="AI85" t="str">
        <v>PID66000</v>
      </c>
      <c r="AJ85" t="str">
        <v>DFAT</v>
      </c>
      <c r="AK85">
        <v>0</v>
      </c>
      <c r="AL85">
        <v>0</v>
      </c>
      <c r="AM85">
        <v>5</v>
      </c>
      <c r="AN85" t="str">
        <v>Southeast Asia</v>
      </c>
      <c r="AO85">
        <v>0</v>
      </c>
      <c r="AP85" t="str">
        <v>Seniori**************a on Fe*****</v>
      </c>
      <c r="AQ85">
        <v>66.19</v>
      </c>
      <c r="AR85" t="str">
        <v>FCR-</v>
      </c>
      <c r="AS85" t="str">
        <v>Q2</v>
      </c>
    </row>
    <row r="86" spans="1:45" x14ac:dyDescent="0.25">
      <c r="A86" t="str">
        <v>B</v>
      </c>
      <c r="B86" t="str">
        <v>X5</v>
      </c>
      <c r="C86">
        <v>1573577</v>
      </c>
      <c r="D86">
        <v>7</v>
      </c>
      <c r="E86" s="2">
        <v>44742</v>
      </c>
      <c r="F86">
        <v>202206</v>
      </c>
      <c r="G86" t="str">
        <v>47217</v>
      </c>
      <c r="H86" t="str">
        <v>Severance pay</v>
      </c>
      <c r="I86">
        <v>590</v>
      </c>
      <c r="J86">
        <v>66135</v>
      </c>
      <c r="K86" t="str">
        <v>PID66000</v>
      </c>
      <c r="L86" t="str">
        <v>DFAT</v>
      </c>
      <c r="M86">
        <v>0</v>
      </c>
      <c r="N86">
        <v>0</v>
      </c>
      <c r="O86">
        <v>5</v>
      </c>
      <c r="P86" t="str">
        <v>Southeast Asia</v>
      </c>
      <c r="Q86">
        <v>0</v>
      </c>
      <c r="R86" t="str">
        <v>Seniori**************a on Ja*****</v>
      </c>
      <c r="S86">
        <v>37.17</v>
      </c>
      <c r="T86" t="str">
        <v>FCR-</v>
      </c>
      <c r="U86" t="str">
        <v>Q2</v>
      </c>
      <c r="Y86" t="str">
        <v>B</v>
      </c>
      <c r="Z86" t="str">
        <v>X5</v>
      </c>
      <c r="AA86">
        <v>1573577</v>
      </c>
      <c r="AB86">
        <v>7</v>
      </c>
      <c r="AC86">
        <v>44742</v>
      </c>
      <c r="AD86">
        <v>202206</v>
      </c>
      <c r="AE86" t="str">
        <v>47217</v>
      </c>
      <c r="AF86" t="str">
        <v>Severance pay</v>
      </c>
      <c r="AG86">
        <v>590</v>
      </c>
      <c r="AH86">
        <v>66135</v>
      </c>
      <c r="AI86" t="str">
        <v>PID66000</v>
      </c>
      <c r="AJ86" t="str">
        <v>DFAT</v>
      </c>
      <c r="AK86">
        <v>0</v>
      </c>
      <c r="AL86">
        <v>0</v>
      </c>
      <c r="AM86">
        <v>5</v>
      </c>
      <c r="AN86" t="str">
        <v>Southeast Asia</v>
      </c>
      <c r="AO86">
        <v>0</v>
      </c>
      <c r="AP86" t="str">
        <v>Seniori**************a on Ja*****</v>
      </c>
      <c r="AQ86">
        <v>37.17</v>
      </c>
      <c r="AR86" t="str">
        <v>FCR-</v>
      </c>
      <c r="AS86" t="str">
        <v>Q2</v>
      </c>
    </row>
    <row r="87" spans="1:45" x14ac:dyDescent="0.25">
      <c r="Y87">
        <v>0</v>
      </c>
      <c r="Z87">
        <v>0</v>
      </c>
      <c r="AA87">
        <v>0</v>
      </c>
      <c r="AB87">
        <v>0</v>
      </c>
      <c r="AC87">
        <v>0</v>
      </c>
      <c r="AD87">
        <v>0</v>
      </c>
      <c r="AE87">
        <v>0</v>
      </c>
      <c r="AF87">
        <v>0</v>
      </c>
      <c r="AG87">
        <v>0</v>
      </c>
      <c r="AH87">
        <v>0</v>
      </c>
      <c r="AI87">
        <v>0</v>
      </c>
      <c r="AJ87">
        <v>0</v>
      </c>
      <c r="AK87">
        <v>0</v>
      </c>
      <c r="AL87">
        <v>0</v>
      </c>
      <c r="AM87">
        <v>0</v>
      </c>
      <c r="AN87">
        <v>0</v>
      </c>
      <c r="AO87">
        <v>0</v>
      </c>
      <c r="AP87">
        <v>0</v>
      </c>
      <c r="AQ87">
        <v>0</v>
      </c>
      <c r="AR87">
        <v>0</v>
      </c>
      <c r="AS87">
        <v>0</v>
      </c>
    </row>
    <row r="88" spans="1:45" x14ac:dyDescent="0.25">
      <c r="Y88">
        <v>0</v>
      </c>
      <c r="Z88">
        <v>0</v>
      </c>
      <c r="AA88">
        <v>0</v>
      </c>
      <c r="AB88">
        <v>0</v>
      </c>
      <c r="AC88">
        <v>0</v>
      </c>
      <c r="AD88">
        <v>0</v>
      </c>
      <c r="AE88">
        <v>0</v>
      </c>
      <c r="AF88">
        <v>0</v>
      </c>
      <c r="AG88">
        <v>0</v>
      </c>
      <c r="AH88">
        <v>0</v>
      </c>
      <c r="AI88">
        <v>0</v>
      </c>
      <c r="AJ88">
        <v>0</v>
      </c>
      <c r="AK88">
        <v>0</v>
      </c>
      <c r="AL88">
        <v>0</v>
      </c>
      <c r="AM88">
        <v>0</v>
      </c>
      <c r="AN88">
        <v>0</v>
      </c>
      <c r="AO88">
        <v>0</v>
      </c>
      <c r="AP88">
        <v>0</v>
      </c>
      <c r="AQ88">
        <v>0</v>
      </c>
      <c r="AR88">
        <v>0</v>
      </c>
      <c r="AS88">
        <v>0</v>
      </c>
    </row>
    <row r="89" spans="1:45" x14ac:dyDescent="0.25">
      <c r="Y89">
        <v>0</v>
      </c>
      <c r="Z89">
        <v>0</v>
      </c>
      <c r="AA89">
        <v>0</v>
      </c>
      <c r="AB89">
        <v>0</v>
      </c>
      <c r="AC89">
        <v>0</v>
      </c>
      <c r="AD89">
        <v>0</v>
      </c>
      <c r="AE89">
        <v>0</v>
      </c>
      <c r="AF89">
        <v>0</v>
      </c>
      <c r="AG89">
        <v>0</v>
      </c>
      <c r="AH89">
        <v>0</v>
      </c>
      <c r="AI89">
        <v>0</v>
      </c>
      <c r="AJ89">
        <v>0</v>
      </c>
      <c r="AK89">
        <v>0</v>
      </c>
      <c r="AL89">
        <v>0</v>
      </c>
      <c r="AM89">
        <v>0</v>
      </c>
      <c r="AN89">
        <v>0</v>
      </c>
      <c r="AO89">
        <v>0</v>
      </c>
      <c r="AP89">
        <v>0</v>
      </c>
      <c r="AQ89">
        <v>0</v>
      </c>
      <c r="AR89">
        <v>0</v>
      </c>
      <c r="AS89">
        <v>0</v>
      </c>
    </row>
    <row r="90" spans="1:45" x14ac:dyDescent="0.25">
      <c r="Y90">
        <v>0</v>
      </c>
      <c r="Z90">
        <v>0</v>
      </c>
      <c r="AA90">
        <v>0</v>
      </c>
      <c r="AB90">
        <v>0</v>
      </c>
      <c r="AC90">
        <v>0</v>
      </c>
      <c r="AD90">
        <v>0</v>
      </c>
      <c r="AE90">
        <v>0</v>
      </c>
      <c r="AF90">
        <v>0</v>
      </c>
      <c r="AG90">
        <v>0</v>
      </c>
      <c r="AH90">
        <v>0</v>
      </c>
      <c r="AI90">
        <v>0</v>
      </c>
      <c r="AJ90">
        <v>0</v>
      </c>
      <c r="AK90">
        <v>0</v>
      </c>
      <c r="AL90">
        <v>0</v>
      </c>
      <c r="AM90">
        <v>0</v>
      </c>
      <c r="AN90">
        <v>0</v>
      </c>
      <c r="AO90">
        <v>0</v>
      </c>
      <c r="AP90">
        <v>0</v>
      </c>
      <c r="AQ90">
        <v>0</v>
      </c>
      <c r="AR90">
        <v>0</v>
      </c>
      <c r="AS90">
        <v>0</v>
      </c>
    </row>
    <row r="91" spans="1:45" x14ac:dyDescent="0.25">
      <c r="Y91" t="str">
        <v>B</v>
      </c>
      <c r="Z91" t="str">
        <v>H5</v>
      </c>
      <c r="AA91">
        <v>1572754</v>
      </c>
      <c r="AB91">
        <v>1</v>
      </c>
      <c r="AC91">
        <v>44536</v>
      </c>
      <c r="AD91">
        <v>202212</v>
      </c>
      <c r="AE91" t="str">
        <v>45520</v>
      </c>
      <c r="AF91" t="str">
        <v>Repairs and maintenance of computers</v>
      </c>
      <c r="AG91">
        <v>590</v>
      </c>
      <c r="AH91">
        <v>65822</v>
      </c>
      <c r="AI91" t="str">
        <v>PID65000</v>
      </c>
      <c r="AJ91" t="str">
        <v>EU</v>
      </c>
      <c r="AK91">
        <v>0</v>
      </c>
      <c r="AL91">
        <v>0</v>
      </c>
      <c r="AM91">
        <v>5</v>
      </c>
      <c r="AN91" t="str">
        <v>Southeast Asia</v>
      </c>
      <c r="AO91">
        <v>0</v>
      </c>
      <c r="AP91" t="str">
        <v>Monthly**************e_Trust*****</v>
      </c>
      <c r="AQ91">
        <v>53.9</v>
      </c>
      <c r="AR91" t="str">
        <v xml:space="preserve">FCR-4.4 </v>
      </c>
      <c r="AS91" t="str">
        <v>Q4</v>
      </c>
    </row>
    <row r="92" spans="1:45" x14ac:dyDescent="0.25">
      <c r="Y92" t="str">
        <v>B</v>
      </c>
      <c r="Z92" t="str">
        <v>H5</v>
      </c>
      <c r="AA92">
        <v>1572760</v>
      </c>
      <c r="AB92">
        <v>1</v>
      </c>
      <c r="AC92">
        <v>44544</v>
      </c>
      <c r="AD92">
        <v>202212</v>
      </c>
      <c r="AE92" t="str">
        <v>45020</v>
      </c>
      <c r="AF92" t="str">
        <v>Electricity</v>
      </c>
      <c r="AG92">
        <v>590</v>
      </c>
      <c r="AH92">
        <v>65822</v>
      </c>
      <c r="AI92" t="str">
        <v>PID65000</v>
      </c>
      <c r="AJ92" t="str">
        <v>EU</v>
      </c>
      <c r="AK92">
        <v>0</v>
      </c>
      <c r="AL92">
        <v>0</v>
      </c>
      <c r="AM92">
        <v>5</v>
      </c>
      <c r="AN92" t="str">
        <v>Southeast Asia</v>
      </c>
      <c r="AO92">
        <v>0</v>
      </c>
      <c r="AP92" t="str">
        <v>Electri************** 72_Nov*****</v>
      </c>
      <c r="AQ92">
        <v>64.75</v>
      </c>
      <c r="AR92" t="str">
        <v xml:space="preserve">FCR-4.4 </v>
      </c>
      <c r="AS92" t="str">
        <v>Q4</v>
      </c>
    </row>
    <row r="93" spans="1:45" x14ac:dyDescent="0.25">
      <c r="Y93" t="str">
        <v>B</v>
      </c>
      <c r="Z93" t="str">
        <v>H5</v>
      </c>
      <c r="AA93">
        <v>1572760</v>
      </c>
      <c r="AB93">
        <v>0</v>
      </c>
      <c r="AC93">
        <v>44544</v>
      </c>
      <c r="AD93">
        <v>202212</v>
      </c>
      <c r="AE93" t="str">
        <v>46150</v>
      </c>
      <c r="AF93" t="str">
        <v>Printed matter</v>
      </c>
      <c r="AG93">
        <v>590</v>
      </c>
      <c r="AH93">
        <v>65821</v>
      </c>
      <c r="AI93" t="str">
        <v>PID65000</v>
      </c>
      <c r="AJ93" t="str">
        <v>EU</v>
      </c>
      <c r="AK93">
        <v>0</v>
      </c>
      <c r="AL93">
        <v>0</v>
      </c>
      <c r="AM93">
        <v>5</v>
      </c>
      <c r="AN93" t="str">
        <v>Southeast Asia</v>
      </c>
      <c r="AO93">
        <v>0</v>
      </c>
      <c r="AP93" t="str">
        <v>Printin************** shop_s*****</v>
      </c>
      <c r="AQ93">
        <v>4.22</v>
      </c>
      <c r="AR93" t="str">
        <v xml:space="preserve">FCR-4.3 </v>
      </c>
      <c r="AS93" t="str">
        <v>Q4</v>
      </c>
    </row>
    <row r="94" spans="1:45" x14ac:dyDescent="0.25">
      <c r="Y94" t="str">
        <v>B</v>
      </c>
      <c r="Z94" t="str">
        <v>H5</v>
      </c>
      <c r="AA94">
        <v>1572766</v>
      </c>
      <c r="AB94">
        <v>0</v>
      </c>
      <c r="AC94">
        <v>44553</v>
      </c>
      <c r="AD94">
        <v>202212</v>
      </c>
      <c r="AE94" t="str">
        <v>47622</v>
      </c>
      <c r="AF94" t="str">
        <v>Health care (Regional offices)</v>
      </c>
      <c r="AG94">
        <v>590</v>
      </c>
      <c r="AH94">
        <v>65802</v>
      </c>
      <c r="AI94" t="str">
        <v>PID65000</v>
      </c>
      <c r="AJ94" t="str">
        <v>EU</v>
      </c>
      <c r="AK94">
        <v>0</v>
      </c>
      <c r="AL94">
        <v>0</v>
      </c>
      <c r="AM94">
        <v>5</v>
      </c>
      <c r="AN94" t="str">
        <v>Southeast Asia</v>
      </c>
      <c r="AO94">
        <v>0</v>
      </c>
      <c r="AP94" t="str">
        <v>Remaini**************cal cos*****</v>
      </c>
      <c r="AQ94">
        <v>291.22000000000003</v>
      </c>
      <c r="AR94" t="str">
        <v>FCR-1.1.1.33</v>
      </c>
      <c r="AS94" t="str">
        <v>Q4</v>
      </c>
    </row>
    <row r="95" spans="1:45" x14ac:dyDescent="0.25">
      <c r="Y95" t="str">
        <v>B</v>
      </c>
      <c r="Z95" t="str">
        <v>H5</v>
      </c>
      <c r="AA95">
        <v>1572766</v>
      </c>
      <c r="AB95">
        <v>4</v>
      </c>
      <c r="AC95">
        <v>44553</v>
      </c>
      <c r="AD95">
        <v>202212</v>
      </c>
      <c r="AE95" t="str">
        <v>47622</v>
      </c>
      <c r="AF95" t="str">
        <v>Health care (Regional offices)</v>
      </c>
      <c r="AG95">
        <v>590</v>
      </c>
      <c r="AH95">
        <v>65804</v>
      </c>
      <c r="AI95" t="str">
        <v>PID65000</v>
      </c>
      <c r="AJ95" t="str">
        <v>EU</v>
      </c>
      <c r="AK95">
        <v>0</v>
      </c>
      <c r="AL95">
        <v>0</v>
      </c>
      <c r="AM95">
        <v>5</v>
      </c>
      <c r="AN95" t="str">
        <v>Southeast Asia</v>
      </c>
      <c r="AO95">
        <v>0</v>
      </c>
      <c r="AP95" t="str">
        <v>Remaini**************cal cos*****</v>
      </c>
      <c r="AQ95">
        <v>22.26</v>
      </c>
      <c r="AR95" t="str">
        <v>FCR-1.1.2.26</v>
      </c>
      <c r="AS95" t="str">
        <v>Q4</v>
      </c>
    </row>
    <row r="96" spans="1:45" x14ac:dyDescent="0.25">
      <c r="Y96" t="str">
        <v>B</v>
      </c>
      <c r="Z96" t="str">
        <v>H5</v>
      </c>
      <c r="AA96">
        <v>1572766</v>
      </c>
      <c r="AB96">
        <v>9</v>
      </c>
      <c r="AC96">
        <v>44553</v>
      </c>
      <c r="AD96">
        <v>202212</v>
      </c>
      <c r="AE96" t="str">
        <v>47622</v>
      </c>
      <c r="AF96" t="str">
        <v>Health care (Regional offices)</v>
      </c>
      <c r="AG96">
        <v>590</v>
      </c>
      <c r="AH96">
        <v>65807</v>
      </c>
      <c r="AI96" t="str">
        <v>PID65000</v>
      </c>
      <c r="AJ96" t="str">
        <v>EU</v>
      </c>
      <c r="AK96">
        <v>0</v>
      </c>
      <c r="AL96">
        <v>0</v>
      </c>
      <c r="AM96">
        <v>5</v>
      </c>
      <c r="AN96" t="str">
        <v>Southeast Asia</v>
      </c>
      <c r="AO96">
        <v>0</v>
      </c>
      <c r="AP96" t="str">
        <v>Remaini**************cal cos*****</v>
      </c>
      <c r="AQ96">
        <v>38.71</v>
      </c>
      <c r="AR96" t="str">
        <v>FCR-1.1.2.29</v>
      </c>
      <c r="AS96" t="str">
        <v>Q4</v>
      </c>
    </row>
    <row r="97" spans="1:45" x14ac:dyDescent="0.25">
      <c r="Y97" t="str">
        <v>B</v>
      </c>
      <c r="Z97" t="str">
        <v>H5</v>
      </c>
      <c r="AA97">
        <v>1572766</v>
      </c>
      <c r="AB97">
        <v>14</v>
      </c>
      <c r="AC97">
        <v>44553</v>
      </c>
      <c r="AD97">
        <v>202212</v>
      </c>
      <c r="AE97" t="str">
        <v>47622</v>
      </c>
      <c r="AF97" t="str">
        <v>Health care (Regional offices)</v>
      </c>
      <c r="AG97">
        <v>590</v>
      </c>
      <c r="AH97">
        <v>65806</v>
      </c>
      <c r="AI97" t="str">
        <v>PID65000</v>
      </c>
      <c r="AJ97" t="str">
        <v>EU</v>
      </c>
      <c r="AK97">
        <v>0</v>
      </c>
      <c r="AL97">
        <v>0</v>
      </c>
      <c r="AM97">
        <v>5</v>
      </c>
      <c r="AN97" t="str">
        <v>Southeast Asia</v>
      </c>
      <c r="AO97">
        <v>0</v>
      </c>
      <c r="AP97" t="str">
        <v>Remaini**************cal cos*****</v>
      </c>
      <c r="AQ97">
        <v>54.1</v>
      </c>
      <c r="AR97" t="str">
        <v>FCR-1.1.2.28</v>
      </c>
      <c r="AS97" t="str">
        <v>Q4</v>
      </c>
    </row>
    <row r="98" spans="1:45" x14ac:dyDescent="0.25">
      <c r="Y98" t="str">
        <v>B</v>
      </c>
      <c r="Z98" t="str">
        <v>H5</v>
      </c>
      <c r="AA98">
        <v>1572767</v>
      </c>
      <c r="AB98">
        <v>7</v>
      </c>
      <c r="AC98">
        <v>44553</v>
      </c>
      <c r="AD98">
        <v>202212</v>
      </c>
      <c r="AE98" t="str">
        <v>47390</v>
      </c>
      <c r="AF98" t="str">
        <v>Other employee benefits</v>
      </c>
      <c r="AG98">
        <v>590</v>
      </c>
      <c r="AH98">
        <v>65801</v>
      </c>
      <c r="AI98" t="str">
        <v>PID65000</v>
      </c>
      <c r="AJ98" t="str">
        <v>EU</v>
      </c>
      <c r="AK98">
        <v>0</v>
      </c>
      <c r="AL98">
        <v>0</v>
      </c>
      <c r="AM98">
        <v>5</v>
      </c>
      <c r="AN98" t="str">
        <v>Southeast Asia</v>
      </c>
      <c r="AO98">
        <v>0</v>
      </c>
      <c r="AP98" t="str">
        <v>Communi**************rey_Dec*****</v>
      </c>
      <c r="AQ98">
        <v>20.47</v>
      </c>
      <c r="AR98" t="str">
        <v>FCR-1.1.1.32</v>
      </c>
      <c r="AS98" t="str">
        <v>Q4</v>
      </c>
    </row>
    <row r="99" spans="1:45" x14ac:dyDescent="0.25">
      <c r="Y99" t="str">
        <v>B</v>
      </c>
      <c r="Z99" t="str">
        <v>H5</v>
      </c>
      <c r="AA99">
        <v>1572767</v>
      </c>
      <c r="AB99">
        <v>1</v>
      </c>
      <c r="AC99">
        <v>44553</v>
      </c>
      <c r="AD99">
        <v>202212</v>
      </c>
      <c r="AE99" t="str">
        <v>47211</v>
      </c>
      <c r="AF99" t="str">
        <v>Salary (employees outside HO)</v>
      </c>
      <c r="AG99">
        <v>590</v>
      </c>
      <c r="AH99">
        <v>65801</v>
      </c>
      <c r="AI99" t="str">
        <v>PID65000</v>
      </c>
      <c r="AJ99" t="str">
        <v>EU</v>
      </c>
      <c r="AK99">
        <v>0</v>
      </c>
      <c r="AL99">
        <v>0</v>
      </c>
      <c r="AM99">
        <v>5</v>
      </c>
      <c r="AN99" t="str">
        <v>Southeast Asia</v>
      </c>
      <c r="AO99">
        <v>0</v>
      </c>
      <c r="AP99" t="str">
        <v>Salary **************1_EU*****</v>
      </c>
      <c r="AQ99">
        <v>1096.78</v>
      </c>
      <c r="AR99" t="str">
        <v>FCR-1.1.1.32</v>
      </c>
      <c r="AS99" t="str">
        <v>Q4</v>
      </c>
    </row>
    <row r="100" spans="1:45" x14ac:dyDescent="0.25">
      <c r="Y100" t="str">
        <v>B</v>
      </c>
      <c r="Z100" t="str">
        <v>H5</v>
      </c>
      <c r="AA100">
        <v>1572767</v>
      </c>
      <c r="AB100">
        <v>4</v>
      </c>
      <c r="AC100">
        <v>44553</v>
      </c>
      <c r="AD100">
        <v>202212</v>
      </c>
      <c r="AE100" t="str">
        <v>47211</v>
      </c>
      <c r="AF100" t="str">
        <v>Salary (employees outside HO)</v>
      </c>
      <c r="AG100">
        <v>590</v>
      </c>
      <c r="AH100">
        <v>65801</v>
      </c>
      <c r="AI100" t="str">
        <v>PID65000</v>
      </c>
      <c r="AJ100" t="str">
        <v>EU</v>
      </c>
      <c r="AK100">
        <v>0</v>
      </c>
      <c r="AL100">
        <v>0</v>
      </c>
      <c r="AM100">
        <v>5</v>
      </c>
      <c r="AN100" t="str">
        <v>Southeast Asia</v>
      </c>
      <c r="AO100">
        <v>0</v>
      </c>
      <c r="AP100" t="str">
        <v>Seniori************** 2021 B*****</v>
      </c>
      <c r="AQ100">
        <v>387.3</v>
      </c>
      <c r="AR100" t="str">
        <v>FCR-1.1.1.32</v>
      </c>
      <c r="AS100" t="str">
        <v>Q4</v>
      </c>
    </row>
    <row r="101" spans="1:45" x14ac:dyDescent="0.25">
      <c r="A101" s="84" t="s">
        <v>75</v>
      </c>
      <c r="R101" t="s">
        <v>82</v>
      </c>
      <c r="S101" s="31">
        <f>SUM(S103:S1101)</f>
        <v>183155.88040000005</v>
      </c>
      <c r="T101" s="69">
        <f>S1</f>
        <v>22088.68</v>
      </c>
      <c r="Y101" t="str">
        <v>B</v>
      </c>
      <c r="Z101" t="str">
        <v>X5</v>
      </c>
      <c r="AA101">
        <v>1572770</v>
      </c>
      <c r="AB101">
        <v>2</v>
      </c>
      <c r="AC101">
        <v>44558</v>
      </c>
      <c r="AD101">
        <v>202212</v>
      </c>
      <c r="AE101" t="str">
        <v>47090</v>
      </c>
      <c r="AF101" t="str">
        <v>Change in accrued holiday pay provision</v>
      </c>
      <c r="AG101">
        <v>590</v>
      </c>
      <c r="AH101">
        <v>65801</v>
      </c>
      <c r="AI101" t="str">
        <v>PID65000</v>
      </c>
      <c r="AJ101" t="str">
        <v>EU</v>
      </c>
      <c r="AK101">
        <v>0</v>
      </c>
      <c r="AL101">
        <v>0</v>
      </c>
      <c r="AM101">
        <v>5</v>
      </c>
      <c r="AN101" t="str">
        <v>Southeast Asia</v>
      </c>
      <c r="AO101">
        <v>0</v>
      </c>
      <c r="AP101" t="str">
        <v>Rev: Ac**************eave Bo*****</v>
      </c>
      <c r="AQ101">
        <v>-76.11</v>
      </c>
      <c r="AR101" t="str">
        <v>FCR-1.1.1.32</v>
      </c>
      <c r="AS101" t="str">
        <v>Q4</v>
      </c>
    </row>
    <row r="102" spans="1:45" x14ac:dyDescent="0.25">
      <c r="A102" s="15"/>
      <c r="T102" s="31"/>
      <c r="Y102" t="str">
        <v>B</v>
      </c>
      <c r="Z102" t="str">
        <v>X5</v>
      </c>
      <c r="AA102">
        <v>1572770</v>
      </c>
      <c r="AB102">
        <v>14</v>
      </c>
      <c r="AC102">
        <v>44558</v>
      </c>
      <c r="AD102">
        <v>202212</v>
      </c>
      <c r="AE102" t="str">
        <v>47090</v>
      </c>
      <c r="AF102" t="str">
        <v>Change in accrued holiday pay provision</v>
      </c>
      <c r="AG102">
        <v>590</v>
      </c>
      <c r="AH102">
        <v>65802</v>
      </c>
      <c r="AI102" t="str">
        <v>PID65000</v>
      </c>
      <c r="AJ102" t="str">
        <v>EU</v>
      </c>
      <c r="AK102">
        <v>0</v>
      </c>
      <c r="AL102">
        <v>0</v>
      </c>
      <c r="AM102">
        <v>5</v>
      </c>
      <c r="AN102" t="str">
        <v>Southeast Asia</v>
      </c>
      <c r="AO102">
        <v>0</v>
      </c>
      <c r="AP102" t="str">
        <v>Accrued**************LyLy fr*****</v>
      </c>
      <c r="AQ102">
        <v>207.28</v>
      </c>
      <c r="AR102" t="str">
        <v>FCR-1.1.1.33</v>
      </c>
      <c r="AS102" t="str">
        <v>Q4</v>
      </c>
    </row>
    <row r="103" spans="1:45" ht="30" x14ac:dyDescent="0.25">
      <c r="A103" s="24" t="s">
        <v>0</v>
      </c>
      <c r="B103" s="24" t="s">
        <v>1</v>
      </c>
      <c r="C103" s="24" t="s">
        <v>2</v>
      </c>
      <c r="D103" s="24" t="s">
        <v>3</v>
      </c>
      <c r="E103" s="83" t="s">
        <v>4</v>
      </c>
      <c r="F103" s="24" t="s">
        <v>5</v>
      </c>
      <c r="G103" s="24" t="s">
        <v>6</v>
      </c>
      <c r="H103" s="24" t="s">
        <v>7</v>
      </c>
      <c r="I103" s="24" t="s">
        <v>8</v>
      </c>
      <c r="J103" s="25" t="s">
        <v>9</v>
      </c>
      <c r="K103" s="24" t="s">
        <v>12</v>
      </c>
      <c r="L103" s="24" t="s">
        <v>13</v>
      </c>
      <c r="M103" s="24" t="s">
        <v>10</v>
      </c>
      <c r="N103" s="24" t="s">
        <v>11</v>
      </c>
      <c r="O103" s="24" t="s">
        <v>14</v>
      </c>
      <c r="P103" s="24" t="s">
        <v>15</v>
      </c>
      <c r="Q103" s="24" t="s">
        <v>16</v>
      </c>
      <c r="R103" s="24" t="s">
        <v>17</v>
      </c>
      <c r="S103" s="26" t="s">
        <v>18</v>
      </c>
      <c r="T103" s="13" t="s">
        <v>48</v>
      </c>
      <c r="U103" s="13" t="s">
        <v>90</v>
      </c>
      <c r="Y103" t="str">
        <v>B</v>
      </c>
      <c r="Z103" t="str">
        <v>X5</v>
      </c>
      <c r="AA103">
        <v>1572770</v>
      </c>
      <c r="AB103">
        <v>12</v>
      </c>
      <c r="AC103">
        <v>44558</v>
      </c>
      <c r="AD103">
        <v>202212</v>
      </c>
      <c r="AE103" t="str">
        <v>47090</v>
      </c>
      <c r="AF103" t="str">
        <v>Change in accrued holiday pay provision</v>
      </c>
      <c r="AG103">
        <v>590</v>
      </c>
      <c r="AH103">
        <v>65804</v>
      </c>
      <c r="AI103" t="str">
        <v>PID65000</v>
      </c>
      <c r="AJ103" t="str">
        <v>EU</v>
      </c>
      <c r="AK103">
        <v>0</v>
      </c>
      <c r="AL103">
        <v>0</v>
      </c>
      <c r="AM103">
        <v>5</v>
      </c>
      <c r="AN103" t="str">
        <v>Southeast Asia</v>
      </c>
      <c r="AO103">
        <v>0</v>
      </c>
      <c r="AP103" t="str">
        <v>Accrued**************DaDa fr*****</v>
      </c>
      <c r="AQ103">
        <v>69.17</v>
      </c>
      <c r="AR103" t="str">
        <v>FCR-1.1.2.26</v>
      </c>
      <c r="AS103" t="str">
        <v>Q4</v>
      </c>
    </row>
    <row r="104" spans="1:45" x14ac:dyDescent="0.25">
      <c r="A104" t="str" cm="1">
        <f t="array" ref="A104:U703">_xlfn._xlws.FILTER(Data!$A$4:$U$1000,Data!$L$4:$L$1000=A101)</f>
        <v>B</v>
      </c>
      <c r="B104" t="str">
        <v>H5</v>
      </c>
      <c r="C104">
        <v>1572754</v>
      </c>
      <c r="D104">
        <v>1</v>
      </c>
      <c r="E104" s="2">
        <v>44536</v>
      </c>
      <c r="F104">
        <v>202212</v>
      </c>
      <c r="G104" t="str">
        <v>45520</v>
      </c>
      <c r="H104" t="str">
        <v>Repairs and maintenance of computers</v>
      </c>
      <c r="I104">
        <v>590</v>
      </c>
      <c r="J104">
        <v>65822</v>
      </c>
      <c r="K104" t="str">
        <v>PID65000</v>
      </c>
      <c r="L104" t="str">
        <v>EU</v>
      </c>
      <c r="M104">
        <v>0</v>
      </c>
      <c r="N104">
        <v>0</v>
      </c>
      <c r="O104">
        <v>5</v>
      </c>
      <c r="P104" t="str">
        <v>Southeast Asia</v>
      </c>
      <c r="Q104">
        <v>0</v>
      </c>
      <c r="R104" t="str">
        <v>Monthly**************e_Trust*****</v>
      </c>
      <c r="S104">
        <v>53.9</v>
      </c>
      <c r="T104" t="str">
        <v xml:space="preserve">FCR-4.4 </v>
      </c>
      <c r="U104" t="str">
        <v>Q4</v>
      </c>
      <c r="Y104" t="str">
        <v>B</v>
      </c>
      <c r="Z104" t="str">
        <v>X5</v>
      </c>
      <c r="AA104">
        <v>1572770</v>
      </c>
      <c r="AB104">
        <v>9</v>
      </c>
      <c r="AC104">
        <v>44558</v>
      </c>
      <c r="AD104">
        <v>202212</v>
      </c>
      <c r="AE104" t="str">
        <v>47090</v>
      </c>
      <c r="AF104" t="str">
        <v>Change in accrued holiday pay provision</v>
      </c>
      <c r="AG104">
        <v>590</v>
      </c>
      <c r="AH104">
        <v>65806</v>
      </c>
      <c r="AI104" t="str">
        <v>PID65000</v>
      </c>
      <c r="AJ104" t="str">
        <v>EU</v>
      </c>
      <c r="AK104">
        <v>0</v>
      </c>
      <c r="AL104">
        <v>0</v>
      </c>
      <c r="AM104">
        <v>5</v>
      </c>
      <c r="AN104" t="str">
        <v>Southeast Asia</v>
      </c>
      <c r="AO104">
        <v>0</v>
      </c>
      <c r="AP104" t="str">
        <v>Accrued**************Minea f*****</v>
      </c>
      <c r="AQ104">
        <v>12.22</v>
      </c>
      <c r="AR104" t="str">
        <v>FCR-1.1.2.28</v>
      </c>
      <c r="AS104" t="str">
        <v>Q4</v>
      </c>
    </row>
    <row r="105" spans="1:45" x14ac:dyDescent="0.25">
      <c r="A105" t="str">
        <v>B</v>
      </c>
      <c r="B105" t="str">
        <v>H5</v>
      </c>
      <c r="C105">
        <v>1572760</v>
      </c>
      <c r="D105">
        <v>1</v>
      </c>
      <c r="E105" s="2">
        <v>44544</v>
      </c>
      <c r="F105">
        <v>202212</v>
      </c>
      <c r="G105" t="str">
        <v>45020</v>
      </c>
      <c r="H105" t="str">
        <v>Electricity</v>
      </c>
      <c r="I105">
        <v>590</v>
      </c>
      <c r="J105">
        <v>65822</v>
      </c>
      <c r="K105" t="str">
        <v>PID65000</v>
      </c>
      <c r="L105" t="str">
        <v>EU</v>
      </c>
      <c r="M105">
        <v>0</v>
      </c>
      <c r="N105">
        <v>0</v>
      </c>
      <c r="O105">
        <v>5</v>
      </c>
      <c r="P105" t="str">
        <v>Southeast Asia</v>
      </c>
      <c r="Q105">
        <v>0</v>
      </c>
      <c r="R105" t="str">
        <v>Electri************** 72_Nov*****</v>
      </c>
      <c r="S105">
        <v>64.75</v>
      </c>
      <c r="T105" t="str">
        <v xml:space="preserve">FCR-4.4 </v>
      </c>
      <c r="U105" t="str">
        <v>Q4</v>
      </c>
      <c r="Y105" t="str">
        <v>B</v>
      </c>
      <c r="Z105" t="str">
        <v>X5</v>
      </c>
      <c r="AA105">
        <v>1572770</v>
      </c>
      <c r="AB105">
        <v>6</v>
      </c>
      <c r="AC105">
        <v>44558</v>
      </c>
      <c r="AD105">
        <v>202212</v>
      </c>
      <c r="AE105" t="str">
        <v>47090</v>
      </c>
      <c r="AF105" t="str">
        <v>Change in accrued holiday pay provision</v>
      </c>
      <c r="AG105">
        <v>590</v>
      </c>
      <c r="AH105">
        <v>65807</v>
      </c>
      <c r="AI105" t="str">
        <v>PID65000</v>
      </c>
      <c r="AJ105" t="str">
        <v>EU</v>
      </c>
      <c r="AK105">
        <v>0</v>
      </c>
      <c r="AL105">
        <v>0</v>
      </c>
      <c r="AM105">
        <v>5</v>
      </c>
      <c r="AN105" t="str">
        <v>Southeast Asia</v>
      </c>
      <c r="AO105">
        <v>0</v>
      </c>
      <c r="AP105" t="str">
        <v>Accrued**************Touch J*****</v>
      </c>
      <c r="AQ105">
        <v>5.57</v>
      </c>
      <c r="AR105" t="str">
        <v>FCR-1.1.2.29</v>
      </c>
      <c r="AS105" t="str">
        <v>Q4</v>
      </c>
    </row>
    <row r="106" spans="1:45" x14ac:dyDescent="0.25">
      <c r="A106" t="str">
        <v>B</v>
      </c>
      <c r="B106" t="str">
        <v>H5</v>
      </c>
      <c r="C106">
        <v>1572760</v>
      </c>
      <c r="D106">
        <v>0</v>
      </c>
      <c r="E106" s="2">
        <v>44544</v>
      </c>
      <c r="F106">
        <v>202212</v>
      </c>
      <c r="G106" t="str">
        <v>46150</v>
      </c>
      <c r="H106" t="str">
        <v>Printed matter</v>
      </c>
      <c r="I106">
        <v>590</v>
      </c>
      <c r="J106">
        <v>65821</v>
      </c>
      <c r="K106" t="str">
        <v>PID65000</v>
      </c>
      <c r="L106" t="str">
        <v>EU</v>
      </c>
      <c r="M106">
        <v>0</v>
      </c>
      <c r="N106">
        <v>0</v>
      </c>
      <c r="O106">
        <v>5</v>
      </c>
      <c r="P106" t="str">
        <v>Southeast Asia</v>
      </c>
      <c r="Q106">
        <v>0</v>
      </c>
      <c r="R106" t="str">
        <v>Printin************** shop_s*****</v>
      </c>
      <c r="S106">
        <v>4.22</v>
      </c>
      <c r="T106" t="str">
        <v xml:space="preserve">FCR-4.3 </v>
      </c>
      <c r="U106" t="str">
        <v>Q4</v>
      </c>
      <c r="Y106" t="str">
        <v>B</v>
      </c>
      <c r="Z106" t="str">
        <v>X5</v>
      </c>
      <c r="AA106">
        <v>1572772</v>
      </c>
      <c r="AB106">
        <v>3</v>
      </c>
      <c r="AC106">
        <v>44558</v>
      </c>
      <c r="AD106">
        <v>202212</v>
      </c>
      <c r="AE106" t="str">
        <v>47217</v>
      </c>
      <c r="AF106" t="str">
        <v>Severance pay</v>
      </c>
      <c r="AG106">
        <v>590</v>
      </c>
      <c r="AH106">
        <v>65807</v>
      </c>
      <c r="AI106" t="str">
        <v>PID65000</v>
      </c>
      <c r="AJ106" t="str">
        <v>EU</v>
      </c>
      <c r="AK106">
        <v>0</v>
      </c>
      <c r="AL106">
        <v>0</v>
      </c>
      <c r="AM106">
        <v>5</v>
      </c>
      <c r="AN106" t="str">
        <v>Southeast Asia</v>
      </c>
      <c r="AO106">
        <v>0</v>
      </c>
      <c r="AP106" t="str">
        <v>Seniori************** of 202*****</v>
      </c>
      <c r="AQ106">
        <v>18.739999999999998</v>
      </c>
      <c r="AR106" t="str">
        <v>FCR-1.1.2.29</v>
      </c>
      <c r="AS106" t="str">
        <v>Q4</v>
      </c>
    </row>
    <row r="107" spans="1:45" x14ac:dyDescent="0.25">
      <c r="A107" t="str">
        <v>B</v>
      </c>
      <c r="B107" t="str">
        <v>H5</v>
      </c>
      <c r="C107">
        <v>1572766</v>
      </c>
      <c r="D107">
        <v>0</v>
      </c>
      <c r="E107" s="2">
        <v>44553</v>
      </c>
      <c r="F107">
        <v>202212</v>
      </c>
      <c r="G107" t="str">
        <v>47622</v>
      </c>
      <c r="H107" t="str">
        <v>Health care (Regional offices)</v>
      </c>
      <c r="I107">
        <v>590</v>
      </c>
      <c r="J107">
        <v>65802</v>
      </c>
      <c r="K107" t="str">
        <v>PID65000</v>
      </c>
      <c r="L107" t="str">
        <v>EU</v>
      </c>
      <c r="M107">
        <v>0</v>
      </c>
      <c r="N107">
        <v>0</v>
      </c>
      <c r="O107">
        <v>5</v>
      </c>
      <c r="P107" t="str">
        <v>Southeast Asia</v>
      </c>
      <c r="Q107">
        <v>0</v>
      </c>
      <c r="R107" t="str">
        <v>Remaini**************cal cos*****</v>
      </c>
      <c r="S107">
        <v>291.22000000000003</v>
      </c>
      <c r="T107" t="str">
        <v>FCR-1.1.1.33</v>
      </c>
      <c r="U107" t="str">
        <v>Q4</v>
      </c>
      <c r="Y107" t="str">
        <v>B</v>
      </c>
      <c r="Z107" t="str">
        <v>X5</v>
      </c>
      <c r="AA107">
        <v>1572772</v>
      </c>
      <c r="AB107">
        <v>0</v>
      </c>
      <c r="AC107">
        <v>44558</v>
      </c>
      <c r="AD107">
        <v>202212</v>
      </c>
      <c r="AE107" t="str">
        <v>47217</v>
      </c>
      <c r="AF107" t="str">
        <v>Severance pay</v>
      </c>
      <c r="AG107">
        <v>590</v>
      </c>
      <c r="AH107">
        <v>65806</v>
      </c>
      <c r="AI107" t="str">
        <v>PID65000</v>
      </c>
      <c r="AJ107" t="str">
        <v>EU</v>
      </c>
      <c r="AK107">
        <v>0</v>
      </c>
      <c r="AL107">
        <v>0</v>
      </c>
      <c r="AM107">
        <v>5</v>
      </c>
      <c r="AN107" t="str">
        <v>Southeast Asia</v>
      </c>
      <c r="AO107">
        <v>0</v>
      </c>
      <c r="AP107" t="str">
        <v>Seniori************** of 202*****</v>
      </c>
      <c r="AQ107">
        <v>47.48</v>
      </c>
      <c r="AR107" t="str">
        <v>FCR-1.1.2.28</v>
      </c>
      <c r="AS107" t="str">
        <v>Q4</v>
      </c>
    </row>
    <row r="108" spans="1:45" x14ac:dyDescent="0.25">
      <c r="A108" t="str">
        <v>B</v>
      </c>
      <c r="B108" t="str">
        <v>H5</v>
      </c>
      <c r="C108">
        <v>1572766</v>
      </c>
      <c r="D108">
        <v>4</v>
      </c>
      <c r="E108" s="2">
        <v>44553</v>
      </c>
      <c r="F108">
        <v>202212</v>
      </c>
      <c r="G108" t="str">
        <v>47622</v>
      </c>
      <c r="H108" t="str">
        <v>Health care (Regional offices)</v>
      </c>
      <c r="I108">
        <v>590</v>
      </c>
      <c r="J108">
        <v>65804</v>
      </c>
      <c r="K108" t="str">
        <v>PID65000</v>
      </c>
      <c r="L108" t="str">
        <v>EU</v>
      </c>
      <c r="M108">
        <v>0</v>
      </c>
      <c r="N108">
        <v>0</v>
      </c>
      <c r="O108">
        <v>5</v>
      </c>
      <c r="P108" t="str">
        <v>Southeast Asia</v>
      </c>
      <c r="Q108">
        <v>0</v>
      </c>
      <c r="R108" t="str">
        <v>Remaini**************cal cos*****</v>
      </c>
      <c r="S108">
        <v>22.26</v>
      </c>
      <c r="T108" t="str">
        <v>FCR-1.1.2.26</v>
      </c>
      <c r="U108" t="str">
        <v>Q4</v>
      </c>
      <c r="Y108" t="str">
        <v>B</v>
      </c>
      <c r="Z108" t="str">
        <v>X5</v>
      </c>
      <c r="AA108">
        <v>1572772</v>
      </c>
      <c r="AB108">
        <v>11</v>
      </c>
      <c r="AC108">
        <v>44558</v>
      </c>
      <c r="AD108">
        <v>202212</v>
      </c>
      <c r="AE108" t="str">
        <v>47217</v>
      </c>
      <c r="AF108" t="str">
        <v>Severance pay</v>
      </c>
      <c r="AG108">
        <v>590</v>
      </c>
      <c r="AH108">
        <v>65805</v>
      </c>
      <c r="AI108" t="str">
        <v>PID65000</v>
      </c>
      <c r="AJ108" t="str">
        <v>EU</v>
      </c>
      <c r="AK108">
        <v>0</v>
      </c>
      <c r="AL108">
        <v>0</v>
      </c>
      <c r="AM108">
        <v>5</v>
      </c>
      <c r="AN108" t="str">
        <v>Southeast Asia</v>
      </c>
      <c r="AO108">
        <v>0</v>
      </c>
      <c r="AP108" t="str">
        <v>Seniori************** of 202*****</v>
      </c>
      <c r="AQ108">
        <v>80.010000000000005</v>
      </c>
      <c r="AR108" t="str">
        <v>FCR-1.1.2.27</v>
      </c>
      <c r="AS108" t="str">
        <v>Q4</v>
      </c>
    </row>
    <row r="109" spans="1:45" x14ac:dyDescent="0.25">
      <c r="A109" t="str">
        <v>B</v>
      </c>
      <c r="B109" t="str">
        <v>H5</v>
      </c>
      <c r="C109">
        <v>1572766</v>
      </c>
      <c r="D109">
        <v>9</v>
      </c>
      <c r="E109" s="2">
        <v>44553</v>
      </c>
      <c r="F109">
        <v>202212</v>
      </c>
      <c r="G109" t="str">
        <v>47622</v>
      </c>
      <c r="H109" t="str">
        <v>Health care (Regional offices)</v>
      </c>
      <c r="I109">
        <v>590</v>
      </c>
      <c r="J109">
        <v>65807</v>
      </c>
      <c r="K109" t="str">
        <v>PID65000</v>
      </c>
      <c r="L109" t="str">
        <v>EU</v>
      </c>
      <c r="M109">
        <v>0</v>
      </c>
      <c r="N109">
        <v>0</v>
      </c>
      <c r="O109">
        <v>5</v>
      </c>
      <c r="P109" t="str">
        <v>Southeast Asia</v>
      </c>
      <c r="Q109">
        <v>0</v>
      </c>
      <c r="R109" t="str">
        <v>Remaini**************cal cos*****</v>
      </c>
      <c r="S109">
        <v>38.71</v>
      </c>
      <c r="T109" t="str">
        <v>FCR-1.1.2.29</v>
      </c>
      <c r="U109" t="str">
        <v>Q4</v>
      </c>
      <c r="Y109" t="str">
        <v>B</v>
      </c>
      <c r="Z109" t="str">
        <v>X5</v>
      </c>
      <c r="AA109">
        <v>1572772</v>
      </c>
      <c r="AB109">
        <v>9</v>
      </c>
      <c r="AC109">
        <v>44558</v>
      </c>
      <c r="AD109">
        <v>202212</v>
      </c>
      <c r="AE109" t="str">
        <v>47217</v>
      </c>
      <c r="AF109" t="str">
        <v>Severance pay</v>
      </c>
      <c r="AG109">
        <v>590</v>
      </c>
      <c r="AH109">
        <v>65802</v>
      </c>
      <c r="AI109" t="str">
        <v>PID65000</v>
      </c>
      <c r="AJ109" t="str">
        <v>EU</v>
      </c>
      <c r="AK109">
        <v>0</v>
      </c>
      <c r="AL109">
        <v>0</v>
      </c>
      <c r="AM109">
        <v>5</v>
      </c>
      <c r="AN109" t="str">
        <v>Southeast Asia</v>
      </c>
      <c r="AO109">
        <v>0</v>
      </c>
      <c r="AP109" t="str">
        <v>Seniori************** of 202*****</v>
      </c>
      <c r="AQ109">
        <v>504.57</v>
      </c>
      <c r="AR109" t="str">
        <v>FCR-1.1.1.33</v>
      </c>
      <c r="AS109" t="str">
        <v>Q4</v>
      </c>
    </row>
    <row r="110" spans="1:45" x14ac:dyDescent="0.25">
      <c r="A110" t="str">
        <v>B</v>
      </c>
      <c r="B110" t="str">
        <v>H5</v>
      </c>
      <c r="C110">
        <v>1572766</v>
      </c>
      <c r="D110">
        <v>14</v>
      </c>
      <c r="E110" s="2">
        <v>44553</v>
      </c>
      <c r="F110">
        <v>202212</v>
      </c>
      <c r="G110" t="str">
        <v>47622</v>
      </c>
      <c r="H110" t="str">
        <v>Health care (Regional offices)</v>
      </c>
      <c r="I110">
        <v>590</v>
      </c>
      <c r="J110">
        <v>65806</v>
      </c>
      <c r="K110" t="str">
        <v>PID65000</v>
      </c>
      <c r="L110" t="str">
        <v>EU</v>
      </c>
      <c r="M110">
        <v>0</v>
      </c>
      <c r="N110">
        <v>0</v>
      </c>
      <c r="O110">
        <v>5</v>
      </c>
      <c r="P110" t="str">
        <v>Southeast Asia</v>
      </c>
      <c r="Q110">
        <v>0</v>
      </c>
      <c r="R110" t="str">
        <v>Remaini**************cal cos*****</v>
      </c>
      <c r="S110">
        <v>54.1</v>
      </c>
      <c r="T110" t="str">
        <v>FCR-1.1.2.28</v>
      </c>
      <c r="U110" t="str">
        <v>Q4</v>
      </c>
      <c r="Y110" t="str">
        <v>B</v>
      </c>
      <c r="Z110" t="str">
        <v>X5</v>
      </c>
      <c r="AA110">
        <v>1572772</v>
      </c>
      <c r="AB110">
        <v>6</v>
      </c>
      <c r="AC110">
        <v>44558</v>
      </c>
      <c r="AD110">
        <v>202212</v>
      </c>
      <c r="AE110" t="str">
        <v>47217</v>
      </c>
      <c r="AF110" t="str">
        <v>Severance pay</v>
      </c>
      <c r="AG110">
        <v>590</v>
      </c>
      <c r="AH110">
        <v>65804</v>
      </c>
      <c r="AI110" t="str">
        <v>PID65000</v>
      </c>
      <c r="AJ110" t="str">
        <v>EU</v>
      </c>
      <c r="AK110">
        <v>0</v>
      </c>
      <c r="AL110">
        <v>0</v>
      </c>
      <c r="AM110">
        <v>5</v>
      </c>
      <c r="AN110" t="str">
        <v>Southeast Asia</v>
      </c>
      <c r="AO110">
        <v>0</v>
      </c>
      <c r="AP110" t="str">
        <v>Seniori************** of 202*****</v>
      </c>
      <c r="AQ110">
        <v>103.84</v>
      </c>
      <c r="AR110" t="str">
        <v>FCR-1.1.2.26</v>
      </c>
      <c r="AS110" t="str">
        <v>Q4</v>
      </c>
    </row>
    <row r="111" spans="1:45" x14ac:dyDescent="0.25">
      <c r="A111" t="str">
        <v>B</v>
      </c>
      <c r="B111" t="str">
        <v>H5</v>
      </c>
      <c r="C111">
        <v>1572767</v>
      </c>
      <c r="D111">
        <v>7</v>
      </c>
      <c r="E111" s="2">
        <v>44553</v>
      </c>
      <c r="F111">
        <v>202212</v>
      </c>
      <c r="G111" t="str">
        <v>47390</v>
      </c>
      <c r="H111" t="str">
        <v>Other employee benefits</v>
      </c>
      <c r="I111">
        <v>590</v>
      </c>
      <c r="J111">
        <v>65801</v>
      </c>
      <c r="K111" t="str">
        <v>PID65000</v>
      </c>
      <c r="L111" t="str">
        <v>EU</v>
      </c>
      <c r="M111">
        <v>0</v>
      </c>
      <c r="N111">
        <v>0</v>
      </c>
      <c r="O111">
        <v>5</v>
      </c>
      <c r="P111" t="str">
        <v>Southeast Asia</v>
      </c>
      <c r="Q111">
        <v>0</v>
      </c>
      <c r="R111" t="str">
        <v>Communi**************rey_Dec*****</v>
      </c>
      <c r="S111">
        <v>20.47</v>
      </c>
      <c r="T111" t="str">
        <v>FCR-1.1.1.32</v>
      </c>
      <c r="U111" t="str">
        <v>Q4</v>
      </c>
      <c r="Y111" t="str">
        <v>B</v>
      </c>
      <c r="Z111" t="str">
        <v>H5</v>
      </c>
      <c r="AA111">
        <v>1572773</v>
      </c>
      <c r="AB111">
        <v>0</v>
      </c>
      <c r="AC111">
        <v>44561</v>
      </c>
      <c r="AD111">
        <v>202212</v>
      </c>
      <c r="AE111" t="str">
        <v>46570</v>
      </c>
      <c r="AF111" t="str">
        <v>Banking costs</v>
      </c>
      <c r="AG111">
        <v>590</v>
      </c>
      <c r="AH111">
        <v>65827</v>
      </c>
      <c r="AI111" t="str">
        <v>PID65000</v>
      </c>
      <c r="AJ111" t="str">
        <v>EU</v>
      </c>
      <c r="AK111">
        <v>0</v>
      </c>
      <c r="AL111">
        <v>0</v>
      </c>
      <c r="AM111">
        <v>5</v>
      </c>
      <c r="AN111" t="str">
        <v>Southeast Asia</v>
      </c>
      <c r="AO111">
        <v>0</v>
      </c>
      <c r="AP111" t="str">
        <v>Monthly**************Dec'21*****</v>
      </c>
      <c r="AQ111">
        <v>1.5</v>
      </c>
      <c r="AR111" t="str">
        <v xml:space="preserve">FCR-5.6 </v>
      </c>
      <c r="AS111" t="str">
        <v>Q4</v>
      </c>
    </row>
    <row r="112" spans="1:45" x14ac:dyDescent="0.25">
      <c r="A112" t="str">
        <v>B</v>
      </c>
      <c r="B112" t="str">
        <v>H5</v>
      </c>
      <c r="C112">
        <v>1572767</v>
      </c>
      <c r="D112">
        <v>1</v>
      </c>
      <c r="E112" s="2">
        <v>44553</v>
      </c>
      <c r="F112">
        <v>202212</v>
      </c>
      <c r="G112" t="str">
        <v>47211</v>
      </c>
      <c r="H112" t="str">
        <v>Salary (employees outside HO)</v>
      </c>
      <c r="I112">
        <v>590</v>
      </c>
      <c r="J112">
        <v>65801</v>
      </c>
      <c r="K112" t="str">
        <v>PID65000</v>
      </c>
      <c r="L112" t="str">
        <v>EU</v>
      </c>
      <c r="M112">
        <v>0</v>
      </c>
      <c r="N112">
        <v>0</v>
      </c>
      <c r="O112">
        <v>5</v>
      </c>
      <c r="P112" t="str">
        <v>Southeast Asia</v>
      </c>
      <c r="Q112">
        <v>0</v>
      </c>
      <c r="R112" t="str">
        <v>Salary **************1_EU*****</v>
      </c>
      <c r="S112">
        <v>1096.78</v>
      </c>
      <c r="T112" t="str">
        <v>FCR-1.1.1.32</v>
      </c>
      <c r="U112" t="str">
        <v>Q4</v>
      </c>
      <c r="Y112" t="str">
        <v>B</v>
      </c>
      <c r="Z112" t="str">
        <v>H5</v>
      </c>
      <c r="AA112">
        <v>1572774</v>
      </c>
      <c r="AB112">
        <v>0</v>
      </c>
      <c r="AC112">
        <v>44561</v>
      </c>
      <c r="AD112">
        <v>202212</v>
      </c>
      <c r="AE112" t="str">
        <v>45020</v>
      </c>
      <c r="AF112" t="str">
        <v>Electricity</v>
      </c>
      <c r="AG112">
        <v>590</v>
      </c>
      <c r="AH112">
        <v>65822</v>
      </c>
      <c r="AI112" t="str">
        <v>PID65000</v>
      </c>
      <c r="AJ112" t="str">
        <v>EU</v>
      </c>
      <c r="AK112">
        <v>0</v>
      </c>
      <c r="AL112">
        <v>0</v>
      </c>
      <c r="AM112">
        <v>5</v>
      </c>
      <c r="AN112" t="str">
        <v>Southeast Asia</v>
      </c>
      <c r="AO112">
        <v>0</v>
      </c>
      <c r="AP112" t="str">
        <v>Accrued**************partmen*****</v>
      </c>
      <c r="AQ112">
        <v>50.58</v>
      </c>
      <c r="AR112" t="str">
        <v xml:space="preserve">FCR-4.4 </v>
      </c>
      <c r="AS112" t="str">
        <v>Q4</v>
      </c>
    </row>
    <row r="113" spans="1:45" x14ac:dyDescent="0.25">
      <c r="A113" t="str">
        <v>B</v>
      </c>
      <c r="B113" t="str">
        <v>H5</v>
      </c>
      <c r="C113">
        <v>1572767</v>
      </c>
      <c r="D113">
        <v>4</v>
      </c>
      <c r="E113" s="2">
        <v>44553</v>
      </c>
      <c r="F113">
        <v>202212</v>
      </c>
      <c r="G113" t="str">
        <v>47211</v>
      </c>
      <c r="H113" t="str">
        <v>Salary (employees outside HO)</v>
      </c>
      <c r="I113">
        <v>590</v>
      </c>
      <c r="J113">
        <v>65801</v>
      </c>
      <c r="K113" t="str">
        <v>PID65000</v>
      </c>
      <c r="L113" t="str">
        <v>EU</v>
      </c>
      <c r="M113">
        <v>0</v>
      </c>
      <c r="N113">
        <v>0</v>
      </c>
      <c r="O113">
        <v>5</v>
      </c>
      <c r="P113" t="str">
        <v>Southeast Asia</v>
      </c>
      <c r="Q113">
        <v>0</v>
      </c>
      <c r="R113" t="str">
        <v>Seniori************** 2021 B*****</v>
      </c>
      <c r="S113">
        <v>387.3</v>
      </c>
      <c r="T113" t="str">
        <v>FCR-1.1.1.32</v>
      </c>
      <c r="U113" t="str">
        <v>Q4</v>
      </c>
      <c r="Y113" t="str">
        <v>B</v>
      </c>
      <c r="Z113" t="str">
        <v>X5</v>
      </c>
      <c r="AA113">
        <v>1572775</v>
      </c>
      <c r="AB113">
        <v>2</v>
      </c>
      <c r="AC113">
        <v>44561</v>
      </c>
      <c r="AD113">
        <v>202212</v>
      </c>
      <c r="AE113" t="str">
        <v>47211</v>
      </c>
      <c r="AF113" t="str">
        <v>Salary (employees outside HO)</v>
      </c>
      <c r="AG113">
        <v>590</v>
      </c>
      <c r="AH113">
        <v>65806</v>
      </c>
      <c r="AI113" t="str">
        <v>PID65000</v>
      </c>
      <c r="AJ113" t="str">
        <v>EU</v>
      </c>
      <c r="AK113">
        <v>0</v>
      </c>
      <c r="AL113">
        <v>0</v>
      </c>
      <c r="AM113">
        <v>5</v>
      </c>
      <c r="AN113" t="str">
        <v>Southeast Asia</v>
      </c>
      <c r="AO113">
        <v>0</v>
      </c>
      <c r="AP113" t="str">
        <v>Salary **************c'21_EU*****</v>
      </c>
      <c r="AQ113">
        <v>131.46</v>
      </c>
      <c r="AR113" t="str">
        <v>FCR-1.1.2.28</v>
      </c>
      <c r="AS113" t="str">
        <v>Q4</v>
      </c>
    </row>
    <row r="114" spans="1:45" x14ac:dyDescent="0.25">
      <c r="A114" t="str">
        <v>B</v>
      </c>
      <c r="B114" t="str">
        <v>X5</v>
      </c>
      <c r="C114">
        <v>1572770</v>
      </c>
      <c r="D114">
        <v>2</v>
      </c>
      <c r="E114" s="2">
        <v>44558</v>
      </c>
      <c r="F114">
        <v>202212</v>
      </c>
      <c r="G114" t="str">
        <v>47090</v>
      </c>
      <c r="H114" t="str">
        <v>Change in accrued holiday pay provision</v>
      </c>
      <c r="I114">
        <v>590</v>
      </c>
      <c r="J114">
        <v>65801</v>
      </c>
      <c r="K114" t="str">
        <v>PID65000</v>
      </c>
      <c r="L114" t="str">
        <v>EU</v>
      </c>
      <c r="M114">
        <v>0</v>
      </c>
      <c r="N114">
        <v>0</v>
      </c>
      <c r="O114">
        <v>5</v>
      </c>
      <c r="P114" t="str">
        <v>Southeast Asia</v>
      </c>
      <c r="Q114">
        <v>0</v>
      </c>
      <c r="R114" t="str">
        <v>Rev: Ac**************eave Bo*****</v>
      </c>
      <c r="S114">
        <v>-76.11</v>
      </c>
      <c r="T114" t="str">
        <v>FCR-1.1.1.32</v>
      </c>
      <c r="U114" t="str">
        <v>Q4</v>
      </c>
      <c r="Y114" t="str">
        <v>B</v>
      </c>
      <c r="Z114" t="str">
        <v>X5</v>
      </c>
      <c r="AA114">
        <v>1572775</v>
      </c>
      <c r="AB114">
        <v>5</v>
      </c>
      <c r="AC114">
        <v>44561</v>
      </c>
      <c r="AD114">
        <v>202212</v>
      </c>
      <c r="AE114" t="str">
        <v>47211</v>
      </c>
      <c r="AF114" t="str">
        <v>Salary (employees outside HO)</v>
      </c>
      <c r="AG114">
        <v>590</v>
      </c>
      <c r="AH114">
        <v>65804</v>
      </c>
      <c r="AI114" t="str">
        <v>PID65000</v>
      </c>
      <c r="AJ114" t="str">
        <v>EU</v>
      </c>
      <c r="AK114">
        <v>0</v>
      </c>
      <c r="AL114">
        <v>0</v>
      </c>
      <c r="AM114">
        <v>5</v>
      </c>
      <c r="AN114" t="str">
        <v>Southeast Asia</v>
      </c>
      <c r="AO114">
        <v>0</v>
      </c>
      <c r="AP114" t="str">
        <v>Salary **************'21_EU*****</v>
      </c>
      <c r="AQ114">
        <v>301.77</v>
      </c>
      <c r="AR114" t="str">
        <v>FCR-1.1.2.26</v>
      </c>
      <c r="AS114" t="str">
        <v>Q4</v>
      </c>
    </row>
    <row r="115" spans="1:45" x14ac:dyDescent="0.25">
      <c r="A115" t="str">
        <v>B</v>
      </c>
      <c r="B115" t="str">
        <v>X5</v>
      </c>
      <c r="C115">
        <v>1572770</v>
      </c>
      <c r="D115">
        <v>14</v>
      </c>
      <c r="E115" s="2">
        <v>44558</v>
      </c>
      <c r="F115">
        <v>202212</v>
      </c>
      <c r="G115" t="str">
        <v>47090</v>
      </c>
      <c r="H115" t="str">
        <v>Change in accrued holiday pay provision</v>
      </c>
      <c r="I115">
        <v>590</v>
      </c>
      <c r="J115">
        <v>65802</v>
      </c>
      <c r="K115" t="str">
        <v>PID65000</v>
      </c>
      <c r="L115" t="str">
        <v>EU</v>
      </c>
      <c r="M115">
        <v>0</v>
      </c>
      <c r="N115">
        <v>0</v>
      </c>
      <c r="O115">
        <v>5</v>
      </c>
      <c r="P115" t="str">
        <v>Southeast Asia</v>
      </c>
      <c r="Q115">
        <v>0</v>
      </c>
      <c r="R115" t="str">
        <v>Accrued**************LyLy fr*****</v>
      </c>
      <c r="S115">
        <v>207.28</v>
      </c>
      <c r="T115" t="str">
        <v>FCR-1.1.1.33</v>
      </c>
      <c r="U115" t="str">
        <v>Q4</v>
      </c>
      <c r="Y115" t="str">
        <v>B</v>
      </c>
      <c r="Z115" t="str">
        <v>X5</v>
      </c>
      <c r="AA115">
        <v>1572775</v>
      </c>
      <c r="AB115">
        <v>7</v>
      </c>
      <c r="AC115">
        <v>44561</v>
      </c>
      <c r="AD115">
        <v>202212</v>
      </c>
      <c r="AE115" t="str">
        <v>47211</v>
      </c>
      <c r="AF115" t="str">
        <v>Salary (employees outside HO)</v>
      </c>
      <c r="AG115">
        <v>590</v>
      </c>
      <c r="AH115">
        <v>65802</v>
      </c>
      <c r="AI115" t="str">
        <v>PID65000</v>
      </c>
      <c r="AJ115" t="str">
        <v>EU</v>
      </c>
      <c r="AK115">
        <v>0</v>
      </c>
      <c r="AL115">
        <v>0</v>
      </c>
      <c r="AM115">
        <v>5</v>
      </c>
      <c r="AN115" t="str">
        <v>Southeast Asia</v>
      </c>
      <c r="AO115">
        <v>0</v>
      </c>
      <c r="AP115" t="str">
        <v>Salary **************'21_EU*****</v>
      </c>
      <c r="AQ115">
        <v>1517.15</v>
      </c>
      <c r="AR115" t="str">
        <v>FCR-1.1.1.33</v>
      </c>
      <c r="AS115" t="str">
        <v>Q4</v>
      </c>
    </row>
    <row r="116" spans="1:45" x14ac:dyDescent="0.25">
      <c r="A116" t="str">
        <v>B</v>
      </c>
      <c r="B116" t="str">
        <v>X5</v>
      </c>
      <c r="C116">
        <v>1572770</v>
      </c>
      <c r="D116">
        <v>12</v>
      </c>
      <c r="E116" s="2">
        <v>44558</v>
      </c>
      <c r="F116">
        <v>202212</v>
      </c>
      <c r="G116" t="str">
        <v>47090</v>
      </c>
      <c r="H116" t="str">
        <v>Change in accrued holiday pay provision</v>
      </c>
      <c r="I116">
        <v>590</v>
      </c>
      <c r="J116">
        <v>65804</v>
      </c>
      <c r="K116" t="str">
        <v>PID65000</v>
      </c>
      <c r="L116" t="str">
        <v>EU</v>
      </c>
      <c r="M116">
        <v>0</v>
      </c>
      <c r="N116">
        <v>0</v>
      </c>
      <c r="O116">
        <v>5</v>
      </c>
      <c r="P116" t="str">
        <v>Southeast Asia</v>
      </c>
      <c r="Q116">
        <v>0</v>
      </c>
      <c r="R116" t="str">
        <v>Accrued**************DaDa fr*****</v>
      </c>
      <c r="S116">
        <v>69.17</v>
      </c>
      <c r="T116" t="str">
        <v>FCR-1.1.2.26</v>
      </c>
      <c r="U116" t="str">
        <v>Q4</v>
      </c>
      <c r="Y116" t="str">
        <v>B</v>
      </c>
      <c r="Z116" t="str">
        <v>X5</v>
      </c>
      <c r="AA116">
        <v>1572775</v>
      </c>
      <c r="AB116">
        <v>9</v>
      </c>
      <c r="AC116">
        <v>44561</v>
      </c>
      <c r="AD116">
        <v>202212</v>
      </c>
      <c r="AE116" t="str">
        <v>47211</v>
      </c>
      <c r="AF116" t="str">
        <v>Salary (employees outside HO)</v>
      </c>
      <c r="AG116">
        <v>590</v>
      </c>
      <c r="AH116">
        <v>65805</v>
      </c>
      <c r="AI116" t="str">
        <v>PID65000</v>
      </c>
      <c r="AJ116" t="str">
        <v>EU</v>
      </c>
      <c r="AK116">
        <v>0</v>
      </c>
      <c r="AL116">
        <v>0</v>
      </c>
      <c r="AM116">
        <v>5</v>
      </c>
      <c r="AN116" t="str">
        <v>Southeast Asia</v>
      </c>
      <c r="AO116">
        <v>0</v>
      </c>
      <c r="AP116" t="str">
        <v>Salary **************'21_EU*****</v>
      </c>
      <c r="AQ116">
        <v>234.84</v>
      </c>
      <c r="AR116" t="str">
        <v>FCR-1.1.2.27</v>
      </c>
      <c r="AS116" t="str">
        <v>Q4</v>
      </c>
    </row>
    <row r="117" spans="1:45" x14ac:dyDescent="0.25">
      <c r="A117" t="str">
        <v>B</v>
      </c>
      <c r="B117" t="str">
        <v>X5</v>
      </c>
      <c r="C117">
        <v>1572770</v>
      </c>
      <c r="D117">
        <v>9</v>
      </c>
      <c r="E117" s="2">
        <v>44558</v>
      </c>
      <c r="F117">
        <v>202212</v>
      </c>
      <c r="G117" t="str">
        <v>47090</v>
      </c>
      <c r="H117" t="str">
        <v>Change in accrued holiday pay provision</v>
      </c>
      <c r="I117">
        <v>590</v>
      </c>
      <c r="J117">
        <v>65806</v>
      </c>
      <c r="K117" t="str">
        <v>PID65000</v>
      </c>
      <c r="L117" t="str">
        <v>EU</v>
      </c>
      <c r="M117">
        <v>0</v>
      </c>
      <c r="N117">
        <v>0</v>
      </c>
      <c r="O117">
        <v>5</v>
      </c>
      <c r="P117" t="str">
        <v>Southeast Asia</v>
      </c>
      <c r="Q117">
        <v>0</v>
      </c>
      <c r="R117" t="str">
        <v>Accrued**************Minea f*****</v>
      </c>
      <c r="S117">
        <v>12.22</v>
      </c>
      <c r="T117" t="str">
        <v>FCR-1.1.2.28</v>
      </c>
      <c r="U117" t="str">
        <v>Q4</v>
      </c>
      <c r="Y117" t="str">
        <v>B</v>
      </c>
      <c r="Z117" t="str">
        <v>X5</v>
      </c>
      <c r="AA117">
        <v>1572775</v>
      </c>
      <c r="AB117">
        <v>12</v>
      </c>
      <c r="AC117">
        <v>44561</v>
      </c>
      <c r="AD117">
        <v>202212</v>
      </c>
      <c r="AE117" t="str">
        <v>47211</v>
      </c>
      <c r="AF117" t="str">
        <v>Salary (employees outside HO)</v>
      </c>
      <c r="AG117">
        <v>590</v>
      </c>
      <c r="AH117">
        <v>65807</v>
      </c>
      <c r="AI117" t="str">
        <v>PID65000</v>
      </c>
      <c r="AJ117" t="str">
        <v>EU</v>
      </c>
      <c r="AK117">
        <v>0</v>
      </c>
      <c r="AL117">
        <v>0</v>
      </c>
      <c r="AM117">
        <v>5</v>
      </c>
      <c r="AN117" t="str">
        <v>Southeast Asia</v>
      </c>
      <c r="AO117">
        <v>0</v>
      </c>
      <c r="AP117" t="str">
        <v>Salary **************c'21_EU*****</v>
      </c>
      <c r="AQ117">
        <v>54.56</v>
      </c>
      <c r="AR117" t="str">
        <v>FCR-1.1.2.29</v>
      </c>
      <c r="AS117" t="str">
        <v>Q4</v>
      </c>
    </row>
    <row r="118" spans="1:45" x14ac:dyDescent="0.25">
      <c r="A118" t="str">
        <v>B</v>
      </c>
      <c r="B118" t="str">
        <v>X5</v>
      </c>
      <c r="C118">
        <v>1572770</v>
      </c>
      <c r="D118">
        <v>6</v>
      </c>
      <c r="E118" s="2">
        <v>44558</v>
      </c>
      <c r="F118">
        <v>202212</v>
      </c>
      <c r="G118" t="str">
        <v>47090</v>
      </c>
      <c r="H118" t="str">
        <v>Change in accrued holiday pay provision</v>
      </c>
      <c r="I118">
        <v>590</v>
      </c>
      <c r="J118">
        <v>65807</v>
      </c>
      <c r="K118" t="str">
        <v>PID65000</v>
      </c>
      <c r="L118" t="str">
        <v>EU</v>
      </c>
      <c r="M118">
        <v>0</v>
      </c>
      <c r="N118">
        <v>0</v>
      </c>
      <c r="O118">
        <v>5</v>
      </c>
      <c r="P118" t="str">
        <v>Southeast Asia</v>
      </c>
      <c r="Q118">
        <v>0</v>
      </c>
      <c r="R118" t="str">
        <v>Accrued**************Touch J*****</v>
      </c>
      <c r="S118">
        <v>5.57</v>
      </c>
      <c r="T118" t="str">
        <v>FCR-1.1.2.29</v>
      </c>
      <c r="U118" t="str">
        <v>Q4</v>
      </c>
      <c r="Y118" t="str">
        <v>B</v>
      </c>
      <c r="Z118" t="str">
        <v>X5</v>
      </c>
      <c r="AA118">
        <v>1572776</v>
      </c>
      <c r="AB118">
        <v>2</v>
      </c>
      <c r="AC118">
        <v>44561</v>
      </c>
      <c r="AD118">
        <v>202212</v>
      </c>
      <c r="AE118" t="str">
        <v>47390</v>
      </c>
      <c r="AF118" t="str">
        <v>Other employee benefits</v>
      </c>
      <c r="AG118">
        <v>590</v>
      </c>
      <c r="AH118">
        <v>65806</v>
      </c>
      <c r="AI118" t="str">
        <v>PID65000</v>
      </c>
      <c r="AJ118" t="str">
        <v>EU</v>
      </c>
      <c r="AK118">
        <v>0</v>
      </c>
      <c r="AL118">
        <v>0</v>
      </c>
      <c r="AM118">
        <v>5</v>
      </c>
      <c r="AN118" t="str">
        <v>Southeast Asia</v>
      </c>
      <c r="AO118">
        <v>0</v>
      </c>
      <c r="AP118" t="str">
        <v>Communi**************nea in *****</v>
      </c>
      <c r="AQ118">
        <v>2.7</v>
      </c>
      <c r="AR118" t="str">
        <v>FCR-1.1.2.28</v>
      </c>
      <c r="AS118" t="str">
        <v>Q4</v>
      </c>
    </row>
    <row r="119" spans="1:45" x14ac:dyDescent="0.25">
      <c r="A119" t="str">
        <v>B</v>
      </c>
      <c r="B119" t="str">
        <v>X5</v>
      </c>
      <c r="C119">
        <v>1572772</v>
      </c>
      <c r="D119">
        <v>3</v>
      </c>
      <c r="E119" s="2">
        <v>44558</v>
      </c>
      <c r="F119">
        <v>202212</v>
      </c>
      <c r="G119" t="str">
        <v>47217</v>
      </c>
      <c r="H119" t="str">
        <v>Severance pay</v>
      </c>
      <c r="I119">
        <v>590</v>
      </c>
      <c r="J119">
        <v>65807</v>
      </c>
      <c r="K119" t="str">
        <v>PID65000</v>
      </c>
      <c r="L119" t="str">
        <v>EU</v>
      </c>
      <c r="M119">
        <v>0</v>
      </c>
      <c r="N119">
        <v>0</v>
      </c>
      <c r="O119">
        <v>5</v>
      </c>
      <c r="P119" t="str">
        <v>Southeast Asia</v>
      </c>
      <c r="Q119">
        <v>0</v>
      </c>
      <c r="R119" t="str">
        <v>Seniori************** of 202*****</v>
      </c>
      <c r="S119">
        <v>18.739999999999998</v>
      </c>
      <c r="T119" t="str">
        <v>FCR-1.1.2.29</v>
      </c>
      <c r="U119" t="str">
        <v>Q4</v>
      </c>
      <c r="Y119" t="str">
        <v>B</v>
      </c>
      <c r="Z119" t="str">
        <v>X5</v>
      </c>
      <c r="AA119">
        <v>1572776</v>
      </c>
      <c r="AB119">
        <v>5</v>
      </c>
      <c r="AC119">
        <v>44561</v>
      </c>
      <c r="AD119">
        <v>202212</v>
      </c>
      <c r="AE119" t="str">
        <v>47390</v>
      </c>
      <c r="AF119" t="str">
        <v>Other employee benefits</v>
      </c>
      <c r="AG119">
        <v>590</v>
      </c>
      <c r="AH119">
        <v>65804</v>
      </c>
      <c r="AI119" t="str">
        <v>PID65000</v>
      </c>
      <c r="AJ119" t="str">
        <v>EU</v>
      </c>
      <c r="AK119">
        <v>0</v>
      </c>
      <c r="AL119">
        <v>0</v>
      </c>
      <c r="AM119">
        <v>5</v>
      </c>
      <c r="AN119" t="str">
        <v>Southeast Asia</v>
      </c>
      <c r="AO119">
        <v>0</v>
      </c>
      <c r="AP119" t="str">
        <v>Communi**************Da in D*****</v>
      </c>
      <c r="AQ119">
        <v>5.58</v>
      </c>
      <c r="AR119" t="str">
        <v>FCR-1.1.2.26</v>
      </c>
      <c r="AS119" t="str">
        <v>Q4</v>
      </c>
    </row>
    <row r="120" spans="1:45" x14ac:dyDescent="0.25">
      <c r="A120" t="str">
        <v>B</v>
      </c>
      <c r="B120" t="str">
        <v>X5</v>
      </c>
      <c r="C120">
        <v>1572772</v>
      </c>
      <c r="D120">
        <v>0</v>
      </c>
      <c r="E120" s="2">
        <v>44558</v>
      </c>
      <c r="F120">
        <v>202212</v>
      </c>
      <c r="G120" t="str">
        <v>47217</v>
      </c>
      <c r="H120" t="str">
        <v>Severance pay</v>
      </c>
      <c r="I120">
        <v>590</v>
      </c>
      <c r="J120">
        <v>65806</v>
      </c>
      <c r="K120" t="str">
        <v>PID65000</v>
      </c>
      <c r="L120" t="str">
        <v>EU</v>
      </c>
      <c r="M120">
        <v>0</v>
      </c>
      <c r="N120">
        <v>0</v>
      </c>
      <c r="O120">
        <v>5</v>
      </c>
      <c r="P120" t="str">
        <v>Southeast Asia</v>
      </c>
      <c r="Q120">
        <v>0</v>
      </c>
      <c r="R120" t="str">
        <v>Seniori************** of 202*****</v>
      </c>
      <c r="S120">
        <v>47.48</v>
      </c>
      <c r="T120" t="str">
        <v>FCR-1.1.2.28</v>
      </c>
      <c r="U120" t="str">
        <v>Q4</v>
      </c>
      <c r="Y120" t="str">
        <v>B</v>
      </c>
      <c r="Z120" t="str">
        <v>X5</v>
      </c>
      <c r="AA120">
        <v>1572776</v>
      </c>
      <c r="AB120">
        <v>7</v>
      </c>
      <c r="AC120">
        <v>44561</v>
      </c>
      <c r="AD120">
        <v>202212</v>
      </c>
      <c r="AE120" t="str">
        <v>47390</v>
      </c>
      <c r="AF120" t="str">
        <v>Other employee benefits</v>
      </c>
      <c r="AG120">
        <v>590</v>
      </c>
      <c r="AH120">
        <v>65802</v>
      </c>
      <c r="AI120" t="str">
        <v>PID65000</v>
      </c>
      <c r="AJ120" t="str">
        <v>EU</v>
      </c>
      <c r="AK120">
        <v>0</v>
      </c>
      <c r="AL120">
        <v>0</v>
      </c>
      <c r="AM120">
        <v>5</v>
      </c>
      <c r="AN120" t="str">
        <v>Southeast Asia</v>
      </c>
      <c r="AO120">
        <v>0</v>
      </c>
      <c r="AP120" t="str">
        <v>Communi**************Ly in D*****</v>
      </c>
      <c r="AQ120">
        <v>39.92</v>
      </c>
      <c r="AR120" t="str">
        <v>FCR-1.1.1.33</v>
      </c>
      <c r="AS120" t="str">
        <v>Q4</v>
      </c>
    </row>
    <row r="121" spans="1:45" x14ac:dyDescent="0.25">
      <c r="A121" t="str">
        <v>B</v>
      </c>
      <c r="B121" t="str">
        <v>X5</v>
      </c>
      <c r="C121">
        <v>1572772</v>
      </c>
      <c r="D121">
        <v>11</v>
      </c>
      <c r="E121" s="2">
        <v>44558</v>
      </c>
      <c r="F121">
        <v>202212</v>
      </c>
      <c r="G121" t="str">
        <v>47217</v>
      </c>
      <c r="H121" t="str">
        <v>Severance pay</v>
      </c>
      <c r="I121">
        <v>590</v>
      </c>
      <c r="J121">
        <v>65805</v>
      </c>
      <c r="K121" t="str">
        <v>PID65000</v>
      </c>
      <c r="L121" t="str">
        <v>EU</v>
      </c>
      <c r="M121">
        <v>0</v>
      </c>
      <c r="N121">
        <v>0</v>
      </c>
      <c r="O121">
        <v>5</v>
      </c>
      <c r="P121" t="str">
        <v>Southeast Asia</v>
      </c>
      <c r="Q121">
        <v>0</v>
      </c>
      <c r="R121" t="str">
        <v>Seniori************** of 202*****</v>
      </c>
      <c r="S121">
        <v>80.010000000000005</v>
      </c>
      <c r="T121" t="str">
        <v>FCR-1.1.2.27</v>
      </c>
      <c r="U121" t="str">
        <v>Q4</v>
      </c>
      <c r="Y121" t="str">
        <v>B</v>
      </c>
      <c r="Z121" t="str">
        <v>X5</v>
      </c>
      <c r="AA121">
        <v>1572776</v>
      </c>
      <c r="AB121">
        <v>9</v>
      </c>
      <c r="AC121">
        <v>44561</v>
      </c>
      <c r="AD121">
        <v>202212</v>
      </c>
      <c r="AE121" t="str">
        <v>47390</v>
      </c>
      <c r="AF121" t="str">
        <v>Other employee benefits</v>
      </c>
      <c r="AG121">
        <v>590</v>
      </c>
      <c r="AH121">
        <v>65805</v>
      </c>
      <c r="AI121" t="str">
        <v>PID65000</v>
      </c>
      <c r="AJ121" t="str">
        <v>EU</v>
      </c>
      <c r="AK121">
        <v>0</v>
      </c>
      <c r="AL121">
        <v>0</v>
      </c>
      <c r="AM121">
        <v>5</v>
      </c>
      <c r="AN121" t="str">
        <v>Southeast Asia</v>
      </c>
      <c r="AO121">
        <v>0</v>
      </c>
      <c r="AP121" t="str">
        <v>Communi**************sa in D*****</v>
      </c>
      <c r="AQ121">
        <v>2.85</v>
      </c>
      <c r="AR121" t="str">
        <v>FCR-1.1.2.27</v>
      </c>
      <c r="AS121" t="str">
        <v>Q4</v>
      </c>
    </row>
    <row r="122" spans="1:45" x14ac:dyDescent="0.25">
      <c r="A122" t="str">
        <v>B</v>
      </c>
      <c r="B122" t="str">
        <v>X5</v>
      </c>
      <c r="C122">
        <v>1572772</v>
      </c>
      <c r="D122">
        <v>9</v>
      </c>
      <c r="E122" s="2">
        <v>44558</v>
      </c>
      <c r="F122">
        <v>202212</v>
      </c>
      <c r="G122" t="str">
        <v>47217</v>
      </c>
      <c r="H122" t="str">
        <v>Severance pay</v>
      </c>
      <c r="I122">
        <v>590</v>
      </c>
      <c r="J122">
        <v>65802</v>
      </c>
      <c r="K122" t="str">
        <v>PID65000</v>
      </c>
      <c r="L122" t="str">
        <v>EU</v>
      </c>
      <c r="M122">
        <v>0</v>
      </c>
      <c r="N122">
        <v>0</v>
      </c>
      <c r="O122">
        <v>5</v>
      </c>
      <c r="P122" t="str">
        <v>Southeast Asia</v>
      </c>
      <c r="Q122">
        <v>0</v>
      </c>
      <c r="R122" t="str">
        <v>Seniori************** of 202*****</v>
      </c>
      <c r="S122">
        <v>504.57</v>
      </c>
      <c r="T122" t="str">
        <v>FCR-1.1.1.33</v>
      </c>
      <c r="U122" t="str">
        <v>Q4</v>
      </c>
      <c r="Y122" t="str">
        <v>B</v>
      </c>
      <c r="Z122" t="str">
        <v>X5</v>
      </c>
      <c r="AA122">
        <v>1572776</v>
      </c>
      <c r="AB122">
        <v>12</v>
      </c>
      <c r="AC122">
        <v>44561</v>
      </c>
      <c r="AD122">
        <v>202212</v>
      </c>
      <c r="AE122" t="str">
        <v>47390</v>
      </c>
      <c r="AF122" t="str">
        <v>Other employee benefits</v>
      </c>
      <c r="AG122">
        <v>590</v>
      </c>
      <c r="AH122">
        <v>65807</v>
      </c>
      <c r="AI122" t="str">
        <v>PID65000</v>
      </c>
      <c r="AJ122" t="str">
        <v>EU</v>
      </c>
      <c r="AK122">
        <v>0</v>
      </c>
      <c r="AL122">
        <v>0</v>
      </c>
      <c r="AM122">
        <v>5</v>
      </c>
      <c r="AN122" t="str">
        <v>Southeast Asia</v>
      </c>
      <c r="AO122">
        <v>0</v>
      </c>
      <c r="AP122" t="str">
        <v>Communi**************uch in *****</v>
      </c>
      <c r="AQ122">
        <v>0.75</v>
      </c>
      <c r="AR122" t="str">
        <v>FCR-1.1.2.29</v>
      </c>
      <c r="AS122" t="str">
        <v>Q4</v>
      </c>
    </row>
    <row r="123" spans="1:45" x14ac:dyDescent="0.25">
      <c r="A123" t="str">
        <v>B</v>
      </c>
      <c r="B123" t="str">
        <v>X5</v>
      </c>
      <c r="C123">
        <v>1572772</v>
      </c>
      <c r="D123">
        <v>6</v>
      </c>
      <c r="E123" s="2">
        <v>44558</v>
      </c>
      <c r="F123">
        <v>202212</v>
      </c>
      <c r="G123" t="str">
        <v>47217</v>
      </c>
      <c r="H123" t="str">
        <v>Severance pay</v>
      </c>
      <c r="I123">
        <v>590</v>
      </c>
      <c r="J123">
        <v>65804</v>
      </c>
      <c r="K123" t="str">
        <v>PID65000</v>
      </c>
      <c r="L123" t="str">
        <v>EU</v>
      </c>
      <c r="M123">
        <v>0</v>
      </c>
      <c r="N123">
        <v>0</v>
      </c>
      <c r="O123">
        <v>5</v>
      </c>
      <c r="P123" t="str">
        <v>Southeast Asia</v>
      </c>
      <c r="Q123">
        <v>0</v>
      </c>
      <c r="R123" t="str">
        <v>Seniori************** of 202*****</v>
      </c>
      <c r="S123">
        <v>103.84</v>
      </c>
      <c r="T123" t="str">
        <v>FCR-1.1.2.26</v>
      </c>
      <c r="U123" t="str">
        <v>Q4</v>
      </c>
      <c r="Y123" t="str">
        <v>B</v>
      </c>
      <c r="Z123" t="str">
        <v>X5</v>
      </c>
      <c r="AA123">
        <v>1572777</v>
      </c>
      <c r="AB123">
        <v>10</v>
      </c>
      <c r="AC123">
        <v>44561</v>
      </c>
      <c r="AD123">
        <v>202212</v>
      </c>
      <c r="AE123" t="str">
        <v>47586</v>
      </c>
      <c r="AF123" t="str">
        <v>Personnel insurance (employees outside HO)</v>
      </c>
      <c r="AG123">
        <v>590</v>
      </c>
      <c r="AH123">
        <v>65802</v>
      </c>
      <c r="AI123" t="str">
        <v>PID65000</v>
      </c>
      <c r="AJ123" t="str">
        <v>EU</v>
      </c>
      <c r="AK123">
        <v>0</v>
      </c>
      <c r="AL123">
        <v>0</v>
      </c>
      <c r="AM123">
        <v>5</v>
      </c>
      <c r="AN123" t="str">
        <v>Southeast Asia</v>
      </c>
      <c r="AO123">
        <v>0</v>
      </c>
      <c r="AP123" t="str">
        <v>health **************urance *****</v>
      </c>
      <c r="AQ123">
        <v>12.51</v>
      </c>
      <c r="AR123" t="str">
        <v>FCR-1.1.1.33</v>
      </c>
      <c r="AS123" t="str">
        <v>Q4</v>
      </c>
    </row>
    <row r="124" spans="1:45" x14ac:dyDescent="0.25">
      <c r="A124" t="str">
        <v>B</v>
      </c>
      <c r="B124" t="str">
        <v>H5</v>
      </c>
      <c r="C124">
        <v>1572773</v>
      </c>
      <c r="D124">
        <v>0</v>
      </c>
      <c r="E124" s="2">
        <v>44561</v>
      </c>
      <c r="F124">
        <v>202212</v>
      </c>
      <c r="G124" t="str">
        <v>46570</v>
      </c>
      <c r="H124" t="str">
        <v>Banking costs</v>
      </c>
      <c r="I124">
        <v>590</v>
      </c>
      <c r="J124">
        <v>65827</v>
      </c>
      <c r="K124" t="str">
        <v>PID65000</v>
      </c>
      <c r="L124" t="str">
        <v>EU</v>
      </c>
      <c r="M124">
        <v>0</v>
      </c>
      <c r="N124">
        <v>0</v>
      </c>
      <c r="O124">
        <v>5</v>
      </c>
      <c r="P124" t="str">
        <v>Southeast Asia</v>
      </c>
      <c r="Q124">
        <v>0</v>
      </c>
      <c r="R124" t="str">
        <v>Monthly**************Dec'21*****</v>
      </c>
      <c r="S124">
        <v>1.5</v>
      </c>
      <c r="T124" t="str">
        <v xml:space="preserve">FCR-5.6 </v>
      </c>
      <c r="U124" t="str">
        <v>Q4</v>
      </c>
      <c r="Y124" t="str">
        <v>B</v>
      </c>
      <c r="Z124" t="str">
        <v>X5</v>
      </c>
      <c r="AA124">
        <v>1572777</v>
      </c>
      <c r="AB124">
        <v>2</v>
      </c>
      <c r="AC124">
        <v>44561</v>
      </c>
      <c r="AD124">
        <v>202212</v>
      </c>
      <c r="AE124" t="str">
        <v>47586</v>
      </c>
      <c r="AF124" t="str">
        <v>Personnel insurance (employees outside HO)</v>
      </c>
      <c r="AG124">
        <v>590</v>
      </c>
      <c r="AH124">
        <v>65801</v>
      </c>
      <c r="AI124" t="str">
        <v>PID65000</v>
      </c>
      <c r="AJ124" t="str">
        <v>EU</v>
      </c>
      <c r="AK124">
        <v>0</v>
      </c>
      <c r="AL124">
        <v>0</v>
      </c>
      <c r="AM124">
        <v>5</v>
      </c>
      <c r="AN124" t="str">
        <v>Southeast Asia</v>
      </c>
      <c r="AO124">
        <v>0</v>
      </c>
      <c r="AP124" t="str">
        <v>health **************urance *****</v>
      </c>
      <c r="AQ124">
        <v>6.41</v>
      </c>
      <c r="AR124" t="str">
        <v>FCR-1.1.1.32</v>
      </c>
      <c r="AS124" t="str">
        <v>Q4</v>
      </c>
    </row>
    <row r="125" spans="1:45" x14ac:dyDescent="0.25">
      <c r="A125" t="str">
        <v>B</v>
      </c>
      <c r="B125" t="str">
        <v>H5</v>
      </c>
      <c r="C125">
        <v>1572774</v>
      </c>
      <c r="D125">
        <v>0</v>
      </c>
      <c r="E125" s="2">
        <v>44561</v>
      </c>
      <c r="F125">
        <v>202212</v>
      </c>
      <c r="G125" t="str">
        <v>45020</v>
      </c>
      <c r="H125" t="str">
        <v>Electricity</v>
      </c>
      <c r="I125">
        <v>590</v>
      </c>
      <c r="J125">
        <v>65822</v>
      </c>
      <c r="K125" t="str">
        <v>PID65000</v>
      </c>
      <c r="L125" t="str">
        <v>EU</v>
      </c>
      <c r="M125">
        <v>0</v>
      </c>
      <c r="N125">
        <v>0</v>
      </c>
      <c r="O125">
        <v>5</v>
      </c>
      <c r="P125" t="str">
        <v>Southeast Asia</v>
      </c>
      <c r="Q125">
        <v>0</v>
      </c>
      <c r="R125" t="str">
        <v>Accrued**************partmen*****</v>
      </c>
      <c r="S125">
        <v>50.58</v>
      </c>
      <c r="T125" t="str">
        <v xml:space="preserve">FCR-4.4 </v>
      </c>
      <c r="U125" t="str">
        <v>Q4</v>
      </c>
      <c r="Y125" t="str">
        <v>B</v>
      </c>
      <c r="Z125" t="str">
        <v>X5</v>
      </c>
      <c r="AA125">
        <v>1572777</v>
      </c>
      <c r="AB125">
        <v>5</v>
      </c>
      <c r="AC125">
        <v>44561</v>
      </c>
      <c r="AD125">
        <v>202212</v>
      </c>
      <c r="AE125" t="str">
        <v>47586</v>
      </c>
      <c r="AF125" t="str">
        <v>Personnel insurance (employees outside HO)</v>
      </c>
      <c r="AG125">
        <v>590</v>
      </c>
      <c r="AH125">
        <v>65806</v>
      </c>
      <c r="AI125" t="str">
        <v>PID65000</v>
      </c>
      <c r="AJ125" t="str">
        <v>EU</v>
      </c>
      <c r="AK125">
        <v>0</v>
      </c>
      <c r="AL125">
        <v>0</v>
      </c>
      <c r="AM125">
        <v>5</v>
      </c>
      <c r="AN125" t="str">
        <v>Southeast Asia</v>
      </c>
      <c r="AO125">
        <v>0</v>
      </c>
      <c r="AP125" t="str">
        <v>health **************urance *****</v>
      </c>
      <c r="AQ125">
        <v>1.7</v>
      </c>
      <c r="AR125" t="str">
        <v>FCR-1.1.2.28</v>
      </c>
      <c r="AS125" t="str">
        <v>Q4</v>
      </c>
    </row>
    <row r="126" spans="1:45" x14ac:dyDescent="0.25">
      <c r="A126" t="str">
        <v>B</v>
      </c>
      <c r="B126" t="str">
        <v>X5</v>
      </c>
      <c r="C126">
        <v>1572775</v>
      </c>
      <c r="D126">
        <v>2</v>
      </c>
      <c r="E126" s="2">
        <v>44561</v>
      </c>
      <c r="F126">
        <v>202212</v>
      </c>
      <c r="G126" t="str">
        <v>47211</v>
      </c>
      <c r="H126" t="str">
        <v>Salary (employees outside HO)</v>
      </c>
      <c r="I126">
        <v>590</v>
      </c>
      <c r="J126">
        <v>65806</v>
      </c>
      <c r="K126" t="str">
        <v>PID65000</v>
      </c>
      <c r="L126" t="str">
        <v>EU</v>
      </c>
      <c r="M126">
        <v>0</v>
      </c>
      <c r="N126">
        <v>0</v>
      </c>
      <c r="O126">
        <v>5</v>
      </c>
      <c r="P126" t="str">
        <v>Southeast Asia</v>
      </c>
      <c r="Q126">
        <v>0</v>
      </c>
      <c r="R126" t="str">
        <v>Salary **************c'21_EU*****</v>
      </c>
      <c r="S126">
        <v>131.46</v>
      </c>
      <c r="T126" t="str">
        <v>FCR-1.1.2.28</v>
      </c>
      <c r="U126" t="str">
        <v>Q4</v>
      </c>
      <c r="Y126" t="str">
        <v>B</v>
      </c>
      <c r="Z126" t="str">
        <v>X5</v>
      </c>
      <c r="AA126">
        <v>1572777</v>
      </c>
      <c r="AB126">
        <v>8</v>
      </c>
      <c r="AC126">
        <v>44561</v>
      </c>
      <c r="AD126">
        <v>202212</v>
      </c>
      <c r="AE126" t="str">
        <v>47586</v>
      </c>
      <c r="AF126" t="str">
        <v>Personnel insurance (employees outside HO)</v>
      </c>
      <c r="AG126">
        <v>590</v>
      </c>
      <c r="AH126">
        <v>65804</v>
      </c>
      <c r="AI126" t="str">
        <v>PID65000</v>
      </c>
      <c r="AJ126" t="str">
        <v>EU</v>
      </c>
      <c r="AK126">
        <v>0</v>
      </c>
      <c r="AL126">
        <v>0</v>
      </c>
      <c r="AM126">
        <v>5</v>
      </c>
      <c r="AN126" t="str">
        <v>Southeast Asia</v>
      </c>
      <c r="AO126">
        <v>0</v>
      </c>
      <c r="AP126" t="str">
        <v>health **************urance *****</v>
      </c>
      <c r="AQ126">
        <v>1.75</v>
      </c>
      <c r="AR126" t="str">
        <v>FCR-1.1.2.26</v>
      </c>
      <c r="AS126" t="str">
        <v>Q4</v>
      </c>
    </row>
    <row r="127" spans="1:45" x14ac:dyDescent="0.25">
      <c r="A127" t="str">
        <v>B</v>
      </c>
      <c r="B127" t="str">
        <v>X5</v>
      </c>
      <c r="C127">
        <v>1572775</v>
      </c>
      <c r="D127">
        <v>5</v>
      </c>
      <c r="E127" s="2">
        <v>44561</v>
      </c>
      <c r="F127">
        <v>202212</v>
      </c>
      <c r="G127" t="str">
        <v>47211</v>
      </c>
      <c r="H127" t="str">
        <v>Salary (employees outside HO)</v>
      </c>
      <c r="I127">
        <v>590</v>
      </c>
      <c r="J127">
        <v>65804</v>
      </c>
      <c r="K127" t="str">
        <v>PID65000</v>
      </c>
      <c r="L127" t="str">
        <v>EU</v>
      </c>
      <c r="M127">
        <v>0</v>
      </c>
      <c r="N127">
        <v>0</v>
      </c>
      <c r="O127">
        <v>5</v>
      </c>
      <c r="P127" t="str">
        <v>Southeast Asia</v>
      </c>
      <c r="Q127">
        <v>0</v>
      </c>
      <c r="R127" t="str">
        <v>Salary **************'21_EU*****</v>
      </c>
      <c r="S127">
        <v>301.77</v>
      </c>
      <c r="T127" t="str">
        <v>FCR-1.1.2.26</v>
      </c>
      <c r="U127" t="str">
        <v>Q4</v>
      </c>
      <c r="Y127" t="str">
        <v>B</v>
      </c>
      <c r="Z127" t="str">
        <v>X5</v>
      </c>
      <c r="AA127">
        <v>1572777</v>
      </c>
      <c r="AB127">
        <v>12</v>
      </c>
      <c r="AC127">
        <v>44561</v>
      </c>
      <c r="AD127">
        <v>202212</v>
      </c>
      <c r="AE127" t="str">
        <v>47586</v>
      </c>
      <c r="AF127" t="str">
        <v>Personnel insurance (employees outside HO)</v>
      </c>
      <c r="AG127">
        <v>590</v>
      </c>
      <c r="AH127">
        <v>65805</v>
      </c>
      <c r="AI127" t="str">
        <v>PID65000</v>
      </c>
      <c r="AJ127" t="str">
        <v>EU</v>
      </c>
      <c r="AK127">
        <v>0</v>
      </c>
      <c r="AL127">
        <v>0</v>
      </c>
      <c r="AM127">
        <v>5</v>
      </c>
      <c r="AN127" t="str">
        <v>Southeast Asia</v>
      </c>
      <c r="AO127">
        <v>0</v>
      </c>
      <c r="AP127" t="str">
        <v>health **************urance *****</v>
      </c>
      <c r="AQ127">
        <v>2.98</v>
      </c>
      <c r="AR127" t="str">
        <v>FCR-1.1.2.27</v>
      </c>
      <c r="AS127" t="str">
        <v>Q4</v>
      </c>
    </row>
    <row r="128" spans="1:45" x14ac:dyDescent="0.25">
      <c r="A128" t="str">
        <v>B</v>
      </c>
      <c r="B128" t="str">
        <v>X5</v>
      </c>
      <c r="C128">
        <v>1572775</v>
      </c>
      <c r="D128">
        <v>7</v>
      </c>
      <c r="E128" s="2">
        <v>44561</v>
      </c>
      <c r="F128">
        <v>202212</v>
      </c>
      <c r="G128" t="str">
        <v>47211</v>
      </c>
      <c r="H128" t="str">
        <v>Salary (employees outside HO)</v>
      </c>
      <c r="I128">
        <v>590</v>
      </c>
      <c r="J128">
        <v>65802</v>
      </c>
      <c r="K128" t="str">
        <v>PID65000</v>
      </c>
      <c r="L128" t="str">
        <v>EU</v>
      </c>
      <c r="M128">
        <v>0</v>
      </c>
      <c r="N128">
        <v>0</v>
      </c>
      <c r="O128">
        <v>5</v>
      </c>
      <c r="P128" t="str">
        <v>Southeast Asia</v>
      </c>
      <c r="Q128">
        <v>0</v>
      </c>
      <c r="R128" t="str">
        <v>Salary **************'21_EU*****</v>
      </c>
      <c r="S128">
        <v>1517.15</v>
      </c>
      <c r="T128" t="str">
        <v>FCR-1.1.1.33</v>
      </c>
      <c r="U128" t="str">
        <v>Q4</v>
      </c>
      <c r="Y128" t="str">
        <v>B</v>
      </c>
      <c r="Z128" t="str">
        <v>X5</v>
      </c>
      <c r="AA128">
        <v>1572777</v>
      </c>
      <c r="AB128">
        <v>15</v>
      </c>
      <c r="AC128">
        <v>44561</v>
      </c>
      <c r="AD128">
        <v>202212</v>
      </c>
      <c r="AE128" t="str">
        <v>47586</v>
      </c>
      <c r="AF128" t="str">
        <v>Personnel insurance (employees outside HO)</v>
      </c>
      <c r="AG128">
        <v>590</v>
      </c>
      <c r="AH128">
        <v>65807</v>
      </c>
      <c r="AI128" t="str">
        <v>PID65000</v>
      </c>
      <c r="AJ128" t="str">
        <v>EU</v>
      </c>
      <c r="AK128">
        <v>0</v>
      </c>
      <c r="AL128">
        <v>0</v>
      </c>
      <c r="AM128">
        <v>5</v>
      </c>
      <c r="AN128" t="str">
        <v>Southeast Asia</v>
      </c>
      <c r="AO128">
        <v>0</v>
      </c>
      <c r="AP128" t="str">
        <v>health **************urance *****</v>
      </c>
      <c r="AQ128">
        <v>2.35</v>
      </c>
      <c r="AR128" t="str">
        <v>FCR-1.1.2.29</v>
      </c>
      <c r="AS128" t="str">
        <v>Q4</v>
      </c>
    </row>
    <row r="129" spans="1:45" x14ac:dyDescent="0.25">
      <c r="A129" t="str">
        <v>B</v>
      </c>
      <c r="B129" t="str">
        <v>X5</v>
      </c>
      <c r="C129">
        <v>1572775</v>
      </c>
      <c r="D129">
        <v>9</v>
      </c>
      <c r="E129" s="2">
        <v>44561</v>
      </c>
      <c r="F129">
        <v>202212</v>
      </c>
      <c r="G129" t="str">
        <v>47211</v>
      </c>
      <c r="H129" t="str">
        <v>Salary (employees outside HO)</v>
      </c>
      <c r="I129">
        <v>590</v>
      </c>
      <c r="J129">
        <v>65805</v>
      </c>
      <c r="K129" t="str">
        <v>PID65000</v>
      </c>
      <c r="L129" t="str">
        <v>EU</v>
      </c>
      <c r="M129">
        <v>0</v>
      </c>
      <c r="N129">
        <v>0</v>
      </c>
      <c r="O129">
        <v>5</v>
      </c>
      <c r="P129" t="str">
        <v>Southeast Asia</v>
      </c>
      <c r="Q129">
        <v>0</v>
      </c>
      <c r="R129" t="str">
        <v>Salary **************'21_EU*****</v>
      </c>
      <c r="S129">
        <v>234.84</v>
      </c>
      <c r="T129" t="str">
        <v>FCR-1.1.2.27</v>
      </c>
      <c r="U129" t="str">
        <v>Q4</v>
      </c>
      <c r="Y129" t="str">
        <v>B</v>
      </c>
      <c r="Z129" t="str">
        <v>X5</v>
      </c>
      <c r="AA129">
        <v>1572778</v>
      </c>
      <c r="AB129">
        <v>8</v>
      </c>
      <c r="AC129">
        <v>44561</v>
      </c>
      <c r="AD129">
        <v>202212</v>
      </c>
      <c r="AE129" t="str">
        <v>46990</v>
      </c>
      <c r="AF129" t="str">
        <v>Other external expenses</v>
      </c>
      <c r="AG129">
        <v>590</v>
      </c>
      <c r="AH129">
        <v>65804</v>
      </c>
      <c r="AI129" t="str">
        <v>PID65000</v>
      </c>
      <c r="AJ129" t="str">
        <v>EU</v>
      </c>
      <c r="AK129">
        <v>0</v>
      </c>
      <c r="AL129">
        <v>0</v>
      </c>
      <c r="AM129">
        <v>5</v>
      </c>
      <c r="AN129" t="str">
        <v>Southeast Asia</v>
      </c>
      <c r="AO129">
        <v>0</v>
      </c>
      <c r="AP129" t="str">
        <v>NSSF to**************1_EU*****</v>
      </c>
      <c r="AQ129">
        <v>1.1100000000000001</v>
      </c>
      <c r="AR129" t="str">
        <v>FCR-1.1.2.26</v>
      </c>
      <c r="AS129" t="str">
        <v>Q4</v>
      </c>
    </row>
    <row r="130" spans="1:45" x14ac:dyDescent="0.25">
      <c r="A130" t="str">
        <v>B</v>
      </c>
      <c r="B130" t="str">
        <v>X5</v>
      </c>
      <c r="C130">
        <v>1572775</v>
      </c>
      <c r="D130">
        <v>12</v>
      </c>
      <c r="E130" s="2">
        <v>44561</v>
      </c>
      <c r="F130">
        <v>202212</v>
      </c>
      <c r="G130" t="str">
        <v>47211</v>
      </c>
      <c r="H130" t="str">
        <v>Salary (employees outside HO)</v>
      </c>
      <c r="I130">
        <v>590</v>
      </c>
      <c r="J130">
        <v>65807</v>
      </c>
      <c r="K130" t="str">
        <v>PID65000</v>
      </c>
      <c r="L130" t="str">
        <v>EU</v>
      </c>
      <c r="M130">
        <v>0</v>
      </c>
      <c r="N130">
        <v>0</v>
      </c>
      <c r="O130">
        <v>5</v>
      </c>
      <c r="P130" t="str">
        <v>Southeast Asia</v>
      </c>
      <c r="Q130">
        <v>0</v>
      </c>
      <c r="R130" t="str">
        <v>Salary **************c'21_EU*****</v>
      </c>
      <c r="S130">
        <v>54.56</v>
      </c>
      <c r="T130" t="str">
        <v>FCR-1.1.2.29</v>
      </c>
      <c r="U130" t="str">
        <v>Q4</v>
      </c>
      <c r="Y130" t="str">
        <v>B</v>
      </c>
      <c r="Z130" t="str">
        <v>X5</v>
      </c>
      <c r="AA130">
        <v>1572778</v>
      </c>
      <c r="AB130">
        <v>10</v>
      </c>
      <c r="AC130">
        <v>44561</v>
      </c>
      <c r="AD130">
        <v>202212</v>
      </c>
      <c r="AE130" t="str">
        <v>46990</v>
      </c>
      <c r="AF130" t="str">
        <v>Other external expenses</v>
      </c>
      <c r="AG130">
        <v>590</v>
      </c>
      <c r="AH130">
        <v>65802</v>
      </c>
      <c r="AI130" t="str">
        <v>PID65000</v>
      </c>
      <c r="AJ130" t="str">
        <v>EU</v>
      </c>
      <c r="AK130">
        <v>0</v>
      </c>
      <c r="AL130">
        <v>0</v>
      </c>
      <c r="AM130">
        <v>5</v>
      </c>
      <c r="AN130" t="str">
        <v>Southeast Asia</v>
      </c>
      <c r="AO130">
        <v>0</v>
      </c>
      <c r="AP130" t="str">
        <v>NSSF to**************1_EU*****</v>
      </c>
      <c r="AQ130">
        <v>7.94</v>
      </c>
      <c r="AR130" t="str">
        <v>FCR-1.1.1.33</v>
      </c>
      <c r="AS130" t="str">
        <v>Q4</v>
      </c>
    </row>
    <row r="131" spans="1:45" x14ac:dyDescent="0.25">
      <c r="A131" t="str">
        <v>B</v>
      </c>
      <c r="B131" t="str">
        <v>X5</v>
      </c>
      <c r="C131">
        <v>1572776</v>
      </c>
      <c r="D131">
        <v>2</v>
      </c>
      <c r="E131" s="2">
        <v>44561</v>
      </c>
      <c r="F131">
        <v>202212</v>
      </c>
      <c r="G131" t="str">
        <v>47390</v>
      </c>
      <c r="H131" t="str">
        <v>Other employee benefits</v>
      </c>
      <c r="I131">
        <v>590</v>
      </c>
      <c r="J131">
        <v>65806</v>
      </c>
      <c r="K131" t="str">
        <v>PID65000</v>
      </c>
      <c r="L131" t="str">
        <v>EU</v>
      </c>
      <c r="M131">
        <v>0</v>
      </c>
      <c r="N131">
        <v>0</v>
      </c>
      <c r="O131">
        <v>5</v>
      </c>
      <c r="P131" t="str">
        <v>Southeast Asia</v>
      </c>
      <c r="Q131">
        <v>0</v>
      </c>
      <c r="R131" t="str">
        <v>Communi**************nea in *****</v>
      </c>
      <c r="S131">
        <v>2.7</v>
      </c>
      <c r="T131" t="str">
        <v>FCR-1.1.2.28</v>
      </c>
      <c r="U131" t="str">
        <v>Q4</v>
      </c>
      <c r="Y131" t="str">
        <v>B</v>
      </c>
      <c r="Z131" t="str">
        <v>X5</v>
      </c>
      <c r="AA131">
        <v>1572778</v>
      </c>
      <c r="AB131">
        <v>12</v>
      </c>
      <c r="AC131">
        <v>44561</v>
      </c>
      <c r="AD131">
        <v>202212</v>
      </c>
      <c r="AE131" t="str">
        <v>46990</v>
      </c>
      <c r="AF131" t="str">
        <v>Other external expenses</v>
      </c>
      <c r="AG131">
        <v>590</v>
      </c>
      <c r="AH131">
        <v>65805</v>
      </c>
      <c r="AI131" t="str">
        <v>PID65000</v>
      </c>
      <c r="AJ131" t="str">
        <v>EU</v>
      </c>
      <c r="AK131">
        <v>0</v>
      </c>
      <c r="AL131">
        <v>0</v>
      </c>
      <c r="AM131">
        <v>5</v>
      </c>
      <c r="AN131" t="str">
        <v>Southeast Asia</v>
      </c>
      <c r="AO131">
        <v>0</v>
      </c>
      <c r="AP131" t="str">
        <v>NSSF to**************1_EU*****</v>
      </c>
      <c r="AQ131">
        <v>1.89</v>
      </c>
      <c r="AR131" t="str">
        <v>FCR-1.1.2.27</v>
      </c>
      <c r="AS131" t="str">
        <v>Q4</v>
      </c>
    </row>
    <row r="132" spans="1:45" x14ac:dyDescent="0.25">
      <c r="A132" t="str">
        <v>B</v>
      </c>
      <c r="B132" t="str">
        <v>X5</v>
      </c>
      <c r="C132">
        <v>1572776</v>
      </c>
      <c r="D132">
        <v>5</v>
      </c>
      <c r="E132" s="2">
        <v>44561</v>
      </c>
      <c r="F132">
        <v>202212</v>
      </c>
      <c r="G132" t="str">
        <v>47390</v>
      </c>
      <c r="H132" t="str">
        <v>Other employee benefits</v>
      </c>
      <c r="I132">
        <v>590</v>
      </c>
      <c r="J132">
        <v>65804</v>
      </c>
      <c r="K132" t="str">
        <v>PID65000</v>
      </c>
      <c r="L132" t="str">
        <v>EU</v>
      </c>
      <c r="M132">
        <v>0</v>
      </c>
      <c r="N132">
        <v>0</v>
      </c>
      <c r="O132">
        <v>5</v>
      </c>
      <c r="P132" t="str">
        <v>Southeast Asia</v>
      </c>
      <c r="Q132">
        <v>0</v>
      </c>
      <c r="R132" t="str">
        <v>Communi**************Da in D*****</v>
      </c>
      <c r="S132">
        <v>5.58</v>
      </c>
      <c r="T132" t="str">
        <v>FCR-1.1.2.26</v>
      </c>
      <c r="U132" t="str">
        <v>Q4</v>
      </c>
      <c r="Y132" t="str">
        <v>B</v>
      </c>
      <c r="Z132" t="str">
        <v>X5</v>
      </c>
      <c r="AA132">
        <v>1572778</v>
      </c>
      <c r="AB132">
        <v>15</v>
      </c>
      <c r="AC132">
        <v>44561</v>
      </c>
      <c r="AD132">
        <v>202212</v>
      </c>
      <c r="AE132" t="str">
        <v>46990</v>
      </c>
      <c r="AF132" t="str">
        <v>Other external expenses</v>
      </c>
      <c r="AG132">
        <v>590</v>
      </c>
      <c r="AH132">
        <v>65807</v>
      </c>
      <c r="AI132" t="str">
        <v>PID65000</v>
      </c>
      <c r="AJ132" t="str">
        <v>EU</v>
      </c>
      <c r="AK132">
        <v>0</v>
      </c>
      <c r="AL132">
        <v>0</v>
      </c>
      <c r="AM132">
        <v>5</v>
      </c>
      <c r="AN132" t="str">
        <v>Southeast Asia</v>
      </c>
      <c r="AO132">
        <v>0</v>
      </c>
      <c r="AP132" t="str">
        <v>NSSF to**************21_EU*****</v>
      </c>
      <c r="AQ132">
        <v>1.49</v>
      </c>
      <c r="AR132" t="str">
        <v>FCR-1.1.2.29</v>
      </c>
      <c r="AS132" t="str">
        <v>Q4</v>
      </c>
    </row>
    <row r="133" spans="1:45" x14ac:dyDescent="0.25">
      <c r="A133" t="str">
        <v>B</v>
      </c>
      <c r="B133" t="str">
        <v>X5</v>
      </c>
      <c r="C133">
        <v>1572776</v>
      </c>
      <c r="D133">
        <v>7</v>
      </c>
      <c r="E133" s="2">
        <v>44561</v>
      </c>
      <c r="F133">
        <v>202212</v>
      </c>
      <c r="G133" t="str">
        <v>47390</v>
      </c>
      <c r="H133" t="str">
        <v>Other employee benefits</v>
      </c>
      <c r="I133">
        <v>590</v>
      </c>
      <c r="J133">
        <v>65802</v>
      </c>
      <c r="K133" t="str">
        <v>PID65000</v>
      </c>
      <c r="L133" t="str">
        <v>EU</v>
      </c>
      <c r="M133">
        <v>0</v>
      </c>
      <c r="N133">
        <v>0</v>
      </c>
      <c r="O133">
        <v>5</v>
      </c>
      <c r="P133" t="str">
        <v>Southeast Asia</v>
      </c>
      <c r="Q133">
        <v>0</v>
      </c>
      <c r="R133" t="str">
        <v>Communi**************Ly in D*****</v>
      </c>
      <c r="S133">
        <v>39.92</v>
      </c>
      <c r="T133" t="str">
        <v>FCR-1.1.1.33</v>
      </c>
      <c r="U133" t="str">
        <v>Q4</v>
      </c>
      <c r="Y133" t="str">
        <v>B</v>
      </c>
      <c r="Z133" t="str">
        <v>X5</v>
      </c>
      <c r="AA133">
        <v>1572778</v>
      </c>
      <c r="AB133">
        <v>2</v>
      </c>
      <c r="AC133">
        <v>44561</v>
      </c>
      <c r="AD133">
        <v>202212</v>
      </c>
      <c r="AE133" t="str">
        <v>46990</v>
      </c>
      <c r="AF133" t="str">
        <v>Other external expenses</v>
      </c>
      <c r="AG133">
        <v>590</v>
      </c>
      <c r="AH133">
        <v>65801</v>
      </c>
      <c r="AI133" t="str">
        <v>PID65000</v>
      </c>
      <c r="AJ133" t="str">
        <v>EU</v>
      </c>
      <c r="AK133">
        <v>0</v>
      </c>
      <c r="AL133">
        <v>0</v>
      </c>
      <c r="AM133">
        <v>5</v>
      </c>
      <c r="AN133" t="str">
        <v>Southeast Asia</v>
      </c>
      <c r="AO133">
        <v>0</v>
      </c>
      <c r="AP133" t="str">
        <v>NSSF to**************21_EU*****</v>
      </c>
      <c r="AQ133">
        <v>4.07</v>
      </c>
      <c r="AR133" t="str">
        <v>FCR-1.1.1.32</v>
      </c>
      <c r="AS133" t="str">
        <v>Q4</v>
      </c>
    </row>
    <row r="134" spans="1:45" x14ac:dyDescent="0.25">
      <c r="A134" t="str">
        <v>B</v>
      </c>
      <c r="B134" t="str">
        <v>X5</v>
      </c>
      <c r="C134">
        <v>1572776</v>
      </c>
      <c r="D134">
        <v>9</v>
      </c>
      <c r="E134" s="2">
        <v>44561</v>
      </c>
      <c r="F134">
        <v>202212</v>
      </c>
      <c r="G134" t="str">
        <v>47390</v>
      </c>
      <c r="H134" t="str">
        <v>Other employee benefits</v>
      </c>
      <c r="I134">
        <v>590</v>
      </c>
      <c r="J134">
        <v>65805</v>
      </c>
      <c r="K134" t="str">
        <v>PID65000</v>
      </c>
      <c r="L134" t="str">
        <v>EU</v>
      </c>
      <c r="M134">
        <v>0</v>
      </c>
      <c r="N134">
        <v>0</v>
      </c>
      <c r="O134">
        <v>5</v>
      </c>
      <c r="P134" t="str">
        <v>Southeast Asia</v>
      </c>
      <c r="Q134">
        <v>0</v>
      </c>
      <c r="R134" t="str">
        <v>Communi**************sa in D*****</v>
      </c>
      <c r="S134">
        <v>2.85</v>
      </c>
      <c r="T134" t="str">
        <v>FCR-1.1.2.27</v>
      </c>
      <c r="U134" t="str">
        <v>Q4</v>
      </c>
      <c r="Y134" t="str">
        <v>B</v>
      </c>
      <c r="Z134" t="str">
        <v>X5</v>
      </c>
      <c r="AA134">
        <v>1572778</v>
      </c>
      <c r="AB134">
        <v>5</v>
      </c>
      <c r="AC134">
        <v>44561</v>
      </c>
      <c r="AD134">
        <v>202212</v>
      </c>
      <c r="AE134" t="str">
        <v>46990</v>
      </c>
      <c r="AF134" t="str">
        <v>Other external expenses</v>
      </c>
      <c r="AG134">
        <v>590</v>
      </c>
      <c r="AH134">
        <v>65806</v>
      </c>
      <c r="AI134" t="str">
        <v>PID65000</v>
      </c>
      <c r="AJ134" t="str">
        <v>EU</v>
      </c>
      <c r="AK134">
        <v>0</v>
      </c>
      <c r="AL134">
        <v>0</v>
      </c>
      <c r="AM134">
        <v>5</v>
      </c>
      <c r="AN134" t="str">
        <v>Southeast Asia</v>
      </c>
      <c r="AO134">
        <v>0</v>
      </c>
      <c r="AP134" t="str">
        <v>NSSF to**************21_EU*****</v>
      </c>
      <c r="AQ134">
        <v>1.08</v>
      </c>
      <c r="AR134" t="str">
        <v>FCR-1.1.2.28</v>
      </c>
      <c r="AS134" t="str">
        <v>Q4</v>
      </c>
    </row>
    <row r="135" spans="1:45" x14ac:dyDescent="0.25">
      <c r="A135" t="str">
        <v>B</v>
      </c>
      <c r="B135" t="str">
        <v>X5</v>
      </c>
      <c r="C135">
        <v>1572776</v>
      </c>
      <c r="D135">
        <v>12</v>
      </c>
      <c r="E135" s="2">
        <v>44561</v>
      </c>
      <c r="F135">
        <v>202212</v>
      </c>
      <c r="G135" t="str">
        <v>47390</v>
      </c>
      <c r="H135" t="str">
        <v>Other employee benefits</v>
      </c>
      <c r="I135">
        <v>590</v>
      </c>
      <c r="J135">
        <v>65807</v>
      </c>
      <c r="K135" t="str">
        <v>PID65000</v>
      </c>
      <c r="L135" t="str">
        <v>EU</v>
      </c>
      <c r="M135">
        <v>0</v>
      </c>
      <c r="N135">
        <v>0</v>
      </c>
      <c r="O135">
        <v>5</v>
      </c>
      <c r="P135" t="str">
        <v>Southeast Asia</v>
      </c>
      <c r="Q135">
        <v>0</v>
      </c>
      <c r="R135" t="str">
        <v>Communi**************uch in *****</v>
      </c>
      <c r="S135">
        <v>0.75</v>
      </c>
      <c r="T135" t="str">
        <v>FCR-1.1.2.29</v>
      </c>
      <c r="U135" t="str">
        <v>Q4</v>
      </c>
      <c r="Y135" t="str">
        <v>B</v>
      </c>
      <c r="Z135" t="str">
        <v>X5</v>
      </c>
      <c r="AA135">
        <v>1572780</v>
      </c>
      <c r="AB135">
        <v>13</v>
      </c>
      <c r="AC135">
        <v>44561</v>
      </c>
      <c r="AD135">
        <v>202212</v>
      </c>
      <c r="AE135" t="str">
        <v>47586</v>
      </c>
      <c r="AF135" t="str">
        <v>Personnel insurance (employees outside HO)</v>
      </c>
      <c r="AG135">
        <v>590</v>
      </c>
      <c r="AH135">
        <v>65804</v>
      </c>
      <c r="AI135" t="str">
        <v>PID65000</v>
      </c>
      <c r="AJ135" t="str">
        <v>EU</v>
      </c>
      <c r="AK135">
        <v>0</v>
      </c>
      <c r="AL135">
        <v>0</v>
      </c>
      <c r="AM135">
        <v>5</v>
      </c>
      <c r="AN135" t="str">
        <v>Southeast Asia</v>
      </c>
      <c r="AO135">
        <v>0</v>
      </c>
      <c r="AP135" t="str">
        <v>CB: Tra**************lth &amp; A*****</v>
      </c>
      <c r="AQ135">
        <v>1.73</v>
      </c>
      <c r="AR135" t="str">
        <v>FCR-1.1.2.26</v>
      </c>
      <c r="AS135" t="str">
        <v>Q4</v>
      </c>
    </row>
    <row r="136" spans="1:45" x14ac:dyDescent="0.25">
      <c r="A136" t="str">
        <v>B</v>
      </c>
      <c r="B136" t="str">
        <v>X5</v>
      </c>
      <c r="C136">
        <v>1572777</v>
      </c>
      <c r="D136">
        <v>10</v>
      </c>
      <c r="E136" s="2">
        <v>44561</v>
      </c>
      <c r="F136">
        <v>202212</v>
      </c>
      <c r="G136" t="str">
        <v>47586</v>
      </c>
      <c r="H136" t="str">
        <v>Personnel insurance (employees outside HO)</v>
      </c>
      <c r="I136">
        <v>590</v>
      </c>
      <c r="J136">
        <v>65802</v>
      </c>
      <c r="K136" t="str">
        <v>PID65000</v>
      </c>
      <c r="L136" t="str">
        <v>EU</v>
      </c>
      <c r="M136">
        <v>0</v>
      </c>
      <c r="N136">
        <v>0</v>
      </c>
      <c r="O136">
        <v>5</v>
      </c>
      <c r="P136" t="str">
        <v>Southeast Asia</v>
      </c>
      <c r="Q136">
        <v>0</v>
      </c>
      <c r="R136" t="str">
        <v>health **************urance *****</v>
      </c>
      <c r="S136">
        <v>12.51</v>
      </c>
      <c r="T136" t="str">
        <v>FCR-1.1.1.33</v>
      </c>
      <c r="U136" t="str">
        <v>Q4</v>
      </c>
      <c r="Y136" t="str">
        <v>B</v>
      </c>
      <c r="Z136" t="str">
        <v>X5</v>
      </c>
      <c r="AA136">
        <v>1572780</v>
      </c>
      <c r="AB136">
        <v>5</v>
      </c>
      <c r="AC136">
        <v>44561</v>
      </c>
      <c r="AD136">
        <v>202212</v>
      </c>
      <c r="AE136" t="str">
        <v>47586</v>
      </c>
      <c r="AF136" t="str">
        <v>Personnel insurance (employees outside HO)</v>
      </c>
      <c r="AG136">
        <v>590</v>
      </c>
      <c r="AH136">
        <v>65802</v>
      </c>
      <c r="AI136" t="str">
        <v>PID65000</v>
      </c>
      <c r="AJ136" t="str">
        <v>EU</v>
      </c>
      <c r="AK136">
        <v>0</v>
      </c>
      <c r="AL136">
        <v>0</v>
      </c>
      <c r="AM136">
        <v>5</v>
      </c>
      <c r="AN136" t="str">
        <v>Southeast Asia</v>
      </c>
      <c r="AO136">
        <v>0</v>
      </c>
      <c r="AP136" t="str">
        <v>CB: Tra**************th &amp; Ac*****</v>
      </c>
      <c r="AQ136">
        <v>-1.72</v>
      </c>
      <c r="AR136" t="str">
        <v>FCR-1.1.1.33</v>
      </c>
      <c r="AS136" t="str">
        <v>Q4</v>
      </c>
    </row>
    <row r="137" spans="1:45" x14ac:dyDescent="0.25">
      <c r="A137" t="str">
        <v>B</v>
      </c>
      <c r="B137" t="str">
        <v>X5</v>
      </c>
      <c r="C137">
        <v>1572777</v>
      </c>
      <c r="D137">
        <v>2</v>
      </c>
      <c r="E137" s="2">
        <v>44561</v>
      </c>
      <c r="F137">
        <v>202212</v>
      </c>
      <c r="G137" t="str">
        <v>47586</v>
      </c>
      <c r="H137" t="str">
        <v>Personnel insurance (employees outside HO)</v>
      </c>
      <c r="I137">
        <v>590</v>
      </c>
      <c r="J137">
        <v>65801</v>
      </c>
      <c r="K137" t="str">
        <v>PID65000</v>
      </c>
      <c r="L137" t="str">
        <v>EU</v>
      </c>
      <c r="M137">
        <v>0</v>
      </c>
      <c r="N137">
        <v>0</v>
      </c>
      <c r="O137">
        <v>5</v>
      </c>
      <c r="P137" t="str">
        <v>Southeast Asia</v>
      </c>
      <c r="Q137">
        <v>0</v>
      </c>
      <c r="R137" t="str">
        <v>health **************urance *****</v>
      </c>
      <c r="S137">
        <v>6.41</v>
      </c>
      <c r="T137" t="str">
        <v>FCR-1.1.1.32</v>
      </c>
      <c r="U137" t="str">
        <v>Q4</v>
      </c>
      <c r="Y137" t="str">
        <v>B</v>
      </c>
      <c r="Z137" t="str">
        <v>X5</v>
      </c>
      <c r="AA137">
        <v>1572780</v>
      </c>
      <c r="AB137">
        <v>6</v>
      </c>
      <c r="AC137">
        <v>44561</v>
      </c>
      <c r="AD137">
        <v>202212</v>
      </c>
      <c r="AE137" t="str">
        <v>47586</v>
      </c>
      <c r="AF137" t="str">
        <v>Personnel insurance (employees outside HO)</v>
      </c>
      <c r="AG137">
        <v>590</v>
      </c>
      <c r="AH137">
        <v>65802</v>
      </c>
      <c r="AI137" t="str">
        <v>PID65000</v>
      </c>
      <c r="AJ137" t="str">
        <v>EU</v>
      </c>
      <c r="AK137">
        <v>0</v>
      </c>
      <c r="AL137">
        <v>0</v>
      </c>
      <c r="AM137">
        <v>5</v>
      </c>
      <c r="AN137" t="str">
        <v>Southeast Asia</v>
      </c>
      <c r="AO137">
        <v>0</v>
      </c>
      <c r="AP137" t="str">
        <v>CB: Tra**************th &amp; Ac*****</v>
      </c>
      <c r="AQ137">
        <v>-1.75</v>
      </c>
      <c r="AR137" t="str">
        <v>FCR-1.1.1.33</v>
      </c>
      <c r="AS137" t="str">
        <v>Q4</v>
      </c>
    </row>
    <row r="138" spans="1:45" x14ac:dyDescent="0.25">
      <c r="A138" t="str">
        <v>B</v>
      </c>
      <c r="B138" t="str">
        <v>X5</v>
      </c>
      <c r="C138">
        <v>1572777</v>
      </c>
      <c r="D138">
        <v>5</v>
      </c>
      <c r="E138" s="2">
        <v>44561</v>
      </c>
      <c r="F138">
        <v>202212</v>
      </c>
      <c r="G138" t="str">
        <v>47586</v>
      </c>
      <c r="H138" t="str">
        <v>Personnel insurance (employees outside HO)</v>
      </c>
      <c r="I138">
        <v>590</v>
      </c>
      <c r="J138">
        <v>65806</v>
      </c>
      <c r="K138" t="str">
        <v>PID65000</v>
      </c>
      <c r="L138" t="str">
        <v>EU</v>
      </c>
      <c r="M138">
        <v>0</v>
      </c>
      <c r="N138">
        <v>0</v>
      </c>
      <c r="O138">
        <v>5</v>
      </c>
      <c r="P138" t="str">
        <v>Southeast Asia</v>
      </c>
      <c r="Q138">
        <v>0</v>
      </c>
      <c r="R138" t="str">
        <v>health **************urance *****</v>
      </c>
      <c r="S138">
        <v>1.7</v>
      </c>
      <c r="T138" t="str">
        <v>FCR-1.1.2.28</v>
      </c>
      <c r="U138" t="str">
        <v>Q4</v>
      </c>
      <c r="Y138" t="str">
        <v>B</v>
      </c>
      <c r="Z138" t="str">
        <v>X5</v>
      </c>
      <c r="AA138">
        <v>1572780</v>
      </c>
      <c r="AB138">
        <v>7</v>
      </c>
      <c r="AC138">
        <v>44561</v>
      </c>
      <c r="AD138">
        <v>202212</v>
      </c>
      <c r="AE138" t="str">
        <v>47586</v>
      </c>
      <c r="AF138" t="str">
        <v>Personnel insurance (employees outside HO)</v>
      </c>
      <c r="AG138">
        <v>590</v>
      </c>
      <c r="AH138">
        <v>65802</v>
      </c>
      <c r="AI138" t="str">
        <v>PID65000</v>
      </c>
      <c r="AJ138" t="str">
        <v>EU</v>
      </c>
      <c r="AK138">
        <v>0</v>
      </c>
      <c r="AL138">
        <v>0</v>
      </c>
      <c r="AM138">
        <v>5</v>
      </c>
      <c r="AN138" t="str">
        <v>Southeast Asia</v>
      </c>
      <c r="AO138">
        <v>0</v>
      </c>
      <c r="AP138" t="str">
        <v>CB: Tra**************th &amp; Ac*****</v>
      </c>
      <c r="AQ138">
        <v>-1.72</v>
      </c>
      <c r="AR138" t="str">
        <v>FCR-1.1.1.33</v>
      </c>
      <c r="AS138" t="str">
        <v>Q4</v>
      </c>
    </row>
    <row r="139" spans="1:45" x14ac:dyDescent="0.25">
      <c r="A139" t="str">
        <v>B</v>
      </c>
      <c r="B139" t="str">
        <v>X5</v>
      </c>
      <c r="C139">
        <v>1572777</v>
      </c>
      <c r="D139">
        <v>8</v>
      </c>
      <c r="E139" s="2">
        <v>44561</v>
      </c>
      <c r="F139">
        <v>202212</v>
      </c>
      <c r="G139" t="str">
        <v>47586</v>
      </c>
      <c r="H139" t="str">
        <v>Personnel insurance (employees outside HO)</v>
      </c>
      <c r="I139">
        <v>590</v>
      </c>
      <c r="J139">
        <v>65804</v>
      </c>
      <c r="K139" t="str">
        <v>PID65000</v>
      </c>
      <c r="L139" t="str">
        <v>EU</v>
      </c>
      <c r="M139">
        <v>0</v>
      </c>
      <c r="N139">
        <v>0</v>
      </c>
      <c r="O139">
        <v>5</v>
      </c>
      <c r="P139" t="str">
        <v>Southeast Asia</v>
      </c>
      <c r="Q139">
        <v>0</v>
      </c>
      <c r="R139" t="str">
        <v>health **************urance *****</v>
      </c>
      <c r="S139">
        <v>1.75</v>
      </c>
      <c r="T139" t="str">
        <v>FCR-1.1.2.26</v>
      </c>
      <c r="U139" t="str">
        <v>Q4</v>
      </c>
      <c r="Y139" t="str">
        <v>B</v>
      </c>
      <c r="Z139" t="str">
        <v>X5</v>
      </c>
      <c r="AA139">
        <v>1572780</v>
      </c>
      <c r="AB139">
        <v>8</v>
      </c>
      <c r="AC139">
        <v>44561</v>
      </c>
      <c r="AD139">
        <v>202212</v>
      </c>
      <c r="AE139" t="str">
        <v>47586</v>
      </c>
      <c r="AF139" t="str">
        <v>Personnel insurance (employees outside HO)</v>
      </c>
      <c r="AG139">
        <v>590</v>
      </c>
      <c r="AH139">
        <v>65802</v>
      </c>
      <c r="AI139" t="str">
        <v>PID65000</v>
      </c>
      <c r="AJ139" t="str">
        <v>EU</v>
      </c>
      <c r="AK139">
        <v>0</v>
      </c>
      <c r="AL139">
        <v>0</v>
      </c>
      <c r="AM139">
        <v>5</v>
      </c>
      <c r="AN139" t="str">
        <v>Southeast Asia</v>
      </c>
      <c r="AO139">
        <v>0</v>
      </c>
      <c r="AP139" t="str">
        <v>CB: Tra**************lth &amp; A*****</v>
      </c>
      <c r="AQ139">
        <v>-1.73</v>
      </c>
      <c r="AR139" t="str">
        <v>FCR-1.1.1.33</v>
      </c>
      <c r="AS139" t="str">
        <v>Q4</v>
      </c>
    </row>
    <row r="140" spans="1:45" x14ac:dyDescent="0.25">
      <c r="A140" t="str">
        <v>B</v>
      </c>
      <c r="B140" t="str">
        <v>X5</v>
      </c>
      <c r="C140">
        <v>1572777</v>
      </c>
      <c r="D140">
        <v>12</v>
      </c>
      <c r="E140" s="2">
        <v>44561</v>
      </c>
      <c r="F140">
        <v>202212</v>
      </c>
      <c r="G140" t="str">
        <v>47586</v>
      </c>
      <c r="H140" t="str">
        <v>Personnel insurance (employees outside HO)</v>
      </c>
      <c r="I140">
        <v>590</v>
      </c>
      <c r="J140">
        <v>65805</v>
      </c>
      <c r="K140" t="str">
        <v>PID65000</v>
      </c>
      <c r="L140" t="str">
        <v>EU</v>
      </c>
      <c r="M140">
        <v>0</v>
      </c>
      <c r="N140">
        <v>0</v>
      </c>
      <c r="O140">
        <v>5</v>
      </c>
      <c r="P140" t="str">
        <v>Southeast Asia</v>
      </c>
      <c r="Q140">
        <v>0</v>
      </c>
      <c r="R140" t="str">
        <v>health **************urance *****</v>
      </c>
      <c r="S140">
        <v>2.98</v>
      </c>
      <c r="T140" t="str">
        <v>FCR-1.1.2.27</v>
      </c>
      <c r="U140" t="str">
        <v>Q4</v>
      </c>
      <c r="Y140" t="str">
        <v>B</v>
      </c>
      <c r="Z140" t="str">
        <v>X5</v>
      </c>
      <c r="AA140">
        <v>1572780</v>
      </c>
      <c r="AB140">
        <v>9</v>
      </c>
      <c r="AC140">
        <v>44561</v>
      </c>
      <c r="AD140">
        <v>202212</v>
      </c>
      <c r="AE140" t="str">
        <v>47586</v>
      </c>
      <c r="AF140" t="str">
        <v>Personnel insurance (employees outside HO)</v>
      </c>
      <c r="AG140">
        <v>590</v>
      </c>
      <c r="AH140">
        <v>65804</v>
      </c>
      <c r="AI140" t="str">
        <v>PID65000</v>
      </c>
      <c r="AJ140" t="str">
        <v>EU</v>
      </c>
      <c r="AK140">
        <v>0</v>
      </c>
      <c r="AL140">
        <v>0</v>
      </c>
      <c r="AM140">
        <v>5</v>
      </c>
      <c r="AN140" t="str">
        <v>Southeast Asia</v>
      </c>
      <c r="AO140">
        <v>0</v>
      </c>
      <c r="AP140" t="str">
        <v>CB: Tra**************th &amp; Ac*****</v>
      </c>
      <c r="AQ140">
        <v>1.72</v>
      </c>
      <c r="AR140" t="str">
        <v>FCR-1.1.2.26</v>
      </c>
      <c r="AS140" t="str">
        <v>Q4</v>
      </c>
    </row>
    <row r="141" spans="1:45" x14ac:dyDescent="0.25">
      <c r="A141" t="str">
        <v>B</v>
      </c>
      <c r="B141" t="str">
        <v>X5</v>
      </c>
      <c r="C141">
        <v>1572777</v>
      </c>
      <c r="D141">
        <v>15</v>
      </c>
      <c r="E141" s="2">
        <v>44561</v>
      </c>
      <c r="F141">
        <v>202212</v>
      </c>
      <c r="G141" t="str">
        <v>47586</v>
      </c>
      <c r="H141" t="str">
        <v>Personnel insurance (employees outside HO)</v>
      </c>
      <c r="I141">
        <v>590</v>
      </c>
      <c r="J141">
        <v>65807</v>
      </c>
      <c r="K141" t="str">
        <v>PID65000</v>
      </c>
      <c r="L141" t="str">
        <v>EU</v>
      </c>
      <c r="M141">
        <v>0</v>
      </c>
      <c r="N141">
        <v>0</v>
      </c>
      <c r="O141">
        <v>5</v>
      </c>
      <c r="P141" t="str">
        <v>Southeast Asia</v>
      </c>
      <c r="Q141">
        <v>0</v>
      </c>
      <c r="R141" t="str">
        <v>health **************urance *****</v>
      </c>
      <c r="S141">
        <v>2.35</v>
      </c>
      <c r="T141" t="str">
        <v>FCR-1.1.2.29</v>
      </c>
      <c r="U141" t="str">
        <v>Q4</v>
      </c>
      <c r="Y141" t="str">
        <v>B</v>
      </c>
      <c r="Z141" t="str">
        <v>X5</v>
      </c>
      <c r="AA141">
        <v>1572780</v>
      </c>
      <c r="AB141">
        <v>10</v>
      </c>
      <c r="AC141">
        <v>44561</v>
      </c>
      <c r="AD141">
        <v>202212</v>
      </c>
      <c r="AE141" t="str">
        <v>47586</v>
      </c>
      <c r="AF141" t="str">
        <v>Personnel insurance (employees outside HO)</v>
      </c>
      <c r="AG141">
        <v>590</v>
      </c>
      <c r="AH141">
        <v>65804</v>
      </c>
      <c r="AI141" t="str">
        <v>PID65000</v>
      </c>
      <c r="AJ141" t="str">
        <v>EU</v>
      </c>
      <c r="AK141">
        <v>0</v>
      </c>
      <c r="AL141">
        <v>0</v>
      </c>
      <c r="AM141">
        <v>5</v>
      </c>
      <c r="AN141" t="str">
        <v>Southeast Asia</v>
      </c>
      <c r="AO141">
        <v>0</v>
      </c>
      <c r="AP141" t="str">
        <v>CB: Tra**************th &amp; Ac*****</v>
      </c>
      <c r="AQ141">
        <v>1.72</v>
      </c>
      <c r="AR141" t="str">
        <v>FCR-1.1.2.26</v>
      </c>
      <c r="AS141" t="str">
        <v>Q4</v>
      </c>
    </row>
    <row r="142" spans="1:45" x14ac:dyDescent="0.25">
      <c r="A142" t="str">
        <v>B</v>
      </c>
      <c r="B142" t="str">
        <v>X5</v>
      </c>
      <c r="C142">
        <v>1572778</v>
      </c>
      <c r="D142">
        <v>8</v>
      </c>
      <c r="E142" s="2">
        <v>44561</v>
      </c>
      <c r="F142">
        <v>202212</v>
      </c>
      <c r="G142" t="str">
        <v>46990</v>
      </c>
      <c r="H142" t="str">
        <v>Other external expenses</v>
      </c>
      <c r="I142">
        <v>590</v>
      </c>
      <c r="J142">
        <v>65804</v>
      </c>
      <c r="K142" t="str">
        <v>PID65000</v>
      </c>
      <c r="L142" t="str">
        <v>EU</v>
      </c>
      <c r="M142">
        <v>0</v>
      </c>
      <c r="N142">
        <v>0</v>
      </c>
      <c r="O142">
        <v>5</v>
      </c>
      <c r="P142" t="str">
        <v>Southeast Asia</v>
      </c>
      <c r="Q142">
        <v>0</v>
      </c>
      <c r="R142" t="str">
        <v>NSSF to**************1_EU*****</v>
      </c>
      <c r="S142">
        <v>1.1100000000000001</v>
      </c>
      <c r="T142" t="str">
        <v>FCR-1.1.2.26</v>
      </c>
      <c r="U142" t="str">
        <v>Q4</v>
      </c>
      <c r="Y142" t="str">
        <v>B</v>
      </c>
      <c r="Z142" t="str">
        <v>X5</v>
      </c>
      <c r="AA142">
        <v>1572780</v>
      </c>
      <c r="AB142">
        <v>11</v>
      </c>
      <c r="AC142">
        <v>44561</v>
      </c>
      <c r="AD142">
        <v>202212</v>
      </c>
      <c r="AE142" t="str">
        <v>47586</v>
      </c>
      <c r="AF142" t="str">
        <v>Personnel insurance (employees outside HO)</v>
      </c>
      <c r="AG142">
        <v>590</v>
      </c>
      <c r="AH142">
        <v>65804</v>
      </c>
      <c r="AI142" t="str">
        <v>PID65000</v>
      </c>
      <c r="AJ142" t="str">
        <v>EU</v>
      </c>
      <c r="AK142">
        <v>0</v>
      </c>
      <c r="AL142">
        <v>0</v>
      </c>
      <c r="AM142">
        <v>5</v>
      </c>
      <c r="AN142" t="str">
        <v>Southeast Asia</v>
      </c>
      <c r="AO142">
        <v>0</v>
      </c>
      <c r="AP142" t="str">
        <v>CB: Tra**************th &amp; Ac*****</v>
      </c>
      <c r="AQ142">
        <v>1.75</v>
      </c>
      <c r="AR142" t="str">
        <v>FCR-1.1.2.26</v>
      </c>
      <c r="AS142" t="str">
        <v>Q4</v>
      </c>
    </row>
    <row r="143" spans="1:45" x14ac:dyDescent="0.25">
      <c r="A143" t="str">
        <v>B</v>
      </c>
      <c r="B143" t="str">
        <v>X5</v>
      </c>
      <c r="C143">
        <v>1572778</v>
      </c>
      <c r="D143">
        <v>10</v>
      </c>
      <c r="E143" s="2">
        <v>44561</v>
      </c>
      <c r="F143">
        <v>202212</v>
      </c>
      <c r="G143" t="str">
        <v>46990</v>
      </c>
      <c r="H143" t="str">
        <v>Other external expenses</v>
      </c>
      <c r="I143">
        <v>590</v>
      </c>
      <c r="J143">
        <v>65802</v>
      </c>
      <c r="K143" t="str">
        <v>PID65000</v>
      </c>
      <c r="L143" t="str">
        <v>EU</v>
      </c>
      <c r="M143">
        <v>0</v>
      </c>
      <c r="N143">
        <v>0</v>
      </c>
      <c r="O143">
        <v>5</v>
      </c>
      <c r="P143" t="str">
        <v>Southeast Asia</v>
      </c>
      <c r="Q143">
        <v>0</v>
      </c>
      <c r="R143" t="str">
        <v>NSSF to**************1_EU*****</v>
      </c>
      <c r="S143">
        <v>7.94</v>
      </c>
      <c r="T143" t="str">
        <v>FCR-1.1.1.33</v>
      </c>
      <c r="U143" t="str">
        <v>Q4</v>
      </c>
      <c r="Y143" t="str">
        <v>B</v>
      </c>
      <c r="Z143" t="str">
        <v>X5</v>
      </c>
      <c r="AA143">
        <v>1572780</v>
      </c>
      <c r="AB143">
        <v>12</v>
      </c>
      <c r="AC143">
        <v>44561</v>
      </c>
      <c r="AD143">
        <v>202212</v>
      </c>
      <c r="AE143" t="str">
        <v>47586</v>
      </c>
      <c r="AF143" t="str">
        <v>Personnel insurance (employees outside HO)</v>
      </c>
      <c r="AG143">
        <v>590</v>
      </c>
      <c r="AH143">
        <v>65804</v>
      </c>
      <c r="AI143" t="str">
        <v>PID65000</v>
      </c>
      <c r="AJ143" t="str">
        <v>EU</v>
      </c>
      <c r="AK143">
        <v>0</v>
      </c>
      <c r="AL143">
        <v>0</v>
      </c>
      <c r="AM143">
        <v>5</v>
      </c>
      <c r="AN143" t="str">
        <v>Southeast Asia</v>
      </c>
      <c r="AO143">
        <v>0</v>
      </c>
      <c r="AP143" t="str">
        <v>CB: Tra**************th &amp; Ac*****</v>
      </c>
      <c r="AQ143">
        <v>1.72</v>
      </c>
      <c r="AR143" t="str">
        <v>FCR-1.1.2.26</v>
      </c>
      <c r="AS143" t="str">
        <v>Q4</v>
      </c>
    </row>
    <row r="144" spans="1:45" x14ac:dyDescent="0.25">
      <c r="A144" t="str">
        <v>B</v>
      </c>
      <c r="B144" t="str">
        <v>X5</v>
      </c>
      <c r="C144">
        <v>1572778</v>
      </c>
      <c r="D144">
        <v>12</v>
      </c>
      <c r="E144" s="2">
        <v>44561</v>
      </c>
      <c r="F144">
        <v>202212</v>
      </c>
      <c r="G144" t="str">
        <v>46990</v>
      </c>
      <c r="H144" t="str">
        <v>Other external expenses</v>
      </c>
      <c r="I144">
        <v>590</v>
      </c>
      <c r="J144">
        <v>65805</v>
      </c>
      <c r="K144" t="str">
        <v>PID65000</v>
      </c>
      <c r="L144" t="str">
        <v>EU</v>
      </c>
      <c r="M144">
        <v>0</v>
      </c>
      <c r="N144">
        <v>0</v>
      </c>
      <c r="O144">
        <v>5</v>
      </c>
      <c r="P144" t="str">
        <v>Southeast Asia</v>
      </c>
      <c r="Q144">
        <v>0</v>
      </c>
      <c r="R144" t="str">
        <v>NSSF to**************1_EU*****</v>
      </c>
      <c r="S144">
        <v>1.89</v>
      </c>
      <c r="T144" t="str">
        <v>FCR-1.1.2.27</v>
      </c>
      <c r="U144" t="str">
        <v>Q4</v>
      </c>
      <c r="Y144" t="str">
        <v>B</v>
      </c>
      <c r="Z144" t="str">
        <v>X5</v>
      </c>
      <c r="AA144">
        <v>1572780</v>
      </c>
      <c r="AB144">
        <v>4</v>
      </c>
      <c r="AC144">
        <v>44561</v>
      </c>
      <c r="AD144">
        <v>202212</v>
      </c>
      <c r="AE144" t="str">
        <v>47586</v>
      </c>
      <c r="AF144" t="str">
        <v>Personnel insurance (employees outside HO)</v>
      </c>
      <c r="AG144">
        <v>590</v>
      </c>
      <c r="AH144">
        <v>65802</v>
      </c>
      <c r="AI144" t="str">
        <v>PID65000</v>
      </c>
      <c r="AJ144" t="str">
        <v>EU</v>
      </c>
      <c r="AK144">
        <v>0</v>
      </c>
      <c r="AL144">
        <v>0</v>
      </c>
      <c r="AM144">
        <v>5</v>
      </c>
      <c r="AN144" t="str">
        <v>Southeast Asia</v>
      </c>
      <c r="AO144">
        <v>0</v>
      </c>
      <c r="AP144" t="str">
        <v>CB: Tra**************th &amp; Ac*****</v>
      </c>
      <c r="AQ144">
        <v>-1.72</v>
      </c>
      <c r="AR144" t="str">
        <v>FCR-1.1.1.33</v>
      </c>
      <c r="AS144" t="str">
        <v>Q4</v>
      </c>
    </row>
    <row r="145" spans="1:45" x14ac:dyDescent="0.25">
      <c r="A145" t="str">
        <v>B</v>
      </c>
      <c r="B145" t="str">
        <v>X5</v>
      </c>
      <c r="C145">
        <v>1572778</v>
      </c>
      <c r="D145">
        <v>15</v>
      </c>
      <c r="E145" s="2">
        <v>44561</v>
      </c>
      <c r="F145">
        <v>202212</v>
      </c>
      <c r="G145" t="str">
        <v>46990</v>
      </c>
      <c r="H145" t="str">
        <v>Other external expenses</v>
      </c>
      <c r="I145">
        <v>590</v>
      </c>
      <c r="J145">
        <v>65807</v>
      </c>
      <c r="K145" t="str">
        <v>PID65000</v>
      </c>
      <c r="L145" t="str">
        <v>EU</v>
      </c>
      <c r="M145">
        <v>0</v>
      </c>
      <c r="N145">
        <v>0</v>
      </c>
      <c r="O145">
        <v>5</v>
      </c>
      <c r="P145" t="str">
        <v>Southeast Asia</v>
      </c>
      <c r="Q145">
        <v>0</v>
      </c>
      <c r="R145" t="str">
        <v>NSSF to**************21_EU*****</v>
      </c>
      <c r="S145">
        <v>1.49</v>
      </c>
      <c r="T145" t="str">
        <v>FCR-1.1.2.29</v>
      </c>
      <c r="U145" t="str">
        <v>Q4</v>
      </c>
      <c r="Y145" t="str">
        <v>B</v>
      </c>
      <c r="Z145" t="str">
        <v>X1</v>
      </c>
      <c r="AA145">
        <v>2062511</v>
      </c>
      <c r="AB145">
        <v>9</v>
      </c>
      <c r="AC145">
        <v>44561</v>
      </c>
      <c r="AD145">
        <v>202212</v>
      </c>
      <c r="AE145" t="str">
        <v>49561</v>
      </c>
      <c r="AF145" t="str">
        <v>Internal expenses, employee costs</v>
      </c>
      <c r="AG145">
        <v>590</v>
      </c>
      <c r="AH145">
        <v>65808</v>
      </c>
      <c r="AI145" t="str">
        <v>PID65000</v>
      </c>
      <c r="AJ145" t="str">
        <v>EU</v>
      </c>
      <c r="AK145">
        <v>0</v>
      </c>
      <c r="AL145">
        <v>0</v>
      </c>
      <c r="AM145">
        <v>1</v>
      </c>
      <c r="AN145" t="str">
        <v>Head Office</v>
      </c>
      <c r="AO145">
        <v>0</v>
      </c>
      <c r="AP145" t="str">
        <v>Salary **************-Cambod*****</v>
      </c>
      <c r="AQ145">
        <v>500</v>
      </c>
      <c r="AR145" t="str">
        <v xml:space="preserve">FCR-1.2.15 </v>
      </c>
      <c r="AS145" t="str">
        <v>Q4</v>
      </c>
    </row>
    <row r="146" spans="1:45" x14ac:dyDescent="0.25">
      <c r="A146" t="str">
        <v>B</v>
      </c>
      <c r="B146" t="str">
        <v>X5</v>
      </c>
      <c r="C146">
        <v>1572778</v>
      </c>
      <c r="D146">
        <v>2</v>
      </c>
      <c r="E146" s="2">
        <v>44561</v>
      </c>
      <c r="F146">
        <v>202212</v>
      </c>
      <c r="G146" t="str">
        <v>46990</v>
      </c>
      <c r="H146" t="str">
        <v>Other external expenses</v>
      </c>
      <c r="I146">
        <v>590</v>
      </c>
      <c r="J146">
        <v>65801</v>
      </c>
      <c r="K146" t="str">
        <v>PID65000</v>
      </c>
      <c r="L146" t="str">
        <v>EU</v>
      </c>
      <c r="M146">
        <v>0</v>
      </c>
      <c r="N146">
        <v>0</v>
      </c>
      <c r="O146">
        <v>5</v>
      </c>
      <c r="P146" t="str">
        <v>Southeast Asia</v>
      </c>
      <c r="Q146">
        <v>0</v>
      </c>
      <c r="R146" t="str">
        <v>NSSF to**************21_EU*****</v>
      </c>
      <c r="S146">
        <v>4.07</v>
      </c>
      <c r="T146" t="str">
        <v>FCR-1.1.1.32</v>
      </c>
      <c r="U146" t="str">
        <v>Q4</v>
      </c>
      <c r="Y146" t="str">
        <v>B</v>
      </c>
      <c r="Z146" t="str">
        <v>X1</v>
      </c>
      <c r="AA146">
        <v>2062513</v>
      </c>
      <c r="AB146">
        <v>6</v>
      </c>
      <c r="AC146">
        <v>44561</v>
      </c>
      <c r="AD146">
        <v>202212</v>
      </c>
      <c r="AE146" t="str">
        <v>49510</v>
      </c>
      <c r="AF146" t="str">
        <v>Internal expenses, support TA/FC</v>
      </c>
      <c r="AG146">
        <v>590</v>
      </c>
      <c r="AH146">
        <v>65809</v>
      </c>
      <c r="AI146" t="str">
        <v>PID65000</v>
      </c>
      <c r="AJ146" t="str">
        <v>EU</v>
      </c>
      <c r="AK146">
        <v>0</v>
      </c>
      <c r="AL146">
        <v>0</v>
      </c>
      <c r="AM146">
        <v>1</v>
      </c>
      <c r="AN146" t="str">
        <v>Head Office</v>
      </c>
      <c r="AO146">
        <v>0</v>
      </c>
      <c r="AP146" t="str">
        <v>Interna**************er 2021*****</v>
      </c>
      <c r="AQ146">
        <v>500</v>
      </c>
      <c r="AR146" t="str">
        <v xml:space="preserve">FCR-1.2.16 </v>
      </c>
      <c r="AS146" t="str">
        <v>Q4</v>
      </c>
    </row>
    <row r="147" spans="1:45" x14ac:dyDescent="0.25">
      <c r="A147" t="str">
        <v>B</v>
      </c>
      <c r="B147" t="str">
        <v>X5</v>
      </c>
      <c r="C147">
        <v>1572778</v>
      </c>
      <c r="D147">
        <v>5</v>
      </c>
      <c r="E147" s="2">
        <v>44561</v>
      </c>
      <c r="F147">
        <v>202212</v>
      </c>
      <c r="G147" t="str">
        <v>46990</v>
      </c>
      <c r="H147" t="str">
        <v>Other external expenses</v>
      </c>
      <c r="I147">
        <v>590</v>
      </c>
      <c r="J147">
        <v>65806</v>
      </c>
      <c r="K147" t="str">
        <v>PID65000</v>
      </c>
      <c r="L147" t="str">
        <v>EU</v>
      </c>
      <c r="M147">
        <v>0</v>
      </c>
      <c r="N147">
        <v>0</v>
      </c>
      <c r="O147">
        <v>5</v>
      </c>
      <c r="P147" t="str">
        <v>Southeast Asia</v>
      </c>
      <c r="Q147">
        <v>0</v>
      </c>
      <c r="R147" t="str">
        <v>NSSF to**************21_EU*****</v>
      </c>
      <c r="S147">
        <v>1.08</v>
      </c>
      <c r="T147" t="str">
        <v>FCR-1.1.2.28</v>
      </c>
      <c r="U147" t="str">
        <v>Q4</v>
      </c>
      <c r="Y147" t="str">
        <v>B</v>
      </c>
      <c r="Z147" t="str">
        <v>H5</v>
      </c>
      <c r="AA147">
        <v>1573400</v>
      </c>
      <c r="AB147">
        <v>1</v>
      </c>
      <c r="AC147">
        <v>44565</v>
      </c>
      <c r="AD147">
        <v>202201</v>
      </c>
      <c r="AE147" t="str">
        <v>45520</v>
      </c>
      <c r="AF147" t="str">
        <v>Repairs and maintenance of computers</v>
      </c>
      <c r="AG147">
        <v>590</v>
      </c>
      <c r="AH147">
        <v>65822</v>
      </c>
      <c r="AI147" t="str">
        <v>PID65000</v>
      </c>
      <c r="AJ147" t="str">
        <v>EU</v>
      </c>
      <c r="AK147">
        <v>0</v>
      </c>
      <c r="AL147">
        <v>0</v>
      </c>
      <c r="AM147">
        <v>5</v>
      </c>
      <c r="AN147" t="str">
        <v>Southeast Asia</v>
      </c>
      <c r="AO147">
        <v>0</v>
      </c>
      <c r="AP147" t="str">
        <v>Monthly**************e_Trust*****</v>
      </c>
      <c r="AQ147">
        <v>15.4</v>
      </c>
      <c r="AR147" t="str">
        <v xml:space="preserve">FCR-4.4 </v>
      </c>
      <c r="AS147" t="str">
        <v>Q1</v>
      </c>
    </row>
    <row r="148" spans="1:45" x14ac:dyDescent="0.25">
      <c r="A148" t="str">
        <v>B</v>
      </c>
      <c r="B148" t="str">
        <v>X5</v>
      </c>
      <c r="C148">
        <v>1572780</v>
      </c>
      <c r="D148">
        <v>13</v>
      </c>
      <c r="E148" s="2">
        <v>44561</v>
      </c>
      <c r="F148">
        <v>202212</v>
      </c>
      <c r="G148" t="str">
        <v>47586</v>
      </c>
      <c r="H148" t="str">
        <v>Personnel insurance (employees outside HO)</v>
      </c>
      <c r="I148">
        <v>590</v>
      </c>
      <c r="J148">
        <v>65804</v>
      </c>
      <c r="K148" t="str">
        <v>PID65000</v>
      </c>
      <c r="L148" t="str">
        <v>EU</v>
      </c>
      <c r="M148">
        <v>0</v>
      </c>
      <c r="N148">
        <v>0</v>
      </c>
      <c r="O148">
        <v>5</v>
      </c>
      <c r="P148" t="str">
        <v>Southeast Asia</v>
      </c>
      <c r="Q148">
        <v>0</v>
      </c>
      <c r="R148" t="str">
        <v>CB: Tra**************lth &amp; A*****</v>
      </c>
      <c r="S148">
        <v>1.73</v>
      </c>
      <c r="T148" t="str">
        <v>FCR-1.1.2.26</v>
      </c>
      <c r="U148" t="str">
        <v>Q4</v>
      </c>
      <c r="Y148" t="str">
        <v>B</v>
      </c>
      <c r="Z148" t="str">
        <v>H5</v>
      </c>
      <c r="AA148">
        <v>1573402</v>
      </c>
      <c r="AB148">
        <v>1</v>
      </c>
      <c r="AC148">
        <v>44566</v>
      </c>
      <c r="AD148">
        <v>202201</v>
      </c>
      <c r="AE148" t="str">
        <v>45010</v>
      </c>
      <c r="AF148" t="str">
        <v>Rent</v>
      </c>
      <c r="AG148">
        <v>590</v>
      </c>
      <c r="AH148">
        <v>65820</v>
      </c>
      <c r="AI148" t="str">
        <v>PID65000</v>
      </c>
      <c r="AJ148" t="str">
        <v>EU</v>
      </c>
      <c r="AK148">
        <v>0</v>
      </c>
      <c r="AL148">
        <v>0</v>
      </c>
      <c r="AM148">
        <v>5</v>
      </c>
      <c r="AN148" t="str">
        <v>Southeast Asia</v>
      </c>
      <c r="AO148">
        <v>0</v>
      </c>
      <c r="AP148" t="str">
        <v>Office **************nt72_3m*****</v>
      </c>
      <c r="AQ148">
        <v>474.67</v>
      </c>
      <c r="AR148" t="str">
        <v xml:space="preserve">FCR-4.2 </v>
      </c>
      <c r="AS148" t="str">
        <v>Q1</v>
      </c>
    </row>
    <row r="149" spans="1:45" x14ac:dyDescent="0.25">
      <c r="A149" t="str">
        <v>B</v>
      </c>
      <c r="B149" t="str">
        <v>X5</v>
      </c>
      <c r="C149">
        <v>1572780</v>
      </c>
      <c r="D149">
        <v>5</v>
      </c>
      <c r="E149" s="2">
        <v>44561</v>
      </c>
      <c r="F149">
        <v>202212</v>
      </c>
      <c r="G149" t="str">
        <v>47586</v>
      </c>
      <c r="H149" t="str">
        <v>Personnel insurance (employees outside HO)</v>
      </c>
      <c r="I149">
        <v>590</v>
      </c>
      <c r="J149">
        <v>65802</v>
      </c>
      <c r="K149" t="str">
        <v>PID65000</v>
      </c>
      <c r="L149" t="str">
        <v>EU</v>
      </c>
      <c r="M149">
        <v>0</v>
      </c>
      <c r="N149">
        <v>0</v>
      </c>
      <c r="O149">
        <v>5</v>
      </c>
      <c r="P149" t="str">
        <v>Southeast Asia</v>
      </c>
      <c r="Q149">
        <v>0</v>
      </c>
      <c r="R149" t="str">
        <v>CB: Tra**************th &amp; Ac*****</v>
      </c>
      <c r="S149">
        <v>-1.72</v>
      </c>
      <c r="T149" t="str">
        <v>FCR-1.1.1.33</v>
      </c>
      <c r="U149" t="str">
        <v>Q4</v>
      </c>
      <c r="Y149" t="str">
        <v>B</v>
      </c>
      <c r="Z149" t="str">
        <v>H5</v>
      </c>
      <c r="AA149">
        <v>1573409</v>
      </c>
      <c r="AB149">
        <v>5</v>
      </c>
      <c r="AC149">
        <v>44586</v>
      </c>
      <c r="AD149">
        <v>202201</v>
      </c>
      <c r="AE149" t="str">
        <v>46570</v>
      </c>
      <c r="AF149" t="str">
        <v>Banking costs</v>
      </c>
      <c r="AG149">
        <v>590</v>
      </c>
      <c r="AH149">
        <v>65827</v>
      </c>
      <c r="AI149" t="str">
        <v>PID65000</v>
      </c>
      <c r="AJ149" t="str">
        <v>EU</v>
      </c>
      <c r="AK149">
        <v>0</v>
      </c>
      <c r="AL149">
        <v>0</v>
      </c>
      <c r="AM149">
        <v>5</v>
      </c>
      <c r="AN149" t="str">
        <v>Southeast Asia</v>
      </c>
      <c r="AO149">
        <v>0</v>
      </c>
      <c r="AP149" t="str">
        <v>bank ch************** jan'20*****</v>
      </c>
      <c r="AQ149">
        <v>1</v>
      </c>
      <c r="AR149" t="str">
        <v xml:space="preserve">FCR-5.6 </v>
      </c>
      <c r="AS149" t="str">
        <v>Q1</v>
      </c>
    </row>
    <row r="150" spans="1:45" x14ac:dyDescent="0.25">
      <c r="A150" t="str">
        <v>B</v>
      </c>
      <c r="B150" t="str">
        <v>X5</v>
      </c>
      <c r="C150">
        <v>1572780</v>
      </c>
      <c r="D150">
        <v>6</v>
      </c>
      <c r="E150" s="2">
        <v>44561</v>
      </c>
      <c r="F150">
        <v>202212</v>
      </c>
      <c r="G150" t="str">
        <v>47586</v>
      </c>
      <c r="H150" t="str">
        <v>Personnel insurance (employees outside HO)</v>
      </c>
      <c r="I150">
        <v>590</v>
      </c>
      <c r="J150">
        <v>65802</v>
      </c>
      <c r="K150" t="str">
        <v>PID65000</v>
      </c>
      <c r="L150" t="str">
        <v>EU</v>
      </c>
      <c r="M150">
        <v>0</v>
      </c>
      <c r="N150">
        <v>0</v>
      </c>
      <c r="O150">
        <v>5</v>
      </c>
      <c r="P150" t="str">
        <v>Southeast Asia</v>
      </c>
      <c r="Q150">
        <v>0</v>
      </c>
      <c r="R150" t="str">
        <v>CB: Tra**************th &amp; Ac*****</v>
      </c>
      <c r="S150">
        <v>-1.75</v>
      </c>
      <c r="T150" t="str">
        <v>FCR-1.1.1.33</v>
      </c>
      <c r="U150" t="str">
        <v>Q4</v>
      </c>
      <c r="Y150" t="str">
        <v>B</v>
      </c>
      <c r="Z150" t="str">
        <v>H5</v>
      </c>
      <c r="AA150">
        <v>1573411</v>
      </c>
      <c r="AB150">
        <v>1</v>
      </c>
      <c r="AC150">
        <v>44586</v>
      </c>
      <c r="AD150">
        <v>202201</v>
      </c>
      <c r="AE150" t="str">
        <v>46212</v>
      </c>
      <c r="AF150" t="str">
        <v>Mobile telephone</v>
      </c>
      <c r="AG150">
        <v>590</v>
      </c>
      <c r="AH150">
        <v>65822</v>
      </c>
      <c r="AI150" t="str">
        <v>PID65000</v>
      </c>
      <c r="AJ150" t="str">
        <v>EU</v>
      </c>
      <c r="AK150">
        <v>0</v>
      </c>
      <c r="AL150">
        <v>0</v>
      </c>
      <c r="AM150">
        <v>5</v>
      </c>
      <c r="AN150" t="str">
        <v>Southeast Asia</v>
      </c>
      <c r="AO150">
        <v>0</v>
      </c>
      <c r="AP150" t="str">
        <v>Cellcar**************tel fee*****</v>
      </c>
      <c r="AQ150">
        <v>15.14</v>
      </c>
      <c r="AR150" t="str">
        <v xml:space="preserve">FCR-4.4 </v>
      </c>
      <c r="AS150" t="str">
        <v>Q1</v>
      </c>
    </row>
    <row r="151" spans="1:45" x14ac:dyDescent="0.25">
      <c r="A151" t="str">
        <v>B</v>
      </c>
      <c r="B151" t="str">
        <v>X5</v>
      </c>
      <c r="C151">
        <v>1572780</v>
      </c>
      <c r="D151">
        <v>7</v>
      </c>
      <c r="E151" s="2">
        <v>44561</v>
      </c>
      <c r="F151">
        <v>202212</v>
      </c>
      <c r="G151" t="str">
        <v>47586</v>
      </c>
      <c r="H151" t="str">
        <v>Personnel insurance (employees outside HO)</v>
      </c>
      <c r="I151">
        <v>590</v>
      </c>
      <c r="J151">
        <v>65802</v>
      </c>
      <c r="K151" t="str">
        <v>PID65000</v>
      </c>
      <c r="L151" t="str">
        <v>EU</v>
      </c>
      <c r="M151">
        <v>0</v>
      </c>
      <c r="N151">
        <v>0</v>
      </c>
      <c r="O151">
        <v>5</v>
      </c>
      <c r="P151" t="str">
        <v>Southeast Asia</v>
      </c>
      <c r="Q151">
        <v>0</v>
      </c>
      <c r="R151" t="str">
        <v>CB: Tra**************th &amp; Ac*****</v>
      </c>
      <c r="S151">
        <v>-1.72</v>
      </c>
      <c r="T151" t="str">
        <v>FCR-1.1.1.33</v>
      </c>
      <c r="U151" t="str">
        <v>Q4</v>
      </c>
      <c r="Y151" t="str">
        <v>B</v>
      </c>
      <c r="Z151" t="str">
        <v>H5</v>
      </c>
      <c r="AA151">
        <v>1573411</v>
      </c>
      <c r="AB151">
        <v>0</v>
      </c>
      <c r="AC151">
        <v>44586</v>
      </c>
      <c r="AD151">
        <v>202201</v>
      </c>
      <c r="AE151" t="str">
        <v>45460</v>
      </c>
      <c r="AF151" t="str">
        <v>Consumable materials</v>
      </c>
      <c r="AG151">
        <v>590</v>
      </c>
      <c r="AH151">
        <v>65821</v>
      </c>
      <c r="AI151" t="str">
        <v>PID65000</v>
      </c>
      <c r="AJ151" t="str">
        <v>EU</v>
      </c>
      <c r="AK151">
        <v>0</v>
      </c>
      <c r="AL151">
        <v>0</v>
      </c>
      <c r="AM151">
        <v>5</v>
      </c>
      <c r="AN151" t="str">
        <v>Southeast Asia</v>
      </c>
      <c r="AO151">
        <v>0</v>
      </c>
      <c r="AP151" t="str">
        <v>payment**************nner bo*****</v>
      </c>
      <c r="AQ151">
        <v>35.9</v>
      </c>
      <c r="AR151" t="str">
        <v xml:space="preserve">FCR-4.3 </v>
      </c>
      <c r="AS151" t="str">
        <v>Q1</v>
      </c>
    </row>
    <row r="152" spans="1:45" x14ac:dyDescent="0.25">
      <c r="A152" t="str">
        <v>B</v>
      </c>
      <c r="B152" t="str">
        <v>X5</v>
      </c>
      <c r="C152">
        <v>1572780</v>
      </c>
      <c r="D152">
        <v>8</v>
      </c>
      <c r="E152" s="2">
        <v>44561</v>
      </c>
      <c r="F152">
        <v>202212</v>
      </c>
      <c r="G152" t="str">
        <v>47586</v>
      </c>
      <c r="H152" t="str">
        <v>Personnel insurance (employees outside HO)</v>
      </c>
      <c r="I152">
        <v>590</v>
      </c>
      <c r="J152">
        <v>65802</v>
      </c>
      <c r="K152" t="str">
        <v>PID65000</v>
      </c>
      <c r="L152" t="str">
        <v>EU</v>
      </c>
      <c r="M152">
        <v>0</v>
      </c>
      <c r="N152">
        <v>0</v>
      </c>
      <c r="O152">
        <v>5</v>
      </c>
      <c r="P152" t="str">
        <v>Southeast Asia</v>
      </c>
      <c r="Q152">
        <v>0</v>
      </c>
      <c r="R152" t="str">
        <v>CB: Tra**************lth &amp; A*****</v>
      </c>
      <c r="S152">
        <v>-1.73</v>
      </c>
      <c r="T152" t="str">
        <v>FCR-1.1.1.33</v>
      </c>
      <c r="U152" t="str">
        <v>Q4</v>
      </c>
      <c r="Y152" t="str">
        <v>B</v>
      </c>
      <c r="Z152" t="str">
        <v>H5</v>
      </c>
      <c r="AA152">
        <v>1573412</v>
      </c>
      <c r="AB152">
        <v>3</v>
      </c>
      <c r="AC152">
        <v>44586</v>
      </c>
      <c r="AD152">
        <v>202201</v>
      </c>
      <c r="AE152" t="str">
        <v>46570</v>
      </c>
      <c r="AF152" t="str">
        <v>Banking costs</v>
      </c>
      <c r="AG152">
        <v>590</v>
      </c>
      <c r="AH152">
        <v>65827</v>
      </c>
      <c r="AI152" t="str">
        <v>PID65000</v>
      </c>
      <c r="AJ152" t="str">
        <v>EU</v>
      </c>
      <c r="AK152">
        <v>0</v>
      </c>
      <c r="AL152">
        <v>0</v>
      </c>
      <c r="AM152">
        <v>5</v>
      </c>
      <c r="AN152" t="str">
        <v>Southeast Asia</v>
      </c>
      <c r="AO152">
        <v>0</v>
      </c>
      <c r="AP152" t="str">
        <v>Bank fe**************request*****</v>
      </c>
      <c r="AQ152">
        <v>41.4</v>
      </c>
      <c r="AR152" t="str">
        <v xml:space="preserve">FCR-5.6 </v>
      </c>
      <c r="AS152" t="str">
        <v>Q1</v>
      </c>
    </row>
    <row r="153" spans="1:45" x14ac:dyDescent="0.25">
      <c r="A153" t="str">
        <v>B</v>
      </c>
      <c r="B153" t="str">
        <v>X5</v>
      </c>
      <c r="C153">
        <v>1572780</v>
      </c>
      <c r="D153">
        <v>9</v>
      </c>
      <c r="E153" s="2">
        <v>44561</v>
      </c>
      <c r="F153">
        <v>202212</v>
      </c>
      <c r="G153" t="str">
        <v>47586</v>
      </c>
      <c r="H153" t="str">
        <v>Personnel insurance (employees outside HO)</v>
      </c>
      <c r="I153">
        <v>590</v>
      </c>
      <c r="J153">
        <v>65804</v>
      </c>
      <c r="K153" t="str">
        <v>PID65000</v>
      </c>
      <c r="L153" t="str">
        <v>EU</v>
      </c>
      <c r="M153">
        <v>0</v>
      </c>
      <c r="N153">
        <v>0</v>
      </c>
      <c r="O153">
        <v>5</v>
      </c>
      <c r="P153" t="str">
        <v>Southeast Asia</v>
      </c>
      <c r="Q153">
        <v>0</v>
      </c>
      <c r="R153" t="str">
        <v>CB: Tra**************th &amp; Ac*****</v>
      </c>
      <c r="S153">
        <v>1.72</v>
      </c>
      <c r="T153" t="str">
        <v>FCR-1.1.2.26</v>
      </c>
      <c r="U153" t="str">
        <v>Q4</v>
      </c>
      <c r="Y153" t="str">
        <v>B</v>
      </c>
      <c r="Z153" t="str">
        <v>H5</v>
      </c>
      <c r="AA153">
        <v>1573415</v>
      </c>
      <c r="AB153">
        <v>2</v>
      </c>
      <c r="AC153">
        <v>44588</v>
      </c>
      <c r="AD153">
        <v>202201</v>
      </c>
      <c r="AE153" t="str">
        <v>46310</v>
      </c>
      <c r="AF153" t="str">
        <v>Corporate insurance</v>
      </c>
      <c r="AG153">
        <v>590</v>
      </c>
      <c r="AH153">
        <v>65822</v>
      </c>
      <c r="AI153" t="str">
        <v>PID65000</v>
      </c>
      <c r="AJ153" t="str">
        <v>EU</v>
      </c>
      <c r="AK153">
        <v>0</v>
      </c>
      <c r="AL153">
        <v>0</v>
      </c>
      <c r="AM153">
        <v>5</v>
      </c>
      <c r="AN153" t="str">
        <v>Southeast Asia</v>
      </c>
      <c r="AO153">
        <v>0</v>
      </c>
      <c r="AP153" t="str">
        <v>Office **************ic liab*****</v>
      </c>
      <c r="AQ153">
        <v>20.02</v>
      </c>
      <c r="AR153" t="str">
        <v xml:space="preserve">FCR-4.4 </v>
      </c>
      <c r="AS153" t="str">
        <v>Q1</v>
      </c>
    </row>
    <row r="154" spans="1:45" x14ac:dyDescent="0.25">
      <c r="A154" t="str">
        <v>B</v>
      </c>
      <c r="B154" t="str">
        <v>X5</v>
      </c>
      <c r="C154">
        <v>1572780</v>
      </c>
      <c r="D154">
        <v>10</v>
      </c>
      <c r="E154" s="2">
        <v>44561</v>
      </c>
      <c r="F154">
        <v>202212</v>
      </c>
      <c r="G154" t="str">
        <v>47586</v>
      </c>
      <c r="H154" t="str">
        <v>Personnel insurance (employees outside HO)</v>
      </c>
      <c r="I154">
        <v>590</v>
      </c>
      <c r="J154">
        <v>65804</v>
      </c>
      <c r="K154" t="str">
        <v>PID65000</v>
      </c>
      <c r="L154" t="str">
        <v>EU</v>
      </c>
      <c r="M154">
        <v>0</v>
      </c>
      <c r="N154">
        <v>0</v>
      </c>
      <c r="O154">
        <v>5</v>
      </c>
      <c r="P154" t="str">
        <v>Southeast Asia</v>
      </c>
      <c r="Q154">
        <v>0</v>
      </c>
      <c r="R154" t="str">
        <v>CB: Tra**************th &amp; Ac*****</v>
      </c>
      <c r="S154">
        <v>1.72</v>
      </c>
      <c r="T154" t="str">
        <v>FCR-1.1.2.26</v>
      </c>
      <c r="U154" t="str">
        <v>Q4</v>
      </c>
      <c r="Y154" t="str">
        <v>B</v>
      </c>
      <c r="Z154" t="str">
        <v>H5</v>
      </c>
      <c r="AA154">
        <v>1573415</v>
      </c>
      <c r="AB154">
        <v>4</v>
      </c>
      <c r="AC154">
        <v>44588</v>
      </c>
      <c r="AD154">
        <v>202201</v>
      </c>
      <c r="AE154" t="str">
        <v>46310</v>
      </c>
      <c r="AF154" t="str">
        <v>Corporate insurance</v>
      </c>
      <c r="AG154">
        <v>590</v>
      </c>
      <c r="AH154">
        <v>65822</v>
      </c>
      <c r="AI154" t="str">
        <v>PID65000</v>
      </c>
      <c r="AJ154" t="str">
        <v>EU</v>
      </c>
      <c r="AK154">
        <v>0</v>
      </c>
      <c r="AL154">
        <v>0</v>
      </c>
      <c r="AM154">
        <v>5</v>
      </c>
      <c r="AN154" t="str">
        <v>Southeast Asia</v>
      </c>
      <c r="AO154">
        <v>0</v>
      </c>
      <c r="AP154" t="str">
        <v>Office **************lary_MG*****</v>
      </c>
      <c r="AQ154">
        <v>7.84</v>
      </c>
      <c r="AR154" t="str">
        <v xml:space="preserve">FCR-4.4 </v>
      </c>
      <c r="AS154" t="str">
        <v>Q1</v>
      </c>
    </row>
    <row r="155" spans="1:45" x14ac:dyDescent="0.25">
      <c r="A155" t="str">
        <v>B</v>
      </c>
      <c r="B155" t="str">
        <v>X5</v>
      </c>
      <c r="C155">
        <v>1572780</v>
      </c>
      <c r="D155">
        <v>11</v>
      </c>
      <c r="E155" s="2">
        <v>44561</v>
      </c>
      <c r="F155">
        <v>202212</v>
      </c>
      <c r="G155" t="str">
        <v>47586</v>
      </c>
      <c r="H155" t="str">
        <v>Personnel insurance (employees outside HO)</v>
      </c>
      <c r="I155">
        <v>590</v>
      </c>
      <c r="J155">
        <v>65804</v>
      </c>
      <c r="K155" t="str">
        <v>PID65000</v>
      </c>
      <c r="L155" t="str">
        <v>EU</v>
      </c>
      <c r="M155">
        <v>0</v>
      </c>
      <c r="N155">
        <v>0</v>
      </c>
      <c r="O155">
        <v>5</v>
      </c>
      <c r="P155" t="str">
        <v>Southeast Asia</v>
      </c>
      <c r="Q155">
        <v>0</v>
      </c>
      <c r="R155" t="str">
        <v>CB: Tra**************th &amp; Ac*****</v>
      </c>
      <c r="S155">
        <v>1.75</v>
      </c>
      <c r="T155" t="str">
        <v>FCR-1.1.2.26</v>
      </c>
      <c r="U155" t="str">
        <v>Q4</v>
      </c>
      <c r="Y155" t="str">
        <v>B</v>
      </c>
      <c r="Z155" t="str">
        <v>H5</v>
      </c>
      <c r="AA155">
        <v>1573415</v>
      </c>
      <c r="AB155">
        <v>0</v>
      </c>
      <c r="AC155">
        <v>44588</v>
      </c>
      <c r="AD155">
        <v>202201</v>
      </c>
      <c r="AE155" t="str">
        <v>46310</v>
      </c>
      <c r="AF155" t="str">
        <v>Corporate insurance</v>
      </c>
      <c r="AG155">
        <v>590</v>
      </c>
      <c r="AH155">
        <v>65822</v>
      </c>
      <c r="AI155" t="str">
        <v>PID65000</v>
      </c>
      <c r="AJ155" t="str">
        <v>EU</v>
      </c>
      <c r="AK155">
        <v>0</v>
      </c>
      <c r="AL155">
        <v>0</v>
      </c>
      <c r="AM155">
        <v>5</v>
      </c>
      <c r="AN155" t="str">
        <v>Southeast Asia</v>
      </c>
      <c r="AO155">
        <v>0</v>
      </c>
      <c r="AP155" t="str">
        <v>Office **************_MGA in*****</v>
      </c>
      <c r="AQ155">
        <v>9.1</v>
      </c>
      <c r="AR155" t="str">
        <v xml:space="preserve">FCR-4.4 </v>
      </c>
      <c r="AS155" t="str">
        <v>Q1</v>
      </c>
    </row>
    <row r="156" spans="1:45" x14ac:dyDescent="0.25">
      <c r="A156" t="str">
        <v>B</v>
      </c>
      <c r="B156" t="str">
        <v>X5</v>
      </c>
      <c r="C156">
        <v>1572780</v>
      </c>
      <c r="D156">
        <v>12</v>
      </c>
      <c r="E156" s="2">
        <v>44561</v>
      </c>
      <c r="F156">
        <v>202212</v>
      </c>
      <c r="G156" t="str">
        <v>47586</v>
      </c>
      <c r="H156" t="str">
        <v>Personnel insurance (employees outside HO)</v>
      </c>
      <c r="I156">
        <v>590</v>
      </c>
      <c r="J156">
        <v>65804</v>
      </c>
      <c r="K156" t="str">
        <v>PID65000</v>
      </c>
      <c r="L156" t="str">
        <v>EU</v>
      </c>
      <c r="M156">
        <v>0</v>
      </c>
      <c r="N156">
        <v>0</v>
      </c>
      <c r="O156">
        <v>5</v>
      </c>
      <c r="P156" t="str">
        <v>Southeast Asia</v>
      </c>
      <c r="Q156">
        <v>0</v>
      </c>
      <c r="R156" t="str">
        <v>CB: Tra**************th &amp; Ac*****</v>
      </c>
      <c r="S156">
        <v>1.72</v>
      </c>
      <c r="T156" t="str">
        <v>FCR-1.1.2.26</v>
      </c>
      <c r="U156" t="str">
        <v>Q4</v>
      </c>
      <c r="Y156" t="str">
        <v>B</v>
      </c>
      <c r="Z156" t="str">
        <v>H5</v>
      </c>
      <c r="AA156">
        <v>1573420</v>
      </c>
      <c r="AB156">
        <v>0</v>
      </c>
      <c r="AC156">
        <v>44579</v>
      </c>
      <c r="AD156">
        <v>202201</v>
      </c>
      <c r="AE156" t="str">
        <v>44323</v>
      </c>
      <c r="AF156" t="str">
        <v>Sub granting</v>
      </c>
      <c r="AG156">
        <v>590</v>
      </c>
      <c r="AH156">
        <v>65830</v>
      </c>
      <c r="AI156" t="str">
        <v>PID65000</v>
      </c>
      <c r="AJ156" t="str">
        <v>EU</v>
      </c>
      <c r="AK156">
        <v>0</v>
      </c>
      <c r="AL156">
        <v>0</v>
      </c>
      <c r="AM156">
        <v>5</v>
      </c>
      <c r="AN156" t="str">
        <v>Southeast Asia</v>
      </c>
      <c r="AO156">
        <v>0</v>
      </c>
      <c r="AP156" t="str">
        <v>1st dis**************o PD No*****</v>
      </c>
      <c r="AQ156">
        <v>5004.05</v>
      </c>
      <c r="AR156" t="str">
        <v xml:space="preserve">FCR-6.3 </v>
      </c>
      <c r="AS156" t="str">
        <v>Q1</v>
      </c>
    </row>
    <row r="157" spans="1:45" x14ac:dyDescent="0.25">
      <c r="A157" t="str">
        <v>B</v>
      </c>
      <c r="B157" t="str">
        <v>X5</v>
      </c>
      <c r="C157">
        <v>1572780</v>
      </c>
      <c r="D157">
        <v>4</v>
      </c>
      <c r="E157" s="2">
        <v>44561</v>
      </c>
      <c r="F157">
        <v>202212</v>
      </c>
      <c r="G157" t="str">
        <v>47586</v>
      </c>
      <c r="H157" t="str">
        <v>Personnel insurance (employees outside HO)</v>
      </c>
      <c r="I157">
        <v>590</v>
      </c>
      <c r="J157">
        <v>65802</v>
      </c>
      <c r="K157" t="str">
        <v>PID65000</v>
      </c>
      <c r="L157" t="str">
        <v>EU</v>
      </c>
      <c r="M157">
        <v>0</v>
      </c>
      <c r="N157">
        <v>0</v>
      </c>
      <c r="O157">
        <v>5</v>
      </c>
      <c r="P157" t="str">
        <v>Southeast Asia</v>
      </c>
      <c r="Q157">
        <v>0</v>
      </c>
      <c r="R157" t="str">
        <v>CB: Tra**************th &amp; Ac*****</v>
      </c>
      <c r="S157">
        <v>-1.72</v>
      </c>
      <c r="T157" t="str">
        <v>FCR-1.1.1.33</v>
      </c>
      <c r="U157" t="str">
        <v>Q4</v>
      </c>
      <c r="Y157" t="str">
        <v>B</v>
      </c>
      <c r="Z157" t="str">
        <v>X5</v>
      </c>
      <c r="AA157">
        <v>1573422</v>
      </c>
      <c r="AB157">
        <v>0</v>
      </c>
      <c r="AC157">
        <v>44592</v>
      </c>
      <c r="AD157">
        <v>202201</v>
      </c>
      <c r="AE157" t="str">
        <v>46570</v>
      </c>
      <c r="AF157" t="str">
        <v>Banking costs</v>
      </c>
      <c r="AG157">
        <v>590</v>
      </c>
      <c r="AH157">
        <v>65827</v>
      </c>
      <c r="AI157" t="str">
        <v>PID65000</v>
      </c>
      <c r="AJ157" t="str">
        <v>EU</v>
      </c>
      <c r="AK157">
        <v>0</v>
      </c>
      <c r="AL157">
        <v>0</v>
      </c>
      <c r="AM157">
        <v>5</v>
      </c>
      <c r="AN157" t="str">
        <v>Southeast Asia</v>
      </c>
      <c r="AO157">
        <v>0</v>
      </c>
      <c r="AP157" t="str">
        <v>Monthly**************an'22*****</v>
      </c>
      <c r="AQ157">
        <v>1.5</v>
      </c>
      <c r="AR157" t="str">
        <v xml:space="preserve">FCR-5.6 </v>
      </c>
      <c r="AS157" t="str">
        <v>Q1</v>
      </c>
    </row>
    <row r="158" spans="1:45" x14ac:dyDescent="0.25">
      <c r="A158" t="str">
        <v>B</v>
      </c>
      <c r="B158" t="str">
        <v>X1</v>
      </c>
      <c r="C158">
        <v>2062511</v>
      </c>
      <c r="D158">
        <v>9</v>
      </c>
      <c r="E158" s="2">
        <v>44561</v>
      </c>
      <c r="F158">
        <v>202212</v>
      </c>
      <c r="G158" t="str">
        <v>49561</v>
      </c>
      <c r="H158" t="str">
        <v>Internal expenses, employee costs</v>
      </c>
      <c r="I158">
        <v>590</v>
      </c>
      <c r="J158">
        <v>65808</v>
      </c>
      <c r="K158" t="str">
        <v>PID65000</v>
      </c>
      <c r="L158" t="str">
        <v>EU</v>
      </c>
      <c r="M158">
        <v>0</v>
      </c>
      <c r="N158">
        <v>0</v>
      </c>
      <c r="O158">
        <v>1</v>
      </c>
      <c r="P158" t="str">
        <v>Head Office</v>
      </c>
      <c r="Q158">
        <v>0</v>
      </c>
      <c r="R158" t="str">
        <v>Salary **************-Cambod*****</v>
      </c>
      <c r="S158">
        <v>500</v>
      </c>
      <c r="T158" t="str">
        <v xml:space="preserve">FCR-1.2.15 </v>
      </c>
      <c r="U158" t="str">
        <v>Q4</v>
      </c>
      <c r="Y158" t="str">
        <v>B</v>
      </c>
      <c r="Z158" t="str">
        <v>X5</v>
      </c>
      <c r="AA158">
        <v>1573423</v>
      </c>
      <c r="AB158">
        <v>7</v>
      </c>
      <c r="AC158">
        <v>44592</v>
      </c>
      <c r="AD158">
        <v>202201</v>
      </c>
      <c r="AE158" t="str">
        <v>47390</v>
      </c>
      <c r="AF158" t="str">
        <v>Other employee benefits</v>
      </c>
      <c r="AG158">
        <v>590</v>
      </c>
      <c r="AH158">
        <v>65802</v>
      </c>
      <c r="AI158" t="str">
        <v>PID65000</v>
      </c>
      <c r="AJ158" t="str">
        <v>EU</v>
      </c>
      <c r="AK158">
        <v>0</v>
      </c>
      <c r="AL158">
        <v>0</v>
      </c>
      <c r="AM158">
        <v>5</v>
      </c>
      <c r="AN158" t="str">
        <v>Southeast Asia</v>
      </c>
      <c r="AO158">
        <v>0</v>
      </c>
      <c r="AP158" t="str">
        <v>Communi**************Ly in J*****</v>
      </c>
      <c r="AQ158">
        <v>40.14</v>
      </c>
      <c r="AR158" t="str">
        <v>FCR-1.1.1.33</v>
      </c>
      <c r="AS158" t="str">
        <v>Q1</v>
      </c>
    </row>
    <row r="159" spans="1:45" x14ac:dyDescent="0.25">
      <c r="A159" t="str">
        <v>B</v>
      </c>
      <c r="B159" t="str">
        <v>X1</v>
      </c>
      <c r="C159">
        <v>2062513</v>
      </c>
      <c r="D159">
        <v>6</v>
      </c>
      <c r="E159" s="2">
        <v>44561</v>
      </c>
      <c r="F159">
        <v>202212</v>
      </c>
      <c r="G159" t="str">
        <v>49510</v>
      </c>
      <c r="H159" t="str">
        <v>Internal expenses, support TA/FC</v>
      </c>
      <c r="I159">
        <v>590</v>
      </c>
      <c r="J159">
        <v>65809</v>
      </c>
      <c r="K159" t="str">
        <v>PID65000</v>
      </c>
      <c r="L159" t="str">
        <v>EU</v>
      </c>
      <c r="M159">
        <v>0</v>
      </c>
      <c r="N159">
        <v>0</v>
      </c>
      <c r="O159">
        <v>1</v>
      </c>
      <c r="P159" t="str">
        <v>Head Office</v>
      </c>
      <c r="Q159">
        <v>0</v>
      </c>
      <c r="R159" t="str">
        <v>Interna**************er 2021*****</v>
      </c>
      <c r="S159">
        <v>500</v>
      </c>
      <c r="T159" t="str">
        <v xml:space="preserve">FCR-1.2.16 </v>
      </c>
      <c r="U159" t="str">
        <v>Q4</v>
      </c>
      <c r="Y159" t="str">
        <v>B</v>
      </c>
      <c r="Z159" t="str">
        <v>X5</v>
      </c>
      <c r="AA159">
        <v>1573423</v>
      </c>
      <c r="AB159">
        <v>12</v>
      </c>
      <c r="AC159">
        <v>44592</v>
      </c>
      <c r="AD159">
        <v>202201</v>
      </c>
      <c r="AE159" t="str">
        <v>47390</v>
      </c>
      <c r="AF159" t="str">
        <v>Other employee benefits</v>
      </c>
      <c r="AG159">
        <v>590</v>
      </c>
      <c r="AH159">
        <v>65807</v>
      </c>
      <c r="AI159" t="str">
        <v>PID65000</v>
      </c>
      <c r="AJ159" t="str">
        <v>EU</v>
      </c>
      <c r="AK159">
        <v>0</v>
      </c>
      <c r="AL159">
        <v>0</v>
      </c>
      <c r="AM159">
        <v>5</v>
      </c>
      <c r="AN159" t="str">
        <v>Southeast Asia</v>
      </c>
      <c r="AO159">
        <v>0</v>
      </c>
      <c r="AP159" t="str">
        <v>Communi**************uch in *****</v>
      </c>
      <c r="AQ159">
        <v>0.76</v>
      </c>
      <c r="AR159" t="str">
        <v>FCR-1.1.2.29</v>
      </c>
      <c r="AS159" t="str">
        <v>Q1</v>
      </c>
    </row>
    <row r="160" spans="1:45" x14ac:dyDescent="0.25">
      <c r="A160" t="str">
        <v>B</v>
      </c>
      <c r="B160" t="str">
        <v>H5</v>
      </c>
      <c r="C160">
        <v>1573400</v>
      </c>
      <c r="D160">
        <v>1</v>
      </c>
      <c r="E160" s="2">
        <v>44565</v>
      </c>
      <c r="F160">
        <v>202201</v>
      </c>
      <c r="G160" t="str">
        <v>45520</v>
      </c>
      <c r="H160" t="str">
        <v>Repairs and maintenance of computers</v>
      </c>
      <c r="I160">
        <v>590</v>
      </c>
      <c r="J160">
        <v>65822</v>
      </c>
      <c r="K160" t="str">
        <v>PID65000</v>
      </c>
      <c r="L160" t="str">
        <v>EU</v>
      </c>
      <c r="M160">
        <v>0</v>
      </c>
      <c r="N160">
        <v>0</v>
      </c>
      <c r="O160">
        <v>5</v>
      </c>
      <c r="P160" t="str">
        <v>Southeast Asia</v>
      </c>
      <c r="Q160">
        <v>0</v>
      </c>
      <c r="R160" t="str">
        <v>Monthly**************e_Trust*****</v>
      </c>
      <c r="S160">
        <v>15.4</v>
      </c>
      <c r="T160" t="str">
        <v xml:space="preserve">FCR-4.4 </v>
      </c>
      <c r="U160" t="str">
        <v>Q1</v>
      </c>
      <c r="Y160" t="str">
        <v>B</v>
      </c>
      <c r="Z160" t="str">
        <v>X5</v>
      </c>
      <c r="AA160">
        <v>1573423</v>
      </c>
      <c r="AB160">
        <v>9</v>
      </c>
      <c r="AC160">
        <v>44592</v>
      </c>
      <c r="AD160">
        <v>202201</v>
      </c>
      <c r="AE160" t="str">
        <v>47390</v>
      </c>
      <c r="AF160" t="str">
        <v>Other employee benefits</v>
      </c>
      <c r="AG160">
        <v>590</v>
      </c>
      <c r="AH160">
        <v>65805</v>
      </c>
      <c r="AI160" t="str">
        <v>PID65000</v>
      </c>
      <c r="AJ160" t="str">
        <v>EU</v>
      </c>
      <c r="AK160">
        <v>0</v>
      </c>
      <c r="AL160">
        <v>0</v>
      </c>
      <c r="AM160">
        <v>5</v>
      </c>
      <c r="AN160" t="str">
        <v>Southeast Asia</v>
      </c>
      <c r="AO160">
        <v>0</v>
      </c>
      <c r="AP160" t="str">
        <v>Communi**************sa in J*****</v>
      </c>
      <c r="AQ160">
        <v>7.37</v>
      </c>
      <c r="AR160" t="str">
        <v>FCR-1.1.2.27</v>
      </c>
      <c r="AS160" t="str">
        <v>Q1</v>
      </c>
    </row>
    <row r="161" spans="1:45" x14ac:dyDescent="0.25">
      <c r="A161" t="str">
        <v>B</v>
      </c>
      <c r="B161" t="str">
        <v>H5</v>
      </c>
      <c r="C161">
        <v>1573402</v>
      </c>
      <c r="D161">
        <v>1</v>
      </c>
      <c r="E161" s="2">
        <v>44566</v>
      </c>
      <c r="F161">
        <v>202201</v>
      </c>
      <c r="G161" t="str">
        <v>45010</v>
      </c>
      <c r="H161" t="str">
        <v>Rent</v>
      </c>
      <c r="I161">
        <v>590</v>
      </c>
      <c r="J161">
        <v>65820</v>
      </c>
      <c r="K161" t="str">
        <v>PID65000</v>
      </c>
      <c r="L161" t="str">
        <v>EU</v>
      </c>
      <c r="M161">
        <v>0</v>
      </c>
      <c r="N161">
        <v>0</v>
      </c>
      <c r="O161">
        <v>5</v>
      </c>
      <c r="P161" t="str">
        <v>Southeast Asia</v>
      </c>
      <c r="Q161">
        <v>0</v>
      </c>
      <c r="R161" t="str">
        <v>Office **************nt72_3m*****</v>
      </c>
      <c r="S161">
        <v>474.67</v>
      </c>
      <c r="T161" t="str">
        <v xml:space="preserve">FCR-4.2 </v>
      </c>
      <c r="U161" t="str">
        <v>Q1</v>
      </c>
      <c r="Y161" t="str">
        <v>B</v>
      </c>
      <c r="Z161" t="str">
        <v>X5</v>
      </c>
      <c r="AA161">
        <v>1573423</v>
      </c>
      <c r="AB161">
        <v>5</v>
      </c>
      <c r="AC161">
        <v>44592</v>
      </c>
      <c r="AD161">
        <v>202201</v>
      </c>
      <c r="AE161" t="str">
        <v>47390</v>
      </c>
      <c r="AF161" t="str">
        <v>Other employee benefits</v>
      </c>
      <c r="AG161">
        <v>590</v>
      </c>
      <c r="AH161">
        <v>65804</v>
      </c>
      <c r="AI161" t="str">
        <v>PID65000</v>
      </c>
      <c r="AJ161" t="str">
        <v>EU</v>
      </c>
      <c r="AK161">
        <v>0</v>
      </c>
      <c r="AL161">
        <v>0</v>
      </c>
      <c r="AM161">
        <v>5</v>
      </c>
      <c r="AN161" t="str">
        <v>Southeast Asia</v>
      </c>
      <c r="AO161">
        <v>0</v>
      </c>
      <c r="AP161" t="str">
        <v>Communi**************Da in J*****</v>
      </c>
      <c r="AQ161">
        <v>5.23</v>
      </c>
      <c r="AR161" t="str">
        <v>FCR-1.1.2.26</v>
      </c>
      <c r="AS161" t="str">
        <v>Q1</v>
      </c>
    </row>
    <row r="162" spans="1:45" x14ac:dyDescent="0.25">
      <c r="A162" t="str">
        <v>B</v>
      </c>
      <c r="B162" t="str">
        <v>H5</v>
      </c>
      <c r="C162">
        <v>1573409</v>
      </c>
      <c r="D162">
        <v>5</v>
      </c>
      <c r="E162" s="2">
        <v>44586</v>
      </c>
      <c r="F162">
        <v>202201</v>
      </c>
      <c r="G162" t="str">
        <v>46570</v>
      </c>
      <c r="H162" t="str">
        <v>Banking costs</v>
      </c>
      <c r="I162">
        <v>590</v>
      </c>
      <c r="J162">
        <v>65827</v>
      </c>
      <c r="K162" t="str">
        <v>PID65000</v>
      </c>
      <c r="L162" t="str">
        <v>EU</v>
      </c>
      <c r="M162">
        <v>0</v>
      </c>
      <c r="N162">
        <v>0</v>
      </c>
      <c r="O162">
        <v>5</v>
      </c>
      <c r="P162" t="str">
        <v>Southeast Asia</v>
      </c>
      <c r="Q162">
        <v>0</v>
      </c>
      <c r="R162" t="str">
        <v>bank ch************** jan'20*****</v>
      </c>
      <c r="S162">
        <v>1</v>
      </c>
      <c r="T162" t="str">
        <v xml:space="preserve">FCR-5.6 </v>
      </c>
      <c r="U162" t="str">
        <v>Q1</v>
      </c>
      <c r="Y162" t="str">
        <v>B</v>
      </c>
      <c r="Z162" t="str">
        <v>X5</v>
      </c>
      <c r="AA162">
        <v>1573423</v>
      </c>
      <c r="AB162">
        <v>2</v>
      </c>
      <c r="AC162">
        <v>44592</v>
      </c>
      <c r="AD162">
        <v>202201</v>
      </c>
      <c r="AE162" t="str">
        <v>47390</v>
      </c>
      <c r="AF162" t="str">
        <v>Other employee benefits</v>
      </c>
      <c r="AG162">
        <v>590</v>
      </c>
      <c r="AH162">
        <v>65806</v>
      </c>
      <c r="AI162" t="str">
        <v>PID65000</v>
      </c>
      <c r="AJ162" t="str">
        <v>EU</v>
      </c>
      <c r="AK162">
        <v>0</v>
      </c>
      <c r="AL162">
        <v>0</v>
      </c>
      <c r="AM162">
        <v>5</v>
      </c>
      <c r="AN162" t="str">
        <v>Southeast Asia</v>
      </c>
      <c r="AO162">
        <v>0</v>
      </c>
      <c r="AP162" t="str">
        <v>Communi**************nea in *****</v>
      </c>
      <c r="AQ162">
        <v>2.67</v>
      </c>
      <c r="AR162" t="str">
        <v>FCR-1.1.2.28</v>
      </c>
      <c r="AS162" t="str">
        <v>Q1</v>
      </c>
    </row>
    <row r="163" spans="1:45" x14ac:dyDescent="0.25">
      <c r="A163" t="str">
        <v>B</v>
      </c>
      <c r="B163" t="str">
        <v>H5</v>
      </c>
      <c r="C163">
        <v>1573411</v>
      </c>
      <c r="D163">
        <v>1</v>
      </c>
      <c r="E163" s="2">
        <v>44586</v>
      </c>
      <c r="F163">
        <v>202201</v>
      </c>
      <c r="G163" t="str">
        <v>46212</v>
      </c>
      <c r="H163" t="str">
        <v>Mobile telephone</v>
      </c>
      <c r="I163">
        <v>590</v>
      </c>
      <c r="J163">
        <v>65822</v>
      </c>
      <c r="K163" t="str">
        <v>PID65000</v>
      </c>
      <c r="L163" t="str">
        <v>EU</v>
      </c>
      <c r="M163">
        <v>0</v>
      </c>
      <c r="N163">
        <v>0</v>
      </c>
      <c r="O163">
        <v>5</v>
      </c>
      <c r="P163" t="str">
        <v>Southeast Asia</v>
      </c>
      <c r="Q163">
        <v>0</v>
      </c>
      <c r="R163" t="str">
        <v>Cellcar**************tel fee*****</v>
      </c>
      <c r="S163">
        <v>15.14</v>
      </c>
      <c r="T163" t="str">
        <v xml:space="preserve">FCR-4.4 </v>
      </c>
      <c r="U163" t="str">
        <v>Q1</v>
      </c>
      <c r="Y163" t="str">
        <v>B</v>
      </c>
      <c r="Z163" t="str">
        <v>X5</v>
      </c>
      <c r="AA163">
        <v>1573424</v>
      </c>
      <c r="AB163">
        <v>12</v>
      </c>
      <c r="AC163">
        <v>44592</v>
      </c>
      <c r="AD163">
        <v>202201</v>
      </c>
      <c r="AE163" t="str">
        <v>47586</v>
      </c>
      <c r="AF163" t="str">
        <v>Personnel insurance (employees outside HO)</v>
      </c>
      <c r="AG163">
        <v>590</v>
      </c>
      <c r="AH163">
        <v>65807</v>
      </c>
      <c r="AI163" t="str">
        <v>PID65000</v>
      </c>
      <c r="AJ163" t="str">
        <v>EU</v>
      </c>
      <c r="AK163">
        <v>0</v>
      </c>
      <c r="AL163">
        <v>0</v>
      </c>
      <c r="AM163">
        <v>5</v>
      </c>
      <c r="AN163" t="str">
        <v>Southeast Asia</v>
      </c>
      <c r="AO163">
        <v>0</v>
      </c>
      <c r="AP163" t="str">
        <v>health **************urance *****</v>
      </c>
      <c r="AQ163">
        <v>3.77</v>
      </c>
      <c r="AR163" t="str">
        <v>FCR-1.1.2.29</v>
      </c>
      <c r="AS163" t="str">
        <v>Q1</v>
      </c>
    </row>
    <row r="164" spans="1:45" x14ac:dyDescent="0.25">
      <c r="A164" t="str">
        <v>B</v>
      </c>
      <c r="B164" t="str">
        <v>H5</v>
      </c>
      <c r="C164">
        <v>1573411</v>
      </c>
      <c r="D164">
        <v>0</v>
      </c>
      <c r="E164" s="2">
        <v>44586</v>
      </c>
      <c r="F164">
        <v>202201</v>
      </c>
      <c r="G164" t="str">
        <v>45460</v>
      </c>
      <c r="H164" t="str">
        <v>Consumable materials</v>
      </c>
      <c r="I164">
        <v>590</v>
      </c>
      <c r="J164">
        <v>65821</v>
      </c>
      <c r="K164" t="str">
        <v>PID65000</v>
      </c>
      <c r="L164" t="str">
        <v>EU</v>
      </c>
      <c r="M164">
        <v>0</v>
      </c>
      <c r="N164">
        <v>0</v>
      </c>
      <c r="O164">
        <v>5</v>
      </c>
      <c r="P164" t="str">
        <v>Southeast Asia</v>
      </c>
      <c r="Q164">
        <v>0</v>
      </c>
      <c r="R164" t="str">
        <v>payment**************nner bo*****</v>
      </c>
      <c r="S164">
        <v>35.9</v>
      </c>
      <c r="T164" t="str">
        <v xml:space="preserve">FCR-4.3 </v>
      </c>
      <c r="U164" t="str">
        <v>Q1</v>
      </c>
      <c r="Y164" t="str">
        <v>B</v>
      </c>
      <c r="Z164" t="str">
        <v>X5</v>
      </c>
      <c r="AA164">
        <v>1573424</v>
      </c>
      <c r="AB164">
        <v>5</v>
      </c>
      <c r="AC164">
        <v>44592</v>
      </c>
      <c r="AD164">
        <v>202201</v>
      </c>
      <c r="AE164" t="str">
        <v>47586</v>
      </c>
      <c r="AF164" t="str">
        <v>Personnel insurance (employees outside HO)</v>
      </c>
      <c r="AG164">
        <v>590</v>
      </c>
      <c r="AH164">
        <v>65804</v>
      </c>
      <c r="AI164" t="str">
        <v>PID65000</v>
      </c>
      <c r="AJ164" t="str">
        <v>EU</v>
      </c>
      <c r="AK164">
        <v>0</v>
      </c>
      <c r="AL164">
        <v>0</v>
      </c>
      <c r="AM164">
        <v>5</v>
      </c>
      <c r="AN164" t="str">
        <v>Southeast Asia</v>
      </c>
      <c r="AO164">
        <v>0</v>
      </c>
      <c r="AP164" t="str">
        <v>health **************urance *****</v>
      </c>
      <c r="AQ164">
        <v>2.61</v>
      </c>
      <c r="AR164" t="str">
        <v>FCR-1.1.2.26</v>
      </c>
      <c r="AS164" t="str">
        <v>Q1</v>
      </c>
    </row>
    <row r="165" spans="1:45" x14ac:dyDescent="0.25">
      <c r="A165" t="str">
        <v>B</v>
      </c>
      <c r="B165" t="str">
        <v>H5</v>
      </c>
      <c r="C165">
        <v>1573412</v>
      </c>
      <c r="D165">
        <v>3</v>
      </c>
      <c r="E165" s="2">
        <v>44586</v>
      </c>
      <c r="F165">
        <v>202201</v>
      </c>
      <c r="G165" t="str">
        <v>46570</v>
      </c>
      <c r="H165" t="str">
        <v>Banking costs</v>
      </c>
      <c r="I165">
        <v>590</v>
      </c>
      <c r="J165">
        <v>65827</v>
      </c>
      <c r="K165" t="str">
        <v>PID65000</v>
      </c>
      <c r="L165" t="str">
        <v>EU</v>
      </c>
      <c r="M165">
        <v>0</v>
      </c>
      <c r="N165">
        <v>0</v>
      </c>
      <c r="O165">
        <v>5</v>
      </c>
      <c r="P165" t="str">
        <v>Southeast Asia</v>
      </c>
      <c r="Q165">
        <v>0</v>
      </c>
      <c r="R165" t="str">
        <v>Bank fe**************request*****</v>
      </c>
      <c r="S165">
        <v>41.4</v>
      </c>
      <c r="T165" t="str">
        <v xml:space="preserve">FCR-5.6 </v>
      </c>
      <c r="U165" t="str">
        <v>Q1</v>
      </c>
      <c r="Y165" t="str">
        <v>B</v>
      </c>
      <c r="Z165" t="str">
        <v>X5</v>
      </c>
      <c r="AA165">
        <v>1573424</v>
      </c>
      <c r="AB165">
        <v>2</v>
      </c>
      <c r="AC165">
        <v>44592</v>
      </c>
      <c r="AD165">
        <v>202201</v>
      </c>
      <c r="AE165" t="str">
        <v>47586</v>
      </c>
      <c r="AF165" t="str">
        <v>Personnel insurance (employees outside HO)</v>
      </c>
      <c r="AG165">
        <v>590</v>
      </c>
      <c r="AH165">
        <v>65806</v>
      </c>
      <c r="AI165" t="str">
        <v>PID65000</v>
      </c>
      <c r="AJ165" t="str">
        <v>EU</v>
      </c>
      <c r="AK165">
        <v>0</v>
      </c>
      <c r="AL165">
        <v>0</v>
      </c>
      <c r="AM165">
        <v>5</v>
      </c>
      <c r="AN165" t="str">
        <v>Southeast Asia</v>
      </c>
      <c r="AO165">
        <v>0</v>
      </c>
      <c r="AP165" t="str">
        <v>health **************urance *****</v>
      </c>
      <c r="AQ165">
        <v>2.67</v>
      </c>
      <c r="AR165" t="str">
        <v>FCR-1.1.2.28</v>
      </c>
      <c r="AS165" t="str">
        <v>Q1</v>
      </c>
    </row>
    <row r="166" spans="1:45" x14ac:dyDescent="0.25">
      <c r="A166" t="str">
        <v>B</v>
      </c>
      <c r="B166" t="str">
        <v>H5</v>
      </c>
      <c r="C166">
        <v>1573415</v>
      </c>
      <c r="D166">
        <v>2</v>
      </c>
      <c r="E166" s="2">
        <v>44588</v>
      </c>
      <c r="F166">
        <v>202201</v>
      </c>
      <c r="G166" t="str">
        <v>46310</v>
      </c>
      <c r="H166" t="str">
        <v>Corporate insurance</v>
      </c>
      <c r="I166">
        <v>590</v>
      </c>
      <c r="J166">
        <v>65822</v>
      </c>
      <c r="K166" t="str">
        <v>PID65000</v>
      </c>
      <c r="L166" t="str">
        <v>EU</v>
      </c>
      <c r="M166">
        <v>0</v>
      </c>
      <c r="N166">
        <v>0</v>
      </c>
      <c r="O166">
        <v>5</v>
      </c>
      <c r="P166" t="str">
        <v>Southeast Asia</v>
      </c>
      <c r="Q166">
        <v>0</v>
      </c>
      <c r="R166" t="str">
        <v>Office **************ic liab*****</v>
      </c>
      <c r="S166">
        <v>20.02</v>
      </c>
      <c r="T166" t="str">
        <v xml:space="preserve">FCR-4.4 </v>
      </c>
      <c r="U166" t="str">
        <v>Q1</v>
      </c>
      <c r="Y166" t="str">
        <v>B</v>
      </c>
      <c r="Z166" t="str">
        <v>X5</v>
      </c>
      <c r="AA166">
        <v>1573424</v>
      </c>
      <c r="AB166">
        <v>7</v>
      </c>
      <c r="AC166">
        <v>44592</v>
      </c>
      <c r="AD166">
        <v>202201</v>
      </c>
      <c r="AE166" t="str">
        <v>47586</v>
      </c>
      <c r="AF166" t="str">
        <v>Personnel insurance (employees outside HO)</v>
      </c>
      <c r="AG166">
        <v>590</v>
      </c>
      <c r="AH166">
        <v>65802</v>
      </c>
      <c r="AI166" t="str">
        <v>PID65000</v>
      </c>
      <c r="AJ166" t="str">
        <v>EU</v>
      </c>
      <c r="AK166">
        <v>0</v>
      </c>
      <c r="AL166">
        <v>0</v>
      </c>
      <c r="AM166">
        <v>5</v>
      </c>
      <c r="AN166" t="str">
        <v>Southeast Asia</v>
      </c>
      <c r="AO166">
        <v>0</v>
      </c>
      <c r="AP166" t="str">
        <v>health **************urance *****</v>
      </c>
      <c r="AQ166">
        <v>20.05</v>
      </c>
      <c r="AR166" t="str">
        <v>FCR-1.1.1.33</v>
      </c>
      <c r="AS166" t="str">
        <v>Q1</v>
      </c>
    </row>
    <row r="167" spans="1:45" x14ac:dyDescent="0.25">
      <c r="A167" t="str">
        <v>B</v>
      </c>
      <c r="B167" t="str">
        <v>H5</v>
      </c>
      <c r="C167">
        <v>1573415</v>
      </c>
      <c r="D167">
        <v>4</v>
      </c>
      <c r="E167" s="2">
        <v>44588</v>
      </c>
      <c r="F167">
        <v>202201</v>
      </c>
      <c r="G167" t="str">
        <v>46310</v>
      </c>
      <c r="H167" t="str">
        <v>Corporate insurance</v>
      </c>
      <c r="I167">
        <v>590</v>
      </c>
      <c r="J167">
        <v>65822</v>
      </c>
      <c r="K167" t="str">
        <v>PID65000</v>
      </c>
      <c r="L167" t="str">
        <v>EU</v>
      </c>
      <c r="M167">
        <v>0</v>
      </c>
      <c r="N167">
        <v>0</v>
      </c>
      <c r="O167">
        <v>5</v>
      </c>
      <c r="P167" t="str">
        <v>Southeast Asia</v>
      </c>
      <c r="Q167">
        <v>0</v>
      </c>
      <c r="R167" t="str">
        <v>Office **************lary_MG*****</v>
      </c>
      <c r="S167">
        <v>7.84</v>
      </c>
      <c r="T167" t="str">
        <v xml:space="preserve">FCR-4.4 </v>
      </c>
      <c r="U167" t="str">
        <v>Q1</v>
      </c>
      <c r="Y167" t="str">
        <v>B</v>
      </c>
      <c r="Z167" t="str">
        <v>X5</v>
      </c>
      <c r="AA167">
        <v>1573424</v>
      </c>
      <c r="AB167">
        <v>10</v>
      </c>
      <c r="AC167">
        <v>44592</v>
      </c>
      <c r="AD167">
        <v>202201</v>
      </c>
      <c r="AE167" t="str">
        <v>47586</v>
      </c>
      <c r="AF167" t="str">
        <v>Personnel insurance (employees outside HO)</v>
      </c>
      <c r="AG167">
        <v>590</v>
      </c>
      <c r="AH167">
        <v>65805</v>
      </c>
      <c r="AI167" t="str">
        <v>PID65000</v>
      </c>
      <c r="AJ167" t="str">
        <v>EU</v>
      </c>
      <c r="AK167">
        <v>0</v>
      </c>
      <c r="AL167">
        <v>0</v>
      </c>
      <c r="AM167">
        <v>5</v>
      </c>
      <c r="AN167" t="str">
        <v>Southeast Asia</v>
      </c>
      <c r="AO167">
        <v>0</v>
      </c>
      <c r="AP167" t="str">
        <v>health **************urance *****</v>
      </c>
      <c r="AQ167">
        <v>2.58</v>
      </c>
      <c r="AR167" t="str">
        <v>FCR-1.1.2.27</v>
      </c>
      <c r="AS167" t="str">
        <v>Q1</v>
      </c>
    </row>
    <row r="168" spans="1:45" x14ac:dyDescent="0.25">
      <c r="A168" t="str">
        <v>B</v>
      </c>
      <c r="B168" t="str">
        <v>H5</v>
      </c>
      <c r="C168">
        <v>1573415</v>
      </c>
      <c r="D168">
        <v>0</v>
      </c>
      <c r="E168" s="2">
        <v>44588</v>
      </c>
      <c r="F168">
        <v>202201</v>
      </c>
      <c r="G168" t="str">
        <v>46310</v>
      </c>
      <c r="H168" t="str">
        <v>Corporate insurance</v>
      </c>
      <c r="I168">
        <v>590</v>
      </c>
      <c r="J168">
        <v>65822</v>
      </c>
      <c r="K168" t="str">
        <v>PID65000</v>
      </c>
      <c r="L168" t="str">
        <v>EU</v>
      </c>
      <c r="M168">
        <v>0</v>
      </c>
      <c r="N168">
        <v>0</v>
      </c>
      <c r="O168">
        <v>5</v>
      </c>
      <c r="P168" t="str">
        <v>Southeast Asia</v>
      </c>
      <c r="Q168">
        <v>0</v>
      </c>
      <c r="R168" t="str">
        <v>Office **************_MGA in*****</v>
      </c>
      <c r="S168">
        <v>9.1</v>
      </c>
      <c r="T168" t="str">
        <v xml:space="preserve">FCR-4.4 </v>
      </c>
      <c r="U168" t="str">
        <v>Q1</v>
      </c>
      <c r="Y168" t="str">
        <v>B</v>
      </c>
      <c r="Z168" t="str">
        <v>X5</v>
      </c>
      <c r="AA168">
        <v>1573425</v>
      </c>
      <c r="AB168">
        <v>2</v>
      </c>
      <c r="AC168">
        <v>44592</v>
      </c>
      <c r="AD168">
        <v>202201</v>
      </c>
      <c r="AE168" t="str">
        <v>46990</v>
      </c>
      <c r="AF168" t="str">
        <v>Other external expenses</v>
      </c>
      <c r="AG168">
        <v>590</v>
      </c>
      <c r="AH168">
        <v>65806</v>
      </c>
      <c r="AI168" t="str">
        <v>PID65000</v>
      </c>
      <c r="AJ168" t="str">
        <v>EU</v>
      </c>
      <c r="AK168">
        <v>0</v>
      </c>
      <c r="AL168">
        <v>0</v>
      </c>
      <c r="AM168">
        <v>5</v>
      </c>
      <c r="AN168" t="str">
        <v>Southeast Asia</v>
      </c>
      <c r="AO168">
        <v>0</v>
      </c>
      <c r="AP168" t="str">
        <v>NSSF to**************22_EU*****</v>
      </c>
      <c r="AQ168">
        <v>1.07</v>
      </c>
      <c r="AR168" t="str">
        <v>FCR-1.1.2.28</v>
      </c>
      <c r="AS168" t="str">
        <v>Q1</v>
      </c>
    </row>
    <row r="169" spans="1:45" x14ac:dyDescent="0.25">
      <c r="A169" t="str">
        <v>B</v>
      </c>
      <c r="B169" t="str">
        <v>H5</v>
      </c>
      <c r="C169">
        <v>1573420</v>
      </c>
      <c r="D169">
        <v>0</v>
      </c>
      <c r="E169" s="2">
        <v>44579</v>
      </c>
      <c r="F169">
        <v>202201</v>
      </c>
      <c r="G169" t="str">
        <v>44323</v>
      </c>
      <c r="H169" t="str">
        <v>Sub granting</v>
      </c>
      <c r="I169">
        <v>590</v>
      </c>
      <c r="J169">
        <v>65830</v>
      </c>
      <c r="K169" t="str">
        <v>PID65000</v>
      </c>
      <c r="L169" t="str">
        <v>EU</v>
      </c>
      <c r="M169">
        <v>0</v>
      </c>
      <c r="N169">
        <v>0</v>
      </c>
      <c r="O169">
        <v>5</v>
      </c>
      <c r="P169" t="str">
        <v>Southeast Asia</v>
      </c>
      <c r="Q169">
        <v>0</v>
      </c>
      <c r="R169" t="str">
        <v>1st dis**************o PD No*****</v>
      </c>
      <c r="S169">
        <v>5004.05</v>
      </c>
      <c r="T169" t="str">
        <v xml:space="preserve">FCR-6.3 </v>
      </c>
      <c r="U169" t="str">
        <v>Q1</v>
      </c>
      <c r="Y169" t="str">
        <v>B</v>
      </c>
      <c r="Z169" t="str">
        <v>X5</v>
      </c>
      <c r="AA169">
        <v>1573425</v>
      </c>
      <c r="AB169">
        <v>5</v>
      </c>
      <c r="AC169">
        <v>44592</v>
      </c>
      <c r="AD169">
        <v>202201</v>
      </c>
      <c r="AE169" t="str">
        <v>46990</v>
      </c>
      <c r="AF169" t="str">
        <v>Other external expenses</v>
      </c>
      <c r="AG169">
        <v>590</v>
      </c>
      <c r="AH169">
        <v>65804</v>
      </c>
      <c r="AI169" t="str">
        <v>PID65000</v>
      </c>
      <c r="AJ169" t="str">
        <v>EU</v>
      </c>
      <c r="AK169">
        <v>0</v>
      </c>
      <c r="AL169">
        <v>0</v>
      </c>
      <c r="AM169">
        <v>5</v>
      </c>
      <c r="AN169" t="str">
        <v>Southeast Asia</v>
      </c>
      <c r="AO169">
        <v>0</v>
      </c>
      <c r="AP169" t="str">
        <v>NSSF to**************2_EU*****</v>
      </c>
      <c r="AQ169">
        <v>1.04</v>
      </c>
      <c r="AR169" t="str">
        <v>FCR-1.1.2.26</v>
      </c>
      <c r="AS169" t="str">
        <v>Q1</v>
      </c>
    </row>
    <row r="170" spans="1:45" x14ac:dyDescent="0.25">
      <c r="A170" t="str">
        <v>B</v>
      </c>
      <c r="B170" t="str">
        <v>X5</v>
      </c>
      <c r="C170">
        <v>1573422</v>
      </c>
      <c r="D170">
        <v>0</v>
      </c>
      <c r="E170" s="2">
        <v>44592</v>
      </c>
      <c r="F170">
        <v>202201</v>
      </c>
      <c r="G170" t="str">
        <v>46570</v>
      </c>
      <c r="H170" t="str">
        <v>Banking costs</v>
      </c>
      <c r="I170">
        <v>590</v>
      </c>
      <c r="J170">
        <v>65827</v>
      </c>
      <c r="K170" t="str">
        <v>PID65000</v>
      </c>
      <c r="L170" t="str">
        <v>EU</v>
      </c>
      <c r="M170">
        <v>0</v>
      </c>
      <c r="N170">
        <v>0</v>
      </c>
      <c r="O170">
        <v>5</v>
      </c>
      <c r="P170" t="str">
        <v>Southeast Asia</v>
      </c>
      <c r="Q170">
        <v>0</v>
      </c>
      <c r="R170" t="str">
        <v>Monthly**************an'22*****</v>
      </c>
      <c r="S170">
        <v>1.5</v>
      </c>
      <c r="T170" t="str">
        <v xml:space="preserve">FCR-5.6 </v>
      </c>
      <c r="U170" t="str">
        <v>Q1</v>
      </c>
      <c r="Y170" t="str">
        <v>B</v>
      </c>
      <c r="Z170" t="str">
        <v>X5</v>
      </c>
      <c r="AA170">
        <v>1573425</v>
      </c>
      <c r="AB170">
        <v>7</v>
      </c>
      <c r="AC170">
        <v>44592</v>
      </c>
      <c r="AD170">
        <v>202201</v>
      </c>
      <c r="AE170" t="str">
        <v>46990</v>
      </c>
      <c r="AF170" t="str">
        <v>Other external expenses</v>
      </c>
      <c r="AG170">
        <v>590</v>
      </c>
      <c r="AH170">
        <v>65802</v>
      </c>
      <c r="AI170" t="str">
        <v>PID65000</v>
      </c>
      <c r="AJ170" t="str">
        <v>EU</v>
      </c>
      <c r="AK170">
        <v>0</v>
      </c>
      <c r="AL170">
        <v>0</v>
      </c>
      <c r="AM170">
        <v>5</v>
      </c>
      <c r="AN170" t="str">
        <v>Southeast Asia</v>
      </c>
      <c r="AO170">
        <v>0</v>
      </c>
      <c r="AP170" t="str">
        <v>NSSF to**************2_EU*****</v>
      </c>
      <c r="AQ170">
        <v>8.01</v>
      </c>
      <c r="AR170" t="str">
        <v>FCR-1.1.1.33</v>
      </c>
      <c r="AS170" t="str">
        <v>Q1</v>
      </c>
    </row>
    <row r="171" spans="1:45" x14ac:dyDescent="0.25">
      <c r="A171" t="str">
        <v>B</v>
      </c>
      <c r="B171" t="str">
        <v>X5</v>
      </c>
      <c r="C171">
        <v>1573423</v>
      </c>
      <c r="D171">
        <v>7</v>
      </c>
      <c r="E171" s="2">
        <v>44592</v>
      </c>
      <c r="F171">
        <v>202201</v>
      </c>
      <c r="G171" t="str">
        <v>47390</v>
      </c>
      <c r="H171" t="str">
        <v>Other employee benefits</v>
      </c>
      <c r="I171">
        <v>590</v>
      </c>
      <c r="J171">
        <v>65802</v>
      </c>
      <c r="K171" t="str">
        <v>PID65000</v>
      </c>
      <c r="L171" t="str">
        <v>EU</v>
      </c>
      <c r="M171">
        <v>0</v>
      </c>
      <c r="N171">
        <v>0</v>
      </c>
      <c r="O171">
        <v>5</v>
      </c>
      <c r="P171" t="str">
        <v>Southeast Asia</v>
      </c>
      <c r="Q171">
        <v>0</v>
      </c>
      <c r="R171" t="str">
        <v>Communi**************Ly in J*****</v>
      </c>
      <c r="S171">
        <v>40.14</v>
      </c>
      <c r="T171" t="str">
        <v>FCR-1.1.1.33</v>
      </c>
      <c r="U171" t="str">
        <v>Q1</v>
      </c>
      <c r="Y171" t="str">
        <v>B</v>
      </c>
      <c r="Z171" t="str">
        <v>X5</v>
      </c>
      <c r="AA171">
        <v>1573425</v>
      </c>
      <c r="AB171">
        <v>9</v>
      </c>
      <c r="AC171">
        <v>44592</v>
      </c>
      <c r="AD171">
        <v>202201</v>
      </c>
      <c r="AE171" t="str">
        <v>46990</v>
      </c>
      <c r="AF171" t="str">
        <v>Other external expenses</v>
      </c>
      <c r="AG171">
        <v>590</v>
      </c>
      <c r="AH171">
        <v>65805</v>
      </c>
      <c r="AI171" t="str">
        <v>PID65000</v>
      </c>
      <c r="AJ171" t="str">
        <v>EU</v>
      </c>
      <c r="AK171">
        <v>0</v>
      </c>
      <c r="AL171">
        <v>0</v>
      </c>
      <c r="AM171">
        <v>5</v>
      </c>
      <c r="AN171" t="str">
        <v>Southeast Asia</v>
      </c>
      <c r="AO171">
        <v>0</v>
      </c>
      <c r="AP171" t="str">
        <v>NSSF to**************2_MacP*****</v>
      </c>
      <c r="AQ171">
        <v>4.9000000000000004</v>
      </c>
      <c r="AR171" t="str">
        <v>FCR-1.1.2.27</v>
      </c>
      <c r="AS171" t="str">
        <v>Q1</v>
      </c>
    </row>
    <row r="172" spans="1:45" x14ac:dyDescent="0.25">
      <c r="A172" t="str">
        <v>B</v>
      </c>
      <c r="B172" t="str">
        <v>X5</v>
      </c>
      <c r="C172">
        <v>1573423</v>
      </c>
      <c r="D172">
        <v>12</v>
      </c>
      <c r="E172" s="2">
        <v>44592</v>
      </c>
      <c r="F172">
        <v>202201</v>
      </c>
      <c r="G172" t="str">
        <v>47390</v>
      </c>
      <c r="H172" t="str">
        <v>Other employee benefits</v>
      </c>
      <c r="I172">
        <v>590</v>
      </c>
      <c r="J172">
        <v>65807</v>
      </c>
      <c r="K172" t="str">
        <v>PID65000</v>
      </c>
      <c r="L172" t="str">
        <v>EU</v>
      </c>
      <c r="M172">
        <v>0</v>
      </c>
      <c r="N172">
        <v>0</v>
      </c>
      <c r="O172">
        <v>5</v>
      </c>
      <c r="P172" t="str">
        <v>Southeast Asia</v>
      </c>
      <c r="Q172">
        <v>0</v>
      </c>
      <c r="R172" t="str">
        <v>Communi**************uch in *****</v>
      </c>
      <c r="S172">
        <v>0.76</v>
      </c>
      <c r="T172" t="str">
        <v>FCR-1.1.2.29</v>
      </c>
      <c r="U172" t="str">
        <v>Q1</v>
      </c>
      <c r="Y172" t="str">
        <v>B</v>
      </c>
      <c r="Z172" t="str">
        <v>X5</v>
      </c>
      <c r="AA172">
        <v>1573425</v>
      </c>
      <c r="AB172">
        <v>12</v>
      </c>
      <c r="AC172">
        <v>44592</v>
      </c>
      <c r="AD172">
        <v>202201</v>
      </c>
      <c r="AE172" t="str">
        <v>46990</v>
      </c>
      <c r="AF172" t="str">
        <v>Other external expenses</v>
      </c>
      <c r="AG172">
        <v>590</v>
      </c>
      <c r="AH172">
        <v>65807</v>
      </c>
      <c r="AI172" t="str">
        <v>PID65000</v>
      </c>
      <c r="AJ172" t="str">
        <v>EU</v>
      </c>
      <c r="AK172">
        <v>0</v>
      </c>
      <c r="AL172">
        <v>0</v>
      </c>
      <c r="AM172">
        <v>5</v>
      </c>
      <c r="AN172" t="str">
        <v>Southeast Asia</v>
      </c>
      <c r="AO172">
        <v>0</v>
      </c>
      <c r="AP172" t="str">
        <v>NSSF to**************22_EU*****</v>
      </c>
      <c r="AQ172">
        <v>1.51</v>
      </c>
      <c r="AR172" t="str">
        <v>FCR-1.1.2.29</v>
      </c>
      <c r="AS172" t="str">
        <v>Q1</v>
      </c>
    </row>
    <row r="173" spans="1:45" x14ac:dyDescent="0.25">
      <c r="A173" t="str">
        <v>B</v>
      </c>
      <c r="B173" t="str">
        <v>X5</v>
      </c>
      <c r="C173">
        <v>1573423</v>
      </c>
      <c r="D173">
        <v>9</v>
      </c>
      <c r="E173" s="2">
        <v>44592</v>
      </c>
      <c r="F173">
        <v>202201</v>
      </c>
      <c r="G173" t="str">
        <v>47390</v>
      </c>
      <c r="H173" t="str">
        <v>Other employee benefits</v>
      </c>
      <c r="I173">
        <v>590</v>
      </c>
      <c r="J173">
        <v>65805</v>
      </c>
      <c r="K173" t="str">
        <v>PID65000</v>
      </c>
      <c r="L173" t="str">
        <v>EU</v>
      </c>
      <c r="M173">
        <v>0</v>
      </c>
      <c r="N173">
        <v>0</v>
      </c>
      <c r="O173">
        <v>5</v>
      </c>
      <c r="P173" t="str">
        <v>Southeast Asia</v>
      </c>
      <c r="Q173">
        <v>0</v>
      </c>
      <c r="R173" t="str">
        <v>Communi**************sa in J*****</v>
      </c>
      <c r="S173">
        <v>7.37</v>
      </c>
      <c r="T173" t="str">
        <v>FCR-1.1.2.27</v>
      </c>
      <c r="U173" t="str">
        <v>Q1</v>
      </c>
      <c r="Y173" t="str">
        <v>B</v>
      </c>
      <c r="Z173" t="str">
        <v>X5</v>
      </c>
      <c r="AA173">
        <v>1573426</v>
      </c>
      <c r="AB173">
        <v>2</v>
      </c>
      <c r="AC173">
        <v>44592</v>
      </c>
      <c r="AD173">
        <v>202201</v>
      </c>
      <c r="AE173" t="str">
        <v>47211</v>
      </c>
      <c r="AF173" t="str">
        <v>Salary (employees outside HO)</v>
      </c>
      <c r="AG173">
        <v>590</v>
      </c>
      <c r="AH173">
        <v>65806</v>
      </c>
      <c r="AI173" t="str">
        <v>PID65000</v>
      </c>
      <c r="AJ173" t="str">
        <v>EU</v>
      </c>
      <c r="AK173">
        <v>0</v>
      </c>
      <c r="AL173">
        <v>0</v>
      </c>
      <c r="AM173">
        <v>5</v>
      </c>
      <c r="AN173" t="str">
        <v>Southeast Asia</v>
      </c>
      <c r="AO173">
        <v>0</v>
      </c>
      <c r="AP173" t="str">
        <v>Salary **************n'22_EU*****</v>
      </c>
      <c r="AQ173">
        <v>129.88</v>
      </c>
      <c r="AR173" t="str">
        <v>FCR-1.1.2.28</v>
      </c>
      <c r="AS173" t="str">
        <v>Q1</v>
      </c>
    </row>
    <row r="174" spans="1:45" x14ac:dyDescent="0.25">
      <c r="A174" t="str">
        <v>B</v>
      </c>
      <c r="B174" t="str">
        <v>X5</v>
      </c>
      <c r="C174">
        <v>1573423</v>
      </c>
      <c r="D174">
        <v>5</v>
      </c>
      <c r="E174" s="2">
        <v>44592</v>
      </c>
      <c r="F174">
        <v>202201</v>
      </c>
      <c r="G174" t="str">
        <v>47390</v>
      </c>
      <c r="H174" t="str">
        <v>Other employee benefits</v>
      </c>
      <c r="I174">
        <v>590</v>
      </c>
      <c r="J174">
        <v>65804</v>
      </c>
      <c r="K174" t="str">
        <v>PID65000</v>
      </c>
      <c r="L174" t="str">
        <v>EU</v>
      </c>
      <c r="M174">
        <v>0</v>
      </c>
      <c r="N174">
        <v>0</v>
      </c>
      <c r="O174">
        <v>5</v>
      </c>
      <c r="P174" t="str">
        <v>Southeast Asia</v>
      </c>
      <c r="Q174">
        <v>0</v>
      </c>
      <c r="R174" t="str">
        <v>Communi**************Da in J*****</v>
      </c>
      <c r="S174">
        <v>5.23</v>
      </c>
      <c r="T174" t="str">
        <v>FCR-1.1.2.26</v>
      </c>
      <c r="U174" t="str">
        <v>Q1</v>
      </c>
      <c r="Y174" t="str">
        <v>B</v>
      </c>
      <c r="Z174" t="str">
        <v>X5</v>
      </c>
      <c r="AA174">
        <v>1573426</v>
      </c>
      <c r="AB174">
        <v>5</v>
      </c>
      <c r="AC174">
        <v>44592</v>
      </c>
      <c r="AD174">
        <v>202201</v>
      </c>
      <c r="AE174" t="str">
        <v>47211</v>
      </c>
      <c r="AF174" t="str">
        <v>Salary (employees outside HO)</v>
      </c>
      <c r="AG174">
        <v>590</v>
      </c>
      <c r="AH174">
        <v>65804</v>
      </c>
      <c r="AI174" t="str">
        <v>PID65000</v>
      </c>
      <c r="AJ174" t="str">
        <v>EU</v>
      </c>
      <c r="AK174">
        <v>0</v>
      </c>
      <c r="AL174">
        <v>0</v>
      </c>
      <c r="AM174">
        <v>5</v>
      </c>
      <c r="AN174" t="str">
        <v>Southeast Asia</v>
      </c>
      <c r="AO174">
        <v>0</v>
      </c>
      <c r="AP174" t="str">
        <v>Salary **************'22_EU*****</v>
      </c>
      <c r="AQ174">
        <v>282.83999999999997</v>
      </c>
      <c r="AR174" t="str">
        <v>FCR-1.1.2.26</v>
      </c>
      <c r="AS174" t="str">
        <v>Q1</v>
      </c>
    </row>
    <row r="175" spans="1:45" x14ac:dyDescent="0.25">
      <c r="A175" t="str">
        <v>B</v>
      </c>
      <c r="B175" t="str">
        <v>X5</v>
      </c>
      <c r="C175">
        <v>1573423</v>
      </c>
      <c r="D175">
        <v>2</v>
      </c>
      <c r="E175" s="2">
        <v>44592</v>
      </c>
      <c r="F175">
        <v>202201</v>
      </c>
      <c r="G175" t="str">
        <v>47390</v>
      </c>
      <c r="H175" t="str">
        <v>Other employee benefits</v>
      </c>
      <c r="I175">
        <v>590</v>
      </c>
      <c r="J175">
        <v>65806</v>
      </c>
      <c r="K175" t="str">
        <v>PID65000</v>
      </c>
      <c r="L175" t="str">
        <v>EU</v>
      </c>
      <c r="M175">
        <v>0</v>
      </c>
      <c r="N175">
        <v>0</v>
      </c>
      <c r="O175">
        <v>5</v>
      </c>
      <c r="P175" t="str">
        <v>Southeast Asia</v>
      </c>
      <c r="Q175">
        <v>0</v>
      </c>
      <c r="R175" t="str">
        <v>Communi**************nea in *****</v>
      </c>
      <c r="S175">
        <v>2.67</v>
      </c>
      <c r="T175" t="str">
        <v>FCR-1.1.2.28</v>
      </c>
      <c r="U175" t="str">
        <v>Q1</v>
      </c>
      <c r="Y175" t="str">
        <v>B</v>
      </c>
      <c r="Z175" t="str">
        <v>X5</v>
      </c>
      <c r="AA175">
        <v>1573426</v>
      </c>
      <c r="AB175">
        <v>12</v>
      </c>
      <c r="AC175">
        <v>44592</v>
      </c>
      <c r="AD175">
        <v>202201</v>
      </c>
      <c r="AE175" t="str">
        <v>47211</v>
      </c>
      <c r="AF175" t="str">
        <v>Salary (employees outside HO)</v>
      </c>
      <c r="AG175">
        <v>590</v>
      </c>
      <c r="AH175">
        <v>65807</v>
      </c>
      <c r="AI175" t="str">
        <v>PID65000</v>
      </c>
      <c r="AJ175" t="str">
        <v>EU</v>
      </c>
      <c r="AK175">
        <v>0</v>
      </c>
      <c r="AL175">
        <v>0</v>
      </c>
      <c r="AM175">
        <v>5</v>
      </c>
      <c r="AN175" t="str">
        <v>Southeast Asia</v>
      </c>
      <c r="AO175">
        <v>0</v>
      </c>
      <c r="AP175" t="str">
        <v>Salary **************n'22_EU*****</v>
      </c>
      <c r="AQ175">
        <v>55.04</v>
      </c>
      <c r="AR175" t="str">
        <v>FCR-1.1.2.29</v>
      </c>
      <c r="AS175" t="str">
        <v>Q1</v>
      </c>
    </row>
    <row r="176" spans="1:45" x14ac:dyDescent="0.25">
      <c r="A176" t="str">
        <v>B</v>
      </c>
      <c r="B176" t="str">
        <v>X5</v>
      </c>
      <c r="C176">
        <v>1573424</v>
      </c>
      <c r="D176">
        <v>12</v>
      </c>
      <c r="E176" s="2">
        <v>44592</v>
      </c>
      <c r="F176">
        <v>202201</v>
      </c>
      <c r="G176" t="str">
        <v>47586</v>
      </c>
      <c r="H176" t="str">
        <v>Personnel insurance (employees outside HO)</v>
      </c>
      <c r="I176">
        <v>590</v>
      </c>
      <c r="J176">
        <v>65807</v>
      </c>
      <c r="K176" t="str">
        <v>PID65000</v>
      </c>
      <c r="L176" t="str">
        <v>EU</v>
      </c>
      <c r="M176">
        <v>0</v>
      </c>
      <c r="N176">
        <v>0</v>
      </c>
      <c r="O176">
        <v>5</v>
      </c>
      <c r="P176" t="str">
        <v>Southeast Asia</v>
      </c>
      <c r="Q176">
        <v>0</v>
      </c>
      <c r="R176" t="str">
        <v>health **************urance *****</v>
      </c>
      <c r="S176">
        <v>3.77</v>
      </c>
      <c r="T176" t="str">
        <v>FCR-1.1.2.29</v>
      </c>
      <c r="U176" t="str">
        <v>Q1</v>
      </c>
      <c r="Y176" t="str">
        <v>B</v>
      </c>
      <c r="Z176" t="str">
        <v>X5</v>
      </c>
      <c r="AA176">
        <v>1573426</v>
      </c>
      <c r="AB176">
        <v>9</v>
      </c>
      <c r="AC176">
        <v>44592</v>
      </c>
      <c r="AD176">
        <v>202201</v>
      </c>
      <c r="AE176" t="str">
        <v>47211</v>
      </c>
      <c r="AF176" t="str">
        <v>Salary (employees outside HO)</v>
      </c>
      <c r="AG176">
        <v>590</v>
      </c>
      <c r="AH176">
        <v>65805</v>
      </c>
      <c r="AI176" t="str">
        <v>PID65000</v>
      </c>
      <c r="AJ176" t="str">
        <v>EU</v>
      </c>
      <c r="AK176">
        <v>0</v>
      </c>
      <c r="AL176">
        <v>0</v>
      </c>
      <c r="AM176">
        <v>5</v>
      </c>
      <c r="AN176" t="str">
        <v>Southeast Asia</v>
      </c>
      <c r="AO176">
        <v>0</v>
      </c>
      <c r="AP176" t="str">
        <v>Salary **************'22_EU*****</v>
      </c>
      <c r="AQ176">
        <v>607.37</v>
      </c>
      <c r="AR176" t="str">
        <v>FCR-1.1.2.27</v>
      </c>
      <c r="AS176" t="str">
        <v>Q1</v>
      </c>
    </row>
    <row r="177" spans="1:45" x14ac:dyDescent="0.25">
      <c r="A177" t="str">
        <v>B</v>
      </c>
      <c r="B177" t="str">
        <v>X5</v>
      </c>
      <c r="C177">
        <v>1573424</v>
      </c>
      <c r="D177">
        <v>5</v>
      </c>
      <c r="E177" s="2">
        <v>44592</v>
      </c>
      <c r="F177">
        <v>202201</v>
      </c>
      <c r="G177" t="str">
        <v>47586</v>
      </c>
      <c r="H177" t="str">
        <v>Personnel insurance (employees outside HO)</v>
      </c>
      <c r="I177">
        <v>590</v>
      </c>
      <c r="J177">
        <v>65804</v>
      </c>
      <c r="K177" t="str">
        <v>PID65000</v>
      </c>
      <c r="L177" t="str">
        <v>EU</v>
      </c>
      <c r="M177">
        <v>0</v>
      </c>
      <c r="N177">
        <v>0</v>
      </c>
      <c r="O177">
        <v>5</v>
      </c>
      <c r="P177" t="str">
        <v>Southeast Asia</v>
      </c>
      <c r="Q177">
        <v>0</v>
      </c>
      <c r="R177" t="str">
        <v>health **************urance *****</v>
      </c>
      <c r="S177">
        <v>2.61</v>
      </c>
      <c r="T177" t="str">
        <v>FCR-1.1.2.26</v>
      </c>
      <c r="U177" t="str">
        <v>Q1</v>
      </c>
      <c r="Y177" t="str">
        <v>B</v>
      </c>
      <c r="Z177" t="str">
        <v>X5</v>
      </c>
      <c r="AA177">
        <v>1573426</v>
      </c>
      <c r="AB177">
        <v>7</v>
      </c>
      <c r="AC177">
        <v>44592</v>
      </c>
      <c r="AD177">
        <v>202201</v>
      </c>
      <c r="AE177" t="str">
        <v>47211</v>
      </c>
      <c r="AF177" t="str">
        <v>Salary (employees outside HO)</v>
      </c>
      <c r="AG177">
        <v>590</v>
      </c>
      <c r="AH177">
        <v>65802</v>
      </c>
      <c r="AI177" t="str">
        <v>PID65000</v>
      </c>
      <c r="AJ177" t="str">
        <v>EU</v>
      </c>
      <c r="AK177">
        <v>0</v>
      </c>
      <c r="AL177">
        <v>0</v>
      </c>
      <c r="AM177">
        <v>5</v>
      </c>
      <c r="AN177" t="str">
        <v>Southeast Asia</v>
      </c>
      <c r="AO177">
        <v>0</v>
      </c>
      <c r="AP177" t="str">
        <v>Salary **************'22_EU*****</v>
      </c>
      <c r="AQ177">
        <v>1525.51</v>
      </c>
      <c r="AR177" t="str">
        <v>FCR-1.1.1.33</v>
      </c>
      <c r="AS177" t="str">
        <v>Q1</v>
      </c>
    </row>
    <row r="178" spans="1:45" x14ac:dyDescent="0.25">
      <c r="A178" t="str">
        <v>B</v>
      </c>
      <c r="B178" t="str">
        <v>X5</v>
      </c>
      <c r="C178">
        <v>1573424</v>
      </c>
      <c r="D178">
        <v>2</v>
      </c>
      <c r="E178" s="2">
        <v>44592</v>
      </c>
      <c r="F178">
        <v>202201</v>
      </c>
      <c r="G178" t="str">
        <v>47586</v>
      </c>
      <c r="H178" t="str">
        <v>Personnel insurance (employees outside HO)</v>
      </c>
      <c r="I178">
        <v>590</v>
      </c>
      <c r="J178">
        <v>65806</v>
      </c>
      <c r="K178" t="str">
        <v>PID65000</v>
      </c>
      <c r="L178" t="str">
        <v>EU</v>
      </c>
      <c r="M178">
        <v>0</v>
      </c>
      <c r="N178">
        <v>0</v>
      </c>
      <c r="O178">
        <v>5</v>
      </c>
      <c r="P178" t="str">
        <v>Southeast Asia</v>
      </c>
      <c r="Q178">
        <v>0</v>
      </c>
      <c r="R178" t="str">
        <v>health **************urance *****</v>
      </c>
      <c r="S178">
        <v>2.67</v>
      </c>
      <c r="T178" t="str">
        <v>FCR-1.1.2.28</v>
      </c>
      <c r="U178" t="str">
        <v>Q1</v>
      </c>
      <c r="Y178" t="str">
        <v>B</v>
      </c>
      <c r="Z178" t="str">
        <v>H1</v>
      </c>
      <c r="AA178">
        <v>2064014</v>
      </c>
      <c r="AB178">
        <v>0</v>
      </c>
      <c r="AC178">
        <v>44585</v>
      </c>
      <c r="AD178">
        <v>202201</v>
      </c>
      <c r="AE178" t="str">
        <v>46570</v>
      </c>
      <c r="AF178" t="str">
        <v>Banking costs</v>
      </c>
      <c r="AG178">
        <v>590</v>
      </c>
      <c r="AH178">
        <v>65827</v>
      </c>
      <c r="AI178" t="str">
        <v>PID65000</v>
      </c>
      <c r="AJ178" t="str">
        <v>EU</v>
      </c>
      <c r="AK178">
        <v>0</v>
      </c>
      <c r="AL178">
        <v>0</v>
      </c>
      <c r="AM178">
        <v>1</v>
      </c>
      <c r="AN178" t="str">
        <v>Head Office</v>
      </c>
      <c r="AO178">
        <v>0</v>
      </c>
      <c r="AP178" t="str">
        <v>Bankavg**************toneX 4*****</v>
      </c>
      <c r="AQ178">
        <v>30</v>
      </c>
      <c r="AR178" t="str">
        <v xml:space="preserve">FCR-5.6 </v>
      </c>
      <c r="AS178" t="str">
        <v>Q1</v>
      </c>
    </row>
    <row r="179" spans="1:45" x14ac:dyDescent="0.25">
      <c r="A179" t="str">
        <v>B</v>
      </c>
      <c r="B179" t="str">
        <v>X5</v>
      </c>
      <c r="C179">
        <v>1573424</v>
      </c>
      <c r="D179">
        <v>7</v>
      </c>
      <c r="E179" s="2">
        <v>44592</v>
      </c>
      <c r="F179">
        <v>202201</v>
      </c>
      <c r="G179" t="str">
        <v>47586</v>
      </c>
      <c r="H179" t="str">
        <v>Personnel insurance (employees outside HO)</v>
      </c>
      <c r="I179">
        <v>590</v>
      </c>
      <c r="J179">
        <v>65802</v>
      </c>
      <c r="K179" t="str">
        <v>PID65000</v>
      </c>
      <c r="L179" t="str">
        <v>EU</v>
      </c>
      <c r="M179">
        <v>0</v>
      </c>
      <c r="N179">
        <v>0</v>
      </c>
      <c r="O179">
        <v>5</v>
      </c>
      <c r="P179" t="str">
        <v>Southeast Asia</v>
      </c>
      <c r="Q179">
        <v>0</v>
      </c>
      <c r="R179" t="str">
        <v>health **************urance *****</v>
      </c>
      <c r="S179">
        <v>20.05</v>
      </c>
      <c r="T179" t="str">
        <v>FCR-1.1.1.33</v>
      </c>
      <c r="U179" t="str">
        <v>Q1</v>
      </c>
      <c r="Y179" t="str">
        <v>B</v>
      </c>
      <c r="Z179" t="str">
        <v>H5</v>
      </c>
      <c r="AA179">
        <v>1573430</v>
      </c>
      <c r="AB179">
        <v>0</v>
      </c>
      <c r="AC179">
        <v>44599</v>
      </c>
      <c r="AD179">
        <v>202202</v>
      </c>
      <c r="AE179" t="str">
        <v>47326</v>
      </c>
      <c r="AF179" t="str">
        <v>Subsistence allowances (employees outside HO)</v>
      </c>
      <c r="AG179">
        <v>590</v>
      </c>
      <c r="AH179">
        <v>65803</v>
      </c>
      <c r="AI179" t="str">
        <v>PID65000</v>
      </c>
      <c r="AJ179" t="str">
        <v>EU</v>
      </c>
      <c r="AK179">
        <v>0</v>
      </c>
      <c r="AL179">
        <v>0</v>
      </c>
      <c r="AM179">
        <v>5</v>
      </c>
      <c r="AN179" t="str">
        <v>Southeast Asia</v>
      </c>
      <c r="AO179">
        <v>0</v>
      </c>
      <c r="AP179" t="str">
        <v>Per die************** launch*****</v>
      </c>
      <c r="AQ179">
        <v>37.81</v>
      </c>
      <c r="AR179" t="str">
        <v>FCR-1.1.1.34</v>
      </c>
      <c r="AS179" t="str">
        <v>Q1</v>
      </c>
    </row>
    <row r="180" spans="1:45" x14ac:dyDescent="0.25">
      <c r="A180" t="str">
        <v>B</v>
      </c>
      <c r="B180" t="str">
        <v>X5</v>
      </c>
      <c r="C180">
        <v>1573424</v>
      </c>
      <c r="D180">
        <v>10</v>
      </c>
      <c r="E180" s="2">
        <v>44592</v>
      </c>
      <c r="F180">
        <v>202201</v>
      </c>
      <c r="G180" t="str">
        <v>47586</v>
      </c>
      <c r="H180" t="str">
        <v>Personnel insurance (employees outside HO)</v>
      </c>
      <c r="I180">
        <v>590</v>
      </c>
      <c r="J180">
        <v>65805</v>
      </c>
      <c r="K180" t="str">
        <v>PID65000</v>
      </c>
      <c r="L180" t="str">
        <v>EU</v>
      </c>
      <c r="M180">
        <v>0</v>
      </c>
      <c r="N180">
        <v>0</v>
      </c>
      <c r="O180">
        <v>5</v>
      </c>
      <c r="P180" t="str">
        <v>Southeast Asia</v>
      </c>
      <c r="Q180">
        <v>0</v>
      </c>
      <c r="R180" t="str">
        <v>health **************urance *****</v>
      </c>
      <c r="S180">
        <v>2.58</v>
      </c>
      <c r="T180" t="str">
        <v>FCR-1.1.2.27</v>
      </c>
      <c r="U180" t="str">
        <v>Q1</v>
      </c>
      <c r="Y180" t="str">
        <v>B</v>
      </c>
      <c r="Z180" t="str">
        <v>H5</v>
      </c>
      <c r="AA180">
        <v>1573430</v>
      </c>
      <c r="AB180">
        <v>1</v>
      </c>
      <c r="AC180">
        <v>44599</v>
      </c>
      <c r="AD180">
        <v>202202</v>
      </c>
      <c r="AE180" t="str">
        <v>45813</v>
      </c>
      <c r="AF180" t="str">
        <v xml:space="preserve">Travel expenses, not in </v>
      </c>
      <c r="AG180">
        <v>590</v>
      </c>
      <c r="AH180">
        <v>65814</v>
      </c>
      <c r="AI180" t="str">
        <v>PID65000</v>
      </c>
      <c r="AJ180" t="str">
        <v>EU</v>
      </c>
      <c r="AK180">
        <v>0</v>
      </c>
      <c r="AL180">
        <v>0</v>
      </c>
      <c r="AM180">
        <v>5</v>
      </c>
      <c r="AN180" t="str">
        <v>Southeast Asia</v>
      </c>
      <c r="AO180">
        <v>0</v>
      </c>
      <c r="AP180" t="str">
        <v>Transpo**************roject *****</v>
      </c>
      <c r="AQ180">
        <v>22.79</v>
      </c>
      <c r="AR180" t="str">
        <v xml:space="preserve">FCR-2.4 </v>
      </c>
      <c r="AS180" t="str">
        <v>Q1</v>
      </c>
    </row>
    <row r="181" spans="1:45" x14ac:dyDescent="0.25">
      <c r="A181" t="str">
        <v>B</v>
      </c>
      <c r="B181" t="str">
        <v>X5</v>
      </c>
      <c r="C181">
        <v>1573425</v>
      </c>
      <c r="D181">
        <v>2</v>
      </c>
      <c r="E181" s="2">
        <v>44592</v>
      </c>
      <c r="F181">
        <v>202201</v>
      </c>
      <c r="G181" t="str">
        <v>46990</v>
      </c>
      <c r="H181" t="str">
        <v>Other external expenses</v>
      </c>
      <c r="I181">
        <v>590</v>
      </c>
      <c r="J181">
        <v>65806</v>
      </c>
      <c r="K181" t="str">
        <v>PID65000</v>
      </c>
      <c r="L181" t="str">
        <v>EU</v>
      </c>
      <c r="M181">
        <v>0</v>
      </c>
      <c r="N181">
        <v>0</v>
      </c>
      <c r="O181">
        <v>5</v>
      </c>
      <c r="P181" t="str">
        <v>Southeast Asia</v>
      </c>
      <c r="Q181">
        <v>0</v>
      </c>
      <c r="R181" t="str">
        <v>NSSF to**************22_EU*****</v>
      </c>
      <c r="S181">
        <v>1.07</v>
      </c>
      <c r="T181" t="str">
        <v>FCR-1.1.2.28</v>
      </c>
      <c r="U181" t="str">
        <v>Q1</v>
      </c>
      <c r="Y181" t="str">
        <v>B</v>
      </c>
      <c r="Z181" t="str">
        <v>H5</v>
      </c>
      <c r="AA181">
        <v>1573430</v>
      </c>
      <c r="AB181">
        <v>3</v>
      </c>
      <c r="AC181">
        <v>44599</v>
      </c>
      <c r="AD181">
        <v>202202</v>
      </c>
      <c r="AE181" t="str">
        <v>47639</v>
      </c>
      <c r="AF181" t="str">
        <v>Meeting expenses and similar</v>
      </c>
      <c r="AG181">
        <v>590</v>
      </c>
      <c r="AH181">
        <v>65834</v>
      </c>
      <c r="AI181" t="str">
        <v>PID65000</v>
      </c>
      <c r="AJ181" t="str">
        <v>EU</v>
      </c>
      <c r="AK181">
        <v>0</v>
      </c>
      <c r="AL181">
        <v>0</v>
      </c>
      <c r="AM181">
        <v>5</v>
      </c>
      <c r="AN181" t="str">
        <v>Southeast Asia</v>
      </c>
      <c r="AO181">
        <v>0</v>
      </c>
      <c r="AP181" t="str">
        <v>refresh**************ing-LyL*****</v>
      </c>
      <c r="AQ181">
        <v>87.5</v>
      </c>
      <c r="AR181" t="str">
        <v xml:space="preserve">FCR-6.4.4 </v>
      </c>
      <c r="AS181" t="str">
        <v>Q1</v>
      </c>
    </row>
    <row r="182" spans="1:45" x14ac:dyDescent="0.25">
      <c r="A182" t="str">
        <v>B</v>
      </c>
      <c r="B182" t="str">
        <v>X5</v>
      </c>
      <c r="C182">
        <v>1573425</v>
      </c>
      <c r="D182">
        <v>5</v>
      </c>
      <c r="E182" s="2">
        <v>44592</v>
      </c>
      <c r="F182">
        <v>202201</v>
      </c>
      <c r="G182" t="str">
        <v>46990</v>
      </c>
      <c r="H182" t="str">
        <v>Other external expenses</v>
      </c>
      <c r="I182">
        <v>590</v>
      </c>
      <c r="J182">
        <v>65804</v>
      </c>
      <c r="K182" t="str">
        <v>PID65000</v>
      </c>
      <c r="L182" t="str">
        <v>EU</v>
      </c>
      <c r="M182">
        <v>0</v>
      </c>
      <c r="N182">
        <v>0</v>
      </c>
      <c r="O182">
        <v>5</v>
      </c>
      <c r="P182" t="str">
        <v>Southeast Asia</v>
      </c>
      <c r="Q182">
        <v>0</v>
      </c>
      <c r="R182" t="str">
        <v>NSSF to**************2_EU*****</v>
      </c>
      <c r="S182">
        <v>1.04</v>
      </c>
      <c r="T182" t="str">
        <v>FCR-1.1.2.26</v>
      </c>
      <c r="U182" t="str">
        <v>Q1</v>
      </c>
      <c r="Y182" t="str">
        <v>B</v>
      </c>
      <c r="Z182" t="str">
        <v>H5</v>
      </c>
      <c r="AA182">
        <v>1573430</v>
      </c>
      <c r="AB182">
        <v>2</v>
      </c>
      <c r="AC182">
        <v>44599</v>
      </c>
      <c r="AD182">
        <v>202202</v>
      </c>
      <c r="AE182" t="str">
        <v>47639</v>
      </c>
      <c r="AF182" t="str">
        <v>Meeting expenses and similar</v>
      </c>
      <c r="AG182">
        <v>590</v>
      </c>
      <c r="AH182">
        <v>65834</v>
      </c>
      <c r="AI182" t="str">
        <v>PID65000</v>
      </c>
      <c r="AJ182" t="str">
        <v>EU</v>
      </c>
      <c r="AK182">
        <v>0</v>
      </c>
      <c r="AL182">
        <v>0</v>
      </c>
      <c r="AM182">
        <v>5</v>
      </c>
      <c r="AN182" t="str">
        <v>Southeast Asia</v>
      </c>
      <c r="AO182">
        <v>0</v>
      </c>
      <c r="AP182" t="str">
        <v>Venue f**************y proje*****</v>
      </c>
      <c r="AQ182">
        <v>150</v>
      </c>
      <c r="AR182" t="str">
        <v xml:space="preserve">FCR-6.4.4 </v>
      </c>
      <c r="AS182" t="str">
        <v>Q1</v>
      </c>
    </row>
    <row r="183" spans="1:45" x14ac:dyDescent="0.25">
      <c r="A183" t="str">
        <v>B</v>
      </c>
      <c r="B183" t="str">
        <v>X5</v>
      </c>
      <c r="C183">
        <v>1573425</v>
      </c>
      <c r="D183">
        <v>7</v>
      </c>
      <c r="E183" s="2">
        <v>44592</v>
      </c>
      <c r="F183">
        <v>202201</v>
      </c>
      <c r="G183" t="str">
        <v>46990</v>
      </c>
      <c r="H183" t="str">
        <v>Other external expenses</v>
      </c>
      <c r="I183">
        <v>590</v>
      </c>
      <c r="J183">
        <v>65802</v>
      </c>
      <c r="K183" t="str">
        <v>PID65000</v>
      </c>
      <c r="L183" t="str">
        <v>EU</v>
      </c>
      <c r="M183">
        <v>0</v>
      </c>
      <c r="N183">
        <v>0</v>
      </c>
      <c r="O183">
        <v>5</v>
      </c>
      <c r="P183" t="str">
        <v>Southeast Asia</v>
      </c>
      <c r="Q183">
        <v>0</v>
      </c>
      <c r="R183" t="str">
        <v>NSSF to**************2_EU*****</v>
      </c>
      <c r="S183">
        <v>8.01</v>
      </c>
      <c r="T183" t="str">
        <v>FCR-1.1.1.33</v>
      </c>
      <c r="U183" t="str">
        <v>Q1</v>
      </c>
      <c r="Y183" t="str">
        <v>B</v>
      </c>
      <c r="Z183" t="str">
        <v>H5</v>
      </c>
      <c r="AA183">
        <v>1573430</v>
      </c>
      <c r="AB183">
        <v>4</v>
      </c>
      <c r="AC183">
        <v>44599</v>
      </c>
      <c r="AD183">
        <v>202202</v>
      </c>
      <c r="AE183" t="str">
        <v>47639</v>
      </c>
      <c r="AF183" t="str">
        <v>Meeting expenses and similar</v>
      </c>
      <c r="AG183">
        <v>590</v>
      </c>
      <c r="AH183">
        <v>65834</v>
      </c>
      <c r="AI183" t="str">
        <v>PID65000</v>
      </c>
      <c r="AJ183" t="str">
        <v>EU</v>
      </c>
      <c r="AK183">
        <v>0</v>
      </c>
      <c r="AL183">
        <v>0</v>
      </c>
      <c r="AM183">
        <v>5</v>
      </c>
      <c r="AN183" t="str">
        <v>Southeast Asia</v>
      </c>
      <c r="AO183">
        <v>0</v>
      </c>
      <c r="AP183" t="str">
        <v>Lunch f**************s-LyLy *****</v>
      </c>
      <c r="AQ183">
        <v>245</v>
      </c>
      <c r="AR183" t="str">
        <v xml:space="preserve">FCR-6.4.4 </v>
      </c>
      <c r="AS183" t="str">
        <v>Q1</v>
      </c>
    </row>
    <row r="184" spans="1:45" x14ac:dyDescent="0.25">
      <c r="A184" t="str">
        <v>B</v>
      </c>
      <c r="B184" t="str">
        <v>X5</v>
      </c>
      <c r="C184">
        <v>1573425</v>
      </c>
      <c r="D184">
        <v>9</v>
      </c>
      <c r="E184" s="2">
        <v>44592</v>
      </c>
      <c r="F184">
        <v>202201</v>
      </c>
      <c r="G184" t="str">
        <v>46990</v>
      </c>
      <c r="H184" t="str">
        <v>Other external expenses</v>
      </c>
      <c r="I184">
        <v>590</v>
      </c>
      <c r="J184">
        <v>65805</v>
      </c>
      <c r="K184" t="str">
        <v>PID65000</v>
      </c>
      <c r="L184" t="str">
        <v>EU</v>
      </c>
      <c r="M184">
        <v>0</v>
      </c>
      <c r="N184">
        <v>0</v>
      </c>
      <c r="O184">
        <v>5</v>
      </c>
      <c r="P184" t="str">
        <v>Southeast Asia</v>
      </c>
      <c r="Q184">
        <v>0</v>
      </c>
      <c r="R184" t="str">
        <v>NSSF to**************2_MacP*****</v>
      </c>
      <c r="S184">
        <v>4.9000000000000004</v>
      </c>
      <c r="T184" t="str">
        <v>FCR-1.1.2.27</v>
      </c>
      <c r="U184" t="str">
        <v>Q1</v>
      </c>
      <c r="Y184" t="str">
        <v>B</v>
      </c>
      <c r="Z184" t="str">
        <v>H5</v>
      </c>
      <c r="AA184">
        <v>1573430</v>
      </c>
      <c r="AB184">
        <v>5</v>
      </c>
      <c r="AC184">
        <v>44599</v>
      </c>
      <c r="AD184">
        <v>202202</v>
      </c>
      <c r="AE184" t="str">
        <v>47639</v>
      </c>
      <c r="AF184" t="str">
        <v>Meeting expenses and similar</v>
      </c>
      <c r="AG184">
        <v>590</v>
      </c>
      <c r="AH184">
        <v>65834</v>
      </c>
      <c r="AI184" t="str">
        <v>PID65000</v>
      </c>
      <c r="AJ184" t="str">
        <v>EU</v>
      </c>
      <c r="AK184">
        <v>0</v>
      </c>
      <c r="AL184">
        <v>0</v>
      </c>
      <c r="AM184">
        <v>5</v>
      </c>
      <c r="AN184" t="str">
        <v>Southeast Asia</v>
      </c>
      <c r="AO184">
        <v>0</v>
      </c>
      <c r="AP184" t="str">
        <v>Backdro************** launch*****</v>
      </c>
      <c r="AQ184">
        <v>30.24</v>
      </c>
      <c r="AR184" t="str">
        <v xml:space="preserve">FCR-6.4.4 </v>
      </c>
      <c r="AS184" t="str">
        <v>Q1</v>
      </c>
    </row>
    <row r="185" spans="1:45" x14ac:dyDescent="0.25">
      <c r="A185" t="str">
        <v>B</v>
      </c>
      <c r="B185" t="str">
        <v>X5</v>
      </c>
      <c r="C185">
        <v>1573425</v>
      </c>
      <c r="D185">
        <v>12</v>
      </c>
      <c r="E185" s="2">
        <v>44592</v>
      </c>
      <c r="F185">
        <v>202201</v>
      </c>
      <c r="G185" t="str">
        <v>46990</v>
      </c>
      <c r="H185" t="str">
        <v>Other external expenses</v>
      </c>
      <c r="I185">
        <v>590</v>
      </c>
      <c r="J185">
        <v>65807</v>
      </c>
      <c r="K185" t="str">
        <v>PID65000</v>
      </c>
      <c r="L185" t="str">
        <v>EU</v>
      </c>
      <c r="M185">
        <v>0</v>
      </c>
      <c r="N185">
        <v>0</v>
      </c>
      <c r="O185">
        <v>5</v>
      </c>
      <c r="P185" t="str">
        <v>Southeast Asia</v>
      </c>
      <c r="Q185">
        <v>0</v>
      </c>
      <c r="R185" t="str">
        <v>NSSF to**************22_EU*****</v>
      </c>
      <c r="S185">
        <v>1.51</v>
      </c>
      <c r="T185" t="str">
        <v>FCR-1.1.2.29</v>
      </c>
      <c r="U185" t="str">
        <v>Q1</v>
      </c>
      <c r="Y185" t="str">
        <v>B</v>
      </c>
      <c r="Z185" t="str">
        <v>H5</v>
      </c>
      <c r="AA185">
        <v>1573434</v>
      </c>
      <c r="AB185">
        <v>0</v>
      </c>
      <c r="AC185">
        <v>44600</v>
      </c>
      <c r="AD185">
        <v>202202</v>
      </c>
      <c r="AE185" t="str">
        <v>47622</v>
      </c>
      <c r="AF185" t="str">
        <v>Health care (Regional offices)</v>
      </c>
      <c r="AG185">
        <v>590</v>
      </c>
      <c r="AH185">
        <v>65807</v>
      </c>
      <c r="AI185" t="str">
        <v>PID65000</v>
      </c>
      <c r="AJ185" t="str">
        <v>EU</v>
      </c>
      <c r="AK185">
        <v>0</v>
      </c>
      <c r="AL185">
        <v>0</v>
      </c>
      <c r="AM185">
        <v>5</v>
      </c>
      <c r="AN185" t="str">
        <v>Southeast Asia</v>
      </c>
      <c r="AO185">
        <v>0</v>
      </c>
      <c r="AP185" t="str">
        <v>Medical**************b'2022*****</v>
      </c>
      <c r="AQ185">
        <v>31.16</v>
      </c>
      <c r="AR185" t="str">
        <v>FCR-1.1.2.29</v>
      </c>
      <c r="AS185" t="str">
        <v>Q1</v>
      </c>
    </row>
    <row r="186" spans="1:45" x14ac:dyDescent="0.25">
      <c r="A186" t="str">
        <v>B</v>
      </c>
      <c r="B186" t="str">
        <v>X5</v>
      </c>
      <c r="C186">
        <v>1573426</v>
      </c>
      <c r="D186">
        <v>2</v>
      </c>
      <c r="E186" s="2">
        <v>44592</v>
      </c>
      <c r="F186">
        <v>202201</v>
      </c>
      <c r="G186" t="str">
        <v>47211</v>
      </c>
      <c r="H186" t="str">
        <v>Salary (employees outside HO)</v>
      </c>
      <c r="I186">
        <v>590</v>
      </c>
      <c r="J186">
        <v>65806</v>
      </c>
      <c r="K186" t="str">
        <v>PID65000</v>
      </c>
      <c r="L186" t="str">
        <v>EU</v>
      </c>
      <c r="M186">
        <v>0</v>
      </c>
      <c r="N186">
        <v>0</v>
      </c>
      <c r="O186">
        <v>5</v>
      </c>
      <c r="P186" t="str">
        <v>Southeast Asia</v>
      </c>
      <c r="Q186">
        <v>0</v>
      </c>
      <c r="R186" t="str">
        <v>Salary **************n'22_EU*****</v>
      </c>
      <c r="S186">
        <v>129.88</v>
      </c>
      <c r="T186" t="str">
        <v>FCR-1.1.2.28</v>
      </c>
      <c r="U186" t="str">
        <v>Q1</v>
      </c>
      <c r="Y186" t="str">
        <v>B</v>
      </c>
      <c r="Z186" t="str">
        <v>H5</v>
      </c>
      <c r="AA186">
        <v>1573435</v>
      </c>
      <c r="AB186">
        <v>0</v>
      </c>
      <c r="AC186">
        <v>44601</v>
      </c>
      <c r="AD186">
        <v>202202</v>
      </c>
      <c r="AE186" t="str">
        <v>45020</v>
      </c>
      <c r="AF186" t="str">
        <v>Electricity</v>
      </c>
      <c r="AG186">
        <v>590</v>
      </c>
      <c r="AH186">
        <v>65822</v>
      </c>
      <c r="AI186" t="str">
        <v>PID65000</v>
      </c>
      <c r="AJ186" t="str">
        <v>EU</v>
      </c>
      <c r="AK186">
        <v>0</v>
      </c>
      <c r="AL186">
        <v>0</v>
      </c>
      <c r="AM186">
        <v>5</v>
      </c>
      <c r="AN186" t="str">
        <v>Southeast Asia</v>
      </c>
      <c r="AO186">
        <v>0</v>
      </c>
      <c r="AP186" t="str">
        <v>Electri**************t72_Jan*****</v>
      </c>
      <c r="AQ186">
        <v>19.25</v>
      </c>
      <c r="AR186" t="str">
        <v xml:space="preserve">FCR-4.4 </v>
      </c>
      <c r="AS186" t="str">
        <v>Q1</v>
      </c>
    </row>
    <row r="187" spans="1:45" x14ac:dyDescent="0.25">
      <c r="A187" t="str">
        <v>B</v>
      </c>
      <c r="B187" t="str">
        <v>X5</v>
      </c>
      <c r="C187">
        <v>1573426</v>
      </c>
      <c r="D187">
        <v>5</v>
      </c>
      <c r="E187" s="2">
        <v>44592</v>
      </c>
      <c r="F187">
        <v>202201</v>
      </c>
      <c r="G187" t="str">
        <v>47211</v>
      </c>
      <c r="H187" t="str">
        <v>Salary (employees outside HO)</v>
      </c>
      <c r="I187">
        <v>590</v>
      </c>
      <c r="J187">
        <v>65804</v>
      </c>
      <c r="K187" t="str">
        <v>PID65000</v>
      </c>
      <c r="L187" t="str">
        <v>EU</v>
      </c>
      <c r="M187">
        <v>0</v>
      </c>
      <c r="N187">
        <v>0</v>
      </c>
      <c r="O187">
        <v>5</v>
      </c>
      <c r="P187" t="str">
        <v>Southeast Asia</v>
      </c>
      <c r="Q187">
        <v>0</v>
      </c>
      <c r="R187" t="str">
        <v>Salary **************'22_EU*****</v>
      </c>
      <c r="S187">
        <v>282.83999999999997</v>
      </c>
      <c r="T187" t="str">
        <v>FCR-1.1.2.26</v>
      </c>
      <c r="U187" t="str">
        <v>Q1</v>
      </c>
      <c r="Y187" t="str">
        <v>B</v>
      </c>
      <c r="Z187" t="str">
        <v>H5</v>
      </c>
      <c r="AA187">
        <v>1573436</v>
      </c>
      <c r="AB187">
        <v>1</v>
      </c>
      <c r="AC187">
        <v>44601</v>
      </c>
      <c r="AD187">
        <v>202202</v>
      </c>
      <c r="AE187" t="str">
        <v>45520</v>
      </c>
      <c r="AF187" t="str">
        <v>Repairs and maintenance of computers</v>
      </c>
      <c r="AG187">
        <v>590</v>
      </c>
      <c r="AH187">
        <v>65822</v>
      </c>
      <c r="AI187" t="str">
        <v>PID65000</v>
      </c>
      <c r="AJ187" t="str">
        <v>EU</v>
      </c>
      <c r="AK187">
        <v>0</v>
      </c>
      <c r="AL187">
        <v>0</v>
      </c>
      <c r="AM187">
        <v>5</v>
      </c>
      <c r="AN187" t="str">
        <v>Southeast Asia</v>
      </c>
      <c r="AO187">
        <v>0</v>
      </c>
      <c r="AP187" t="str">
        <v>monthly**************e-Trust*****</v>
      </c>
      <c r="AQ187">
        <v>15.4</v>
      </c>
      <c r="AR187" t="str">
        <v xml:space="preserve">FCR-4.4 </v>
      </c>
      <c r="AS187" t="str">
        <v>Q1</v>
      </c>
    </row>
    <row r="188" spans="1:45" x14ac:dyDescent="0.25">
      <c r="A188" t="str">
        <v>B</v>
      </c>
      <c r="B188" t="str">
        <v>X5</v>
      </c>
      <c r="C188">
        <v>1573426</v>
      </c>
      <c r="D188">
        <v>12</v>
      </c>
      <c r="E188" s="2">
        <v>44592</v>
      </c>
      <c r="F188">
        <v>202201</v>
      </c>
      <c r="G188" t="str">
        <v>47211</v>
      </c>
      <c r="H188" t="str">
        <v>Salary (employees outside HO)</v>
      </c>
      <c r="I188">
        <v>590</v>
      </c>
      <c r="J188">
        <v>65807</v>
      </c>
      <c r="K188" t="str">
        <v>PID65000</v>
      </c>
      <c r="L188" t="str">
        <v>EU</v>
      </c>
      <c r="M188">
        <v>0</v>
      </c>
      <c r="N188">
        <v>0</v>
      </c>
      <c r="O188">
        <v>5</v>
      </c>
      <c r="P188" t="str">
        <v>Southeast Asia</v>
      </c>
      <c r="Q188">
        <v>0</v>
      </c>
      <c r="R188" t="str">
        <v>Salary **************n'22_EU*****</v>
      </c>
      <c r="S188">
        <v>55.04</v>
      </c>
      <c r="T188" t="str">
        <v>FCR-1.1.2.29</v>
      </c>
      <c r="U188" t="str">
        <v>Q1</v>
      </c>
      <c r="Y188" t="str">
        <v>B</v>
      </c>
      <c r="Z188" t="str">
        <v>H5</v>
      </c>
      <c r="AA188">
        <v>1573441</v>
      </c>
      <c r="AB188">
        <v>5</v>
      </c>
      <c r="AC188">
        <v>44617</v>
      </c>
      <c r="AD188">
        <v>202202</v>
      </c>
      <c r="AE188" t="str">
        <v>46570</v>
      </c>
      <c r="AF188" t="str">
        <v>Banking costs</v>
      </c>
      <c r="AG188">
        <v>590</v>
      </c>
      <c r="AH188">
        <v>65827</v>
      </c>
      <c r="AI188" t="str">
        <v>PID65000</v>
      </c>
      <c r="AJ188" t="str">
        <v>EU</v>
      </c>
      <c r="AK188">
        <v>0</v>
      </c>
      <c r="AL188">
        <v>0</v>
      </c>
      <c r="AM188">
        <v>5</v>
      </c>
      <c r="AN188" t="str">
        <v>Southeast Asia</v>
      </c>
      <c r="AO188">
        <v>0</v>
      </c>
      <c r="AP188" t="str">
        <v>Bank ch************** Feb'22*****</v>
      </c>
      <c r="AQ188">
        <v>1</v>
      </c>
      <c r="AR188" t="str">
        <v xml:space="preserve">FCR-5.6 </v>
      </c>
      <c r="AS188" t="str">
        <v>Q1</v>
      </c>
    </row>
    <row r="189" spans="1:45" x14ac:dyDescent="0.25">
      <c r="A189" t="str">
        <v>B</v>
      </c>
      <c r="B189" t="str">
        <v>X5</v>
      </c>
      <c r="C189">
        <v>1573426</v>
      </c>
      <c r="D189">
        <v>9</v>
      </c>
      <c r="E189" s="2">
        <v>44592</v>
      </c>
      <c r="F189">
        <v>202201</v>
      </c>
      <c r="G189" t="str">
        <v>47211</v>
      </c>
      <c r="H189" t="str">
        <v>Salary (employees outside HO)</v>
      </c>
      <c r="I189">
        <v>590</v>
      </c>
      <c r="J189">
        <v>65805</v>
      </c>
      <c r="K189" t="str">
        <v>PID65000</v>
      </c>
      <c r="L189" t="str">
        <v>EU</v>
      </c>
      <c r="M189">
        <v>0</v>
      </c>
      <c r="N189">
        <v>0</v>
      </c>
      <c r="O189">
        <v>5</v>
      </c>
      <c r="P189" t="str">
        <v>Southeast Asia</v>
      </c>
      <c r="Q189">
        <v>0</v>
      </c>
      <c r="R189" t="str">
        <v>Salary **************'22_EU*****</v>
      </c>
      <c r="S189">
        <v>607.37</v>
      </c>
      <c r="T189" t="str">
        <v>FCR-1.1.2.27</v>
      </c>
      <c r="U189" t="str">
        <v>Q1</v>
      </c>
      <c r="Y189" t="str">
        <v>B</v>
      </c>
      <c r="Z189" t="str">
        <v>H5</v>
      </c>
      <c r="AA189">
        <v>1573442</v>
      </c>
      <c r="AB189">
        <v>1</v>
      </c>
      <c r="AC189">
        <v>44620</v>
      </c>
      <c r="AD189">
        <v>202202</v>
      </c>
      <c r="AE189" t="str">
        <v>47326</v>
      </c>
      <c r="AF189" t="str">
        <v>Subsistence allowances (employees outside HO)</v>
      </c>
      <c r="AG189">
        <v>590</v>
      </c>
      <c r="AH189">
        <v>65803</v>
      </c>
      <c r="AI189" t="str">
        <v>PID65000</v>
      </c>
      <c r="AJ189" t="str">
        <v>EU</v>
      </c>
      <c r="AK189">
        <v>0</v>
      </c>
      <c r="AL189">
        <v>0</v>
      </c>
      <c r="AM189">
        <v>5</v>
      </c>
      <c r="AN189" t="str">
        <v>Southeast Asia</v>
      </c>
      <c r="AO189">
        <v>0</v>
      </c>
      <c r="AP189" t="str">
        <v>Perdiem************** assess*****</v>
      </c>
      <c r="AQ189">
        <v>108.06</v>
      </c>
      <c r="AR189" t="str">
        <v>FCR-1.1.1.34</v>
      </c>
      <c r="AS189" t="str">
        <v>Q1</v>
      </c>
    </row>
    <row r="190" spans="1:45" x14ac:dyDescent="0.25">
      <c r="A190" t="str">
        <v>B</v>
      </c>
      <c r="B190" t="str">
        <v>X5</v>
      </c>
      <c r="C190">
        <v>1573426</v>
      </c>
      <c r="D190">
        <v>7</v>
      </c>
      <c r="E190" s="2">
        <v>44592</v>
      </c>
      <c r="F190">
        <v>202201</v>
      </c>
      <c r="G190" t="str">
        <v>47211</v>
      </c>
      <c r="H190" t="str">
        <v>Salary (employees outside HO)</v>
      </c>
      <c r="I190">
        <v>590</v>
      </c>
      <c r="J190">
        <v>65802</v>
      </c>
      <c r="K190" t="str">
        <v>PID65000</v>
      </c>
      <c r="L190" t="str">
        <v>EU</v>
      </c>
      <c r="M190">
        <v>0</v>
      </c>
      <c r="N190">
        <v>0</v>
      </c>
      <c r="O190">
        <v>5</v>
      </c>
      <c r="P190" t="str">
        <v>Southeast Asia</v>
      </c>
      <c r="Q190">
        <v>0</v>
      </c>
      <c r="R190" t="str">
        <v>Salary **************'22_EU*****</v>
      </c>
      <c r="S190">
        <v>1525.51</v>
      </c>
      <c r="T190" t="str">
        <v>FCR-1.1.1.33</v>
      </c>
      <c r="U190" t="str">
        <v>Q1</v>
      </c>
      <c r="Y190" t="str">
        <v>B</v>
      </c>
      <c r="Z190" t="str">
        <v>H5</v>
      </c>
      <c r="AA190">
        <v>1573442</v>
      </c>
      <c r="AB190">
        <v>0</v>
      </c>
      <c r="AC190">
        <v>44620</v>
      </c>
      <c r="AD190">
        <v>202202</v>
      </c>
      <c r="AE190" t="str">
        <v>47326</v>
      </c>
      <c r="AF190" t="str">
        <v>Subsistence allowances (employees outside HO)</v>
      </c>
      <c r="AG190">
        <v>590</v>
      </c>
      <c r="AH190">
        <v>65803</v>
      </c>
      <c r="AI190" t="str">
        <v>PID65000</v>
      </c>
      <c r="AJ190" t="str">
        <v>EU</v>
      </c>
      <c r="AK190">
        <v>0</v>
      </c>
      <c r="AL190">
        <v>0</v>
      </c>
      <c r="AM190">
        <v>5</v>
      </c>
      <c r="AN190" t="str">
        <v>Southeast Asia</v>
      </c>
      <c r="AO190">
        <v>0</v>
      </c>
      <c r="AP190" t="str">
        <v>Perdiem************** assess*****</v>
      </c>
      <c r="AQ190">
        <v>108.06</v>
      </c>
      <c r="AR190" t="str">
        <v>FCR-1.1.1.34</v>
      </c>
      <c r="AS190" t="str">
        <v>Q1</v>
      </c>
    </row>
    <row r="191" spans="1:45" x14ac:dyDescent="0.25">
      <c r="A191" t="str">
        <v>B</v>
      </c>
      <c r="B191" t="str">
        <v>H1</v>
      </c>
      <c r="C191">
        <v>2064014</v>
      </c>
      <c r="D191">
        <v>0</v>
      </c>
      <c r="E191" s="2">
        <v>44585</v>
      </c>
      <c r="F191">
        <v>202201</v>
      </c>
      <c r="G191" t="str">
        <v>46570</v>
      </c>
      <c r="H191" t="str">
        <v>Banking costs</v>
      </c>
      <c r="I191">
        <v>590</v>
      </c>
      <c r="J191">
        <v>65827</v>
      </c>
      <c r="K191" t="str">
        <v>PID65000</v>
      </c>
      <c r="L191" t="str">
        <v>EU</v>
      </c>
      <c r="M191">
        <v>0</v>
      </c>
      <c r="N191">
        <v>0</v>
      </c>
      <c r="O191">
        <v>1</v>
      </c>
      <c r="P191" t="str">
        <v>Head Office</v>
      </c>
      <c r="Q191">
        <v>0</v>
      </c>
      <c r="R191" t="str">
        <v>Bankavg**************toneX 4*****</v>
      </c>
      <c r="S191">
        <v>30</v>
      </c>
      <c r="T191" t="str">
        <v xml:space="preserve">FCR-5.6 </v>
      </c>
      <c r="U191" t="str">
        <v>Q1</v>
      </c>
      <c r="Y191" t="str">
        <v>B</v>
      </c>
      <c r="Z191" t="str">
        <v>H5</v>
      </c>
      <c r="AA191">
        <v>1573443</v>
      </c>
      <c r="AB191">
        <v>1</v>
      </c>
      <c r="AC191">
        <v>44620</v>
      </c>
      <c r="AD191">
        <v>202202</v>
      </c>
      <c r="AE191" t="str">
        <v>45832</v>
      </c>
      <c r="AF191" t="str">
        <v xml:space="preserve">Board and lodging, not in </v>
      </c>
      <c r="AG191">
        <v>590</v>
      </c>
      <c r="AH191">
        <v>65803</v>
      </c>
      <c r="AI191" t="str">
        <v>PID65000</v>
      </c>
      <c r="AJ191" t="str">
        <v>EU</v>
      </c>
      <c r="AK191">
        <v>0</v>
      </c>
      <c r="AL191">
        <v>0</v>
      </c>
      <c r="AM191">
        <v>5</v>
      </c>
      <c r="AN191" t="str">
        <v>Southeast Asia</v>
      </c>
      <c r="AO191">
        <v>0</v>
      </c>
      <c r="AP191" t="str">
        <v>Accomod**************5 Feb'2*****</v>
      </c>
      <c r="AQ191">
        <v>60</v>
      </c>
      <c r="AR191" t="str">
        <v>FCR-1.1.1.34</v>
      </c>
      <c r="AS191" t="str">
        <v>Q1</v>
      </c>
    </row>
    <row r="192" spans="1:45" x14ac:dyDescent="0.25">
      <c r="A192" t="str">
        <v>B</v>
      </c>
      <c r="B192" t="str">
        <v>H5</v>
      </c>
      <c r="C192">
        <v>1573430</v>
      </c>
      <c r="D192">
        <v>0</v>
      </c>
      <c r="E192" s="2">
        <v>44599</v>
      </c>
      <c r="F192">
        <v>202202</v>
      </c>
      <c r="G192" t="str">
        <v>47326</v>
      </c>
      <c r="H192" t="str">
        <v>Subsistence allowances (employees outside HO)</v>
      </c>
      <c r="I192">
        <v>590</v>
      </c>
      <c r="J192">
        <v>65803</v>
      </c>
      <c r="K192" t="str">
        <v>PID65000</v>
      </c>
      <c r="L192" t="str">
        <v>EU</v>
      </c>
      <c r="M192">
        <v>0</v>
      </c>
      <c r="N192">
        <v>0</v>
      </c>
      <c r="O192">
        <v>5</v>
      </c>
      <c r="P192" t="str">
        <v>Southeast Asia</v>
      </c>
      <c r="Q192">
        <v>0</v>
      </c>
      <c r="R192" t="str">
        <v>Per die************** launch*****</v>
      </c>
      <c r="S192">
        <v>37.81</v>
      </c>
      <c r="T192" t="str">
        <v>FCR-1.1.1.34</v>
      </c>
      <c r="U192" t="str">
        <v>Q1</v>
      </c>
      <c r="Y192" t="str">
        <v>B</v>
      </c>
      <c r="Z192" t="str">
        <v>H5</v>
      </c>
      <c r="AA192">
        <v>1573443</v>
      </c>
      <c r="AB192">
        <v>9</v>
      </c>
      <c r="AC192">
        <v>44620</v>
      </c>
      <c r="AD192">
        <v>202202</v>
      </c>
      <c r="AE192" t="str">
        <v>47639</v>
      </c>
      <c r="AF192" t="str">
        <v>Meeting expenses and similar</v>
      </c>
      <c r="AG192">
        <v>590</v>
      </c>
      <c r="AH192">
        <v>65832</v>
      </c>
      <c r="AI192" t="str">
        <v>PID65000</v>
      </c>
      <c r="AJ192" t="str">
        <v>EU</v>
      </c>
      <c r="AK192">
        <v>0</v>
      </c>
      <c r="AL192">
        <v>0</v>
      </c>
      <c r="AM192">
        <v>5</v>
      </c>
      <c r="AN192" t="str">
        <v>Southeast Asia</v>
      </c>
      <c r="AO192">
        <v>0</v>
      </c>
      <c r="AP192" t="str">
        <v>materia**************rientat*****</v>
      </c>
      <c r="AQ192">
        <v>13.24</v>
      </c>
      <c r="AR192" t="str">
        <v xml:space="preserve">FCR-6.4.2 </v>
      </c>
      <c r="AS192" t="str">
        <v>Q1</v>
      </c>
    </row>
    <row r="193" spans="1:45" x14ac:dyDescent="0.25">
      <c r="A193" t="str">
        <v>B</v>
      </c>
      <c r="B193" t="str">
        <v>H5</v>
      </c>
      <c r="C193">
        <v>1573430</v>
      </c>
      <c r="D193">
        <v>1</v>
      </c>
      <c r="E193" s="2">
        <v>44599</v>
      </c>
      <c r="F193">
        <v>202202</v>
      </c>
      <c r="G193" t="str">
        <v>45813</v>
      </c>
      <c r="H193" t="str">
        <v xml:space="preserve">Travel expenses, not in </v>
      </c>
      <c r="I193">
        <v>590</v>
      </c>
      <c r="J193">
        <v>65814</v>
      </c>
      <c r="K193" t="str">
        <v>PID65000</v>
      </c>
      <c r="L193" t="str">
        <v>EU</v>
      </c>
      <c r="M193">
        <v>0</v>
      </c>
      <c r="N193">
        <v>0</v>
      </c>
      <c r="O193">
        <v>5</v>
      </c>
      <c r="P193" t="str">
        <v>Southeast Asia</v>
      </c>
      <c r="Q193">
        <v>0</v>
      </c>
      <c r="R193" t="str">
        <v>Transpo**************roject *****</v>
      </c>
      <c r="S193">
        <v>22.79</v>
      </c>
      <c r="T193" t="str">
        <v xml:space="preserve">FCR-2.4 </v>
      </c>
      <c r="U193" t="str">
        <v>Q1</v>
      </c>
      <c r="Y193" t="str">
        <v>B</v>
      </c>
      <c r="Z193" t="str">
        <v>H5</v>
      </c>
      <c r="AA193">
        <v>1573443</v>
      </c>
      <c r="AB193">
        <v>8</v>
      </c>
      <c r="AC193">
        <v>44620</v>
      </c>
      <c r="AD193">
        <v>202202</v>
      </c>
      <c r="AE193" t="str">
        <v>47639</v>
      </c>
      <c r="AF193" t="str">
        <v>Meeting expenses and similar</v>
      </c>
      <c r="AG193">
        <v>590</v>
      </c>
      <c r="AH193">
        <v>65832</v>
      </c>
      <c r="AI193" t="str">
        <v>PID65000</v>
      </c>
      <c r="AJ193" t="str">
        <v>EU</v>
      </c>
      <c r="AK193">
        <v>0</v>
      </c>
      <c r="AL193">
        <v>0</v>
      </c>
      <c r="AM193">
        <v>5</v>
      </c>
      <c r="AN193" t="str">
        <v>Southeast Asia</v>
      </c>
      <c r="AO193">
        <v>0</v>
      </c>
      <c r="AP193" t="str">
        <v>Refresh**************ticipan*****</v>
      </c>
      <c r="AQ193">
        <v>375.15</v>
      </c>
      <c r="AR193" t="str">
        <v xml:space="preserve">FCR-6.4.2 </v>
      </c>
      <c r="AS193" t="str">
        <v>Q1</v>
      </c>
    </row>
    <row r="194" spans="1:45" x14ac:dyDescent="0.25">
      <c r="A194" t="str">
        <v>B</v>
      </c>
      <c r="B194" t="str">
        <v>H5</v>
      </c>
      <c r="C194">
        <v>1573430</v>
      </c>
      <c r="D194">
        <v>3</v>
      </c>
      <c r="E194" s="2">
        <v>44599</v>
      </c>
      <c r="F194">
        <v>202202</v>
      </c>
      <c r="G194" t="str">
        <v>47639</v>
      </c>
      <c r="H194" t="str">
        <v>Meeting expenses and similar</v>
      </c>
      <c r="I194">
        <v>590</v>
      </c>
      <c r="J194">
        <v>65834</v>
      </c>
      <c r="K194" t="str">
        <v>PID65000</v>
      </c>
      <c r="L194" t="str">
        <v>EU</v>
      </c>
      <c r="M194">
        <v>0</v>
      </c>
      <c r="N194">
        <v>0</v>
      </c>
      <c r="O194">
        <v>5</v>
      </c>
      <c r="P194" t="str">
        <v>Southeast Asia</v>
      </c>
      <c r="Q194">
        <v>0</v>
      </c>
      <c r="R194" t="str">
        <v>refresh**************ing-LyL*****</v>
      </c>
      <c r="S194">
        <v>87.5</v>
      </c>
      <c r="T194" t="str">
        <v xml:space="preserve">FCR-6.4.4 </v>
      </c>
      <c r="U194" t="str">
        <v>Q1</v>
      </c>
      <c r="Y194" t="str">
        <v>B</v>
      </c>
      <c r="Z194" t="str">
        <v>H5</v>
      </c>
      <c r="AA194">
        <v>1573443</v>
      </c>
      <c r="AB194">
        <v>7</v>
      </c>
      <c r="AC194">
        <v>44620</v>
      </c>
      <c r="AD194">
        <v>202202</v>
      </c>
      <c r="AE194" t="str">
        <v>47639</v>
      </c>
      <c r="AF194" t="str">
        <v>Meeting expenses and similar</v>
      </c>
      <c r="AG194">
        <v>590</v>
      </c>
      <c r="AH194">
        <v>65832</v>
      </c>
      <c r="AI194" t="str">
        <v>PID65000</v>
      </c>
      <c r="AJ194" t="str">
        <v>EU</v>
      </c>
      <c r="AK194">
        <v>0</v>
      </c>
      <c r="AL194">
        <v>0</v>
      </c>
      <c r="AM194">
        <v>5</v>
      </c>
      <c r="AN194" t="str">
        <v>Southeast Asia</v>
      </c>
      <c r="AO194">
        <v>0</v>
      </c>
      <c r="AP194" t="str">
        <v>Transpo**************ipants_*****</v>
      </c>
      <c r="AQ194">
        <v>88</v>
      </c>
      <c r="AR194" t="str">
        <v xml:space="preserve">FCR-6.4.2 </v>
      </c>
      <c r="AS194" t="str">
        <v>Q1</v>
      </c>
    </row>
    <row r="195" spans="1:45" x14ac:dyDescent="0.25">
      <c r="A195" t="str">
        <v>B</v>
      </c>
      <c r="B195" t="str">
        <v>H5</v>
      </c>
      <c r="C195">
        <v>1573430</v>
      </c>
      <c r="D195">
        <v>2</v>
      </c>
      <c r="E195" s="2">
        <v>44599</v>
      </c>
      <c r="F195">
        <v>202202</v>
      </c>
      <c r="G195" t="str">
        <v>47639</v>
      </c>
      <c r="H195" t="str">
        <v>Meeting expenses and similar</v>
      </c>
      <c r="I195">
        <v>590</v>
      </c>
      <c r="J195">
        <v>65834</v>
      </c>
      <c r="K195" t="str">
        <v>PID65000</v>
      </c>
      <c r="L195" t="str">
        <v>EU</v>
      </c>
      <c r="M195">
        <v>0</v>
      </c>
      <c r="N195">
        <v>0</v>
      </c>
      <c r="O195">
        <v>5</v>
      </c>
      <c r="P195" t="str">
        <v>Southeast Asia</v>
      </c>
      <c r="Q195">
        <v>0</v>
      </c>
      <c r="R195" t="str">
        <v>Venue f**************y proje*****</v>
      </c>
      <c r="S195">
        <v>150</v>
      </c>
      <c r="T195" t="str">
        <v xml:space="preserve">FCR-6.4.4 </v>
      </c>
      <c r="U195" t="str">
        <v>Q1</v>
      </c>
      <c r="Y195" t="str">
        <v>B</v>
      </c>
      <c r="Z195" t="str">
        <v>H5</v>
      </c>
      <c r="AA195">
        <v>1573443</v>
      </c>
      <c r="AB195">
        <v>6</v>
      </c>
      <c r="AC195">
        <v>44620</v>
      </c>
      <c r="AD195">
        <v>202202</v>
      </c>
      <c r="AE195" t="str">
        <v>47639</v>
      </c>
      <c r="AF195" t="str">
        <v>Meeting expenses and similar</v>
      </c>
      <c r="AG195">
        <v>590</v>
      </c>
      <c r="AH195">
        <v>65832</v>
      </c>
      <c r="AI195" t="str">
        <v>PID65000</v>
      </c>
      <c r="AJ195" t="str">
        <v>EU</v>
      </c>
      <c r="AK195">
        <v>0</v>
      </c>
      <c r="AL195">
        <v>0</v>
      </c>
      <c r="AM195">
        <v>5</v>
      </c>
      <c r="AN195" t="str">
        <v>Southeast Asia</v>
      </c>
      <c r="AO195">
        <v>0</v>
      </c>
      <c r="AP195" t="str">
        <v>Accomod**************ants_EU*****</v>
      </c>
      <c r="AQ195">
        <v>170</v>
      </c>
      <c r="AR195" t="str">
        <v xml:space="preserve">FCR-6.4.2 </v>
      </c>
      <c r="AS195" t="str">
        <v>Q1</v>
      </c>
    </row>
    <row r="196" spans="1:45" x14ac:dyDescent="0.25">
      <c r="A196" t="str">
        <v>B</v>
      </c>
      <c r="B196" t="str">
        <v>H5</v>
      </c>
      <c r="C196">
        <v>1573430</v>
      </c>
      <c r="D196">
        <v>4</v>
      </c>
      <c r="E196" s="2">
        <v>44599</v>
      </c>
      <c r="F196">
        <v>202202</v>
      </c>
      <c r="G196" t="str">
        <v>47639</v>
      </c>
      <c r="H196" t="str">
        <v>Meeting expenses and similar</v>
      </c>
      <c r="I196">
        <v>590</v>
      </c>
      <c r="J196">
        <v>65834</v>
      </c>
      <c r="K196" t="str">
        <v>PID65000</v>
      </c>
      <c r="L196" t="str">
        <v>EU</v>
      </c>
      <c r="M196">
        <v>0</v>
      </c>
      <c r="N196">
        <v>0</v>
      </c>
      <c r="O196">
        <v>5</v>
      </c>
      <c r="P196" t="str">
        <v>Southeast Asia</v>
      </c>
      <c r="Q196">
        <v>0</v>
      </c>
      <c r="R196" t="str">
        <v>Lunch f**************s-LyLy *****</v>
      </c>
      <c r="S196">
        <v>245</v>
      </c>
      <c r="T196" t="str">
        <v xml:space="preserve">FCR-6.4.4 </v>
      </c>
      <c r="U196" t="str">
        <v>Q1</v>
      </c>
      <c r="Y196" t="str">
        <v>B</v>
      </c>
      <c r="Z196" t="str">
        <v>H5</v>
      </c>
      <c r="AA196">
        <v>1573443</v>
      </c>
      <c r="AB196">
        <v>5</v>
      </c>
      <c r="AC196">
        <v>44620</v>
      </c>
      <c r="AD196">
        <v>202202</v>
      </c>
      <c r="AE196" t="str">
        <v>47639</v>
      </c>
      <c r="AF196" t="str">
        <v>Meeting expenses and similar</v>
      </c>
      <c r="AG196">
        <v>590</v>
      </c>
      <c r="AH196">
        <v>65832</v>
      </c>
      <c r="AI196" t="str">
        <v>PID65000</v>
      </c>
      <c r="AJ196" t="str">
        <v>EU</v>
      </c>
      <c r="AK196">
        <v>0</v>
      </c>
      <c r="AL196">
        <v>0</v>
      </c>
      <c r="AM196">
        <v>5</v>
      </c>
      <c r="AN196" t="str">
        <v>Southeast Asia</v>
      </c>
      <c r="AO196">
        <v>0</v>
      </c>
      <c r="AP196" t="str">
        <v>Perdiem**************EU proj*****</v>
      </c>
      <c r="AQ196">
        <v>174</v>
      </c>
      <c r="AR196" t="str">
        <v xml:space="preserve">FCR-6.4.2 </v>
      </c>
      <c r="AS196" t="str">
        <v>Q1</v>
      </c>
    </row>
    <row r="197" spans="1:45" x14ac:dyDescent="0.25">
      <c r="A197" t="str">
        <v>B</v>
      </c>
      <c r="B197" t="str">
        <v>H5</v>
      </c>
      <c r="C197">
        <v>1573430</v>
      </c>
      <c r="D197">
        <v>5</v>
      </c>
      <c r="E197" s="2">
        <v>44599</v>
      </c>
      <c r="F197">
        <v>202202</v>
      </c>
      <c r="G197" t="str">
        <v>47639</v>
      </c>
      <c r="H197" t="str">
        <v>Meeting expenses and similar</v>
      </c>
      <c r="I197">
        <v>590</v>
      </c>
      <c r="J197">
        <v>65834</v>
      </c>
      <c r="K197" t="str">
        <v>PID65000</v>
      </c>
      <c r="L197" t="str">
        <v>EU</v>
      </c>
      <c r="M197">
        <v>0</v>
      </c>
      <c r="N197">
        <v>0</v>
      </c>
      <c r="O197">
        <v>5</v>
      </c>
      <c r="P197" t="str">
        <v>Southeast Asia</v>
      </c>
      <c r="Q197">
        <v>0</v>
      </c>
      <c r="R197" t="str">
        <v>Backdro************** launch*****</v>
      </c>
      <c r="S197">
        <v>30.24</v>
      </c>
      <c r="T197" t="str">
        <v xml:space="preserve">FCR-6.4.4 </v>
      </c>
      <c r="U197" t="str">
        <v>Q1</v>
      </c>
      <c r="Y197" t="str">
        <v>B</v>
      </c>
      <c r="Z197" t="str">
        <v>H5</v>
      </c>
      <c r="AA197">
        <v>1573443</v>
      </c>
      <c r="AB197">
        <v>4</v>
      </c>
      <c r="AC197">
        <v>44620</v>
      </c>
      <c r="AD197">
        <v>202202</v>
      </c>
      <c r="AE197" t="str">
        <v>47326</v>
      </c>
      <c r="AF197" t="str">
        <v>Subsistence allowances (employees outside HO)</v>
      </c>
      <c r="AG197">
        <v>590</v>
      </c>
      <c r="AH197">
        <v>65803</v>
      </c>
      <c r="AI197" t="str">
        <v>PID65000</v>
      </c>
      <c r="AJ197" t="str">
        <v>EU</v>
      </c>
      <c r="AK197">
        <v>0</v>
      </c>
      <c r="AL197">
        <v>0</v>
      </c>
      <c r="AM197">
        <v>5</v>
      </c>
      <c r="AN197" t="str">
        <v>Southeast Asia</v>
      </c>
      <c r="AO197">
        <v>0</v>
      </c>
      <c r="AP197" t="str">
        <v>Perdiem**************ct orie*****</v>
      </c>
      <c r="AQ197">
        <v>54.03</v>
      </c>
      <c r="AR197" t="str">
        <v>FCR-1.1.1.34</v>
      </c>
      <c r="AS197" t="str">
        <v>Q1</v>
      </c>
    </row>
    <row r="198" spans="1:45" x14ac:dyDescent="0.25">
      <c r="A198" t="str">
        <v>B</v>
      </c>
      <c r="B198" t="str">
        <v>H5</v>
      </c>
      <c r="C198">
        <v>1573434</v>
      </c>
      <c r="D198">
        <v>0</v>
      </c>
      <c r="E198" s="2">
        <v>44600</v>
      </c>
      <c r="F198">
        <v>202202</v>
      </c>
      <c r="G198" t="str">
        <v>47622</v>
      </c>
      <c r="H198" t="str">
        <v>Health care (Regional offices)</v>
      </c>
      <c r="I198">
        <v>590</v>
      </c>
      <c r="J198">
        <v>65807</v>
      </c>
      <c r="K198" t="str">
        <v>PID65000</v>
      </c>
      <c r="L198" t="str">
        <v>EU</v>
      </c>
      <c r="M198">
        <v>0</v>
      </c>
      <c r="N198">
        <v>0</v>
      </c>
      <c r="O198">
        <v>5</v>
      </c>
      <c r="P198" t="str">
        <v>Southeast Asia</v>
      </c>
      <c r="Q198">
        <v>0</v>
      </c>
      <c r="R198" t="str">
        <v>Medical**************b'2022*****</v>
      </c>
      <c r="S198">
        <v>31.16</v>
      </c>
      <c r="T198" t="str">
        <v>FCR-1.1.2.29</v>
      </c>
      <c r="U198" t="str">
        <v>Q1</v>
      </c>
      <c r="Y198" t="str">
        <v>B</v>
      </c>
      <c r="Z198" t="str">
        <v>H5</v>
      </c>
      <c r="AA198">
        <v>1573443</v>
      </c>
      <c r="AB198">
        <v>2</v>
      </c>
      <c r="AC198">
        <v>44620</v>
      </c>
      <c r="AD198">
        <v>202202</v>
      </c>
      <c r="AE198" t="str">
        <v>47326</v>
      </c>
      <c r="AF198" t="str">
        <v>Subsistence allowances (employees outside HO)</v>
      </c>
      <c r="AG198">
        <v>590</v>
      </c>
      <c r="AH198">
        <v>65803</v>
      </c>
      <c r="AI198" t="str">
        <v>PID65000</v>
      </c>
      <c r="AJ198" t="str">
        <v>EU</v>
      </c>
      <c r="AK198">
        <v>0</v>
      </c>
      <c r="AL198">
        <v>0</v>
      </c>
      <c r="AM198">
        <v>5</v>
      </c>
      <c r="AN198" t="str">
        <v>Southeast Asia</v>
      </c>
      <c r="AO198">
        <v>0</v>
      </c>
      <c r="AP198" t="str">
        <v>Accomod**************a 20-25*****</v>
      </c>
      <c r="AQ198">
        <v>153</v>
      </c>
      <c r="AR198" t="str">
        <v>FCR-1.1.1.34</v>
      </c>
      <c r="AS198" t="str">
        <v>Q1</v>
      </c>
    </row>
    <row r="199" spans="1:45" x14ac:dyDescent="0.25">
      <c r="A199" t="str">
        <v>B</v>
      </c>
      <c r="B199" t="str">
        <v>H5</v>
      </c>
      <c r="C199">
        <v>1573435</v>
      </c>
      <c r="D199">
        <v>0</v>
      </c>
      <c r="E199" s="2">
        <v>44601</v>
      </c>
      <c r="F199">
        <v>202202</v>
      </c>
      <c r="G199" t="str">
        <v>45020</v>
      </c>
      <c r="H199" t="str">
        <v>Electricity</v>
      </c>
      <c r="I199">
        <v>590</v>
      </c>
      <c r="J199">
        <v>65822</v>
      </c>
      <c r="K199" t="str">
        <v>PID65000</v>
      </c>
      <c r="L199" t="str">
        <v>EU</v>
      </c>
      <c r="M199">
        <v>0</v>
      </c>
      <c r="N199">
        <v>0</v>
      </c>
      <c r="O199">
        <v>5</v>
      </c>
      <c r="P199" t="str">
        <v>Southeast Asia</v>
      </c>
      <c r="Q199">
        <v>0</v>
      </c>
      <c r="R199" t="str">
        <v>Electri**************t72_Jan*****</v>
      </c>
      <c r="S199">
        <v>19.25</v>
      </c>
      <c r="T199" t="str">
        <v xml:space="preserve">FCR-4.4 </v>
      </c>
      <c r="U199" t="str">
        <v>Q1</v>
      </c>
      <c r="Y199" t="str">
        <v>B</v>
      </c>
      <c r="Z199" t="str">
        <v>H5</v>
      </c>
      <c r="AA199">
        <v>1573444</v>
      </c>
      <c r="AB199">
        <v>1</v>
      </c>
      <c r="AC199">
        <v>44620</v>
      </c>
      <c r="AD199">
        <v>202202</v>
      </c>
      <c r="AE199" t="str">
        <v>45813</v>
      </c>
      <c r="AF199" t="str">
        <v xml:space="preserve">Travel expenses, not in </v>
      </c>
      <c r="AG199">
        <v>590</v>
      </c>
      <c r="AH199">
        <v>65814</v>
      </c>
      <c r="AI199" t="str">
        <v>PID65000</v>
      </c>
      <c r="AJ199" t="str">
        <v>EU</v>
      </c>
      <c r="AK199">
        <v>0</v>
      </c>
      <c r="AL199">
        <v>0</v>
      </c>
      <c r="AM199">
        <v>5</v>
      </c>
      <c r="AN199" t="str">
        <v>Southeast Asia</v>
      </c>
      <c r="AO199">
        <v>0</v>
      </c>
      <c r="AP199" t="str">
        <v>transpo**************isith c*****</v>
      </c>
      <c r="AQ199">
        <v>300</v>
      </c>
      <c r="AR199" t="str">
        <v xml:space="preserve">FCR-2.4 </v>
      </c>
      <c r="AS199" t="str">
        <v>Q1</v>
      </c>
    </row>
    <row r="200" spans="1:45" x14ac:dyDescent="0.25">
      <c r="A200" t="str">
        <v>B</v>
      </c>
      <c r="B200" t="str">
        <v>H5</v>
      </c>
      <c r="C200">
        <v>1573436</v>
      </c>
      <c r="D200">
        <v>1</v>
      </c>
      <c r="E200" s="2">
        <v>44601</v>
      </c>
      <c r="F200">
        <v>202202</v>
      </c>
      <c r="G200" t="str">
        <v>45520</v>
      </c>
      <c r="H200" t="str">
        <v>Repairs and maintenance of computers</v>
      </c>
      <c r="I200">
        <v>590</v>
      </c>
      <c r="J200">
        <v>65822</v>
      </c>
      <c r="K200" t="str">
        <v>PID65000</v>
      </c>
      <c r="L200" t="str">
        <v>EU</v>
      </c>
      <c r="M200">
        <v>0</v>
      </c>
      <c r="N200">
        <v>0</v>
      </c>
      <c r="O200">
        <v>5</v>
      </c>
      <c r="P200" t="str">
        <v>Southeast Asia</v>
      </c>
      <c r="Q200">
        <v>0</v>
      </c>
      <c r="R200" t="str">
        <v>monthly**************e-Trust*****</v>
      </c>
      <c r="S200">
        <v>15.4</v>
      </c>
      <c r="T200" t="str">
        <v xml:space="preserve">FCR-4.4 </v>
      </c>
      <c r="U200" t="str">
        <v>Q1</v>
      </c>
      <c r="Y200" t="str">
        <v>B</v>
      </c>
      <c r="Z200" t="str">
        <v>H5</v>
      </c>
      <c r="AA200">
        <v>1573446</v>
      </c>
      <c r="AB200">
        <v>0</v>
      </c>
      <c r="AC200">
        <v>44620</v>
      </c>
      <c r="AD200">
        <v>202202</v>
      </c>
      <c r="AE200" t="str">
        <v>46570</v>
      </c>
      <c r="AF200" t="str">
        <v>Banking costs</v>
      </c>
      <c r="AG200">
        <v>590</v>
      </c>
      <c r="AH200">
        <v>65827</v>
      </c>
      <c r="AI200" t="str">
        <v>PID65000</v>
      </c>
      <c r="AJ200" t="str">
        <v>EU</v>
      </c>
      <c r="AK200">
        <v>0</v>
      </c>
      <c r="AL200">
        <v>0</v>
      </c>
      <c r="AM200">
        <v>5</v>
      </c>
      <c r="AN200" t="str">
        <v>Southeast Asia</v>
      </c>
      <c r="AO200">
        <v>0</v>
      </c>
      <c r="AP200" t="str">
        <v>Monthly**************eb'22*****</v>
      </c>
      <c r="AQ200">
        <v>1.5</v>
      </c>
      <c r="AR200" t="str">
        <v xml:space="preserve">FCR-5.6 </v>
      </c>
      <c r="AS200" t="str">
        <v>Q1</v>
      </c>
    </row>
    <row r="201" spans="1:45" x14ac:dyDescent="0.25">
      <c r="A201" t="str">
        <v>B</v>
      </c>
      <c r="B201" t="str">
        <v>H5</v>
      </c>
      <c r="C201">
        <v>1573441</v>
      </c>
      <c r="D201">
        <v>5</v>
      </c>
      <c r="E201" s="2">
        <v>44617</v>
      </c>
      <c r="F201">
        <v>202202</v>
      </c>
      <c r="G201" t="str">
        <v>46570</v>
      </c>
      <c r="H201" t="str">
        <v>Banking costs</v>
      </c>
      <c r="I201">
        <v>590</v>
      </c>
      <c r="J201">
        <v>65827</v>
      </c>
      <c r="K201" t="str">
        <v>PID65000</v>
      </c>
      <c r="L201" t="str">
        <v>EU</v>
      </c>
      <c r="M201">
        <v>0</v>
      </c>
      <c r="N201">
        <v>0</v>
      </c>
      <c r="O201">
        <v>5</v>
      </c>
      <c r="P201" t="str">
        <v>Southeast Asia</v>
      </c>
      <c r="Q201">
        <v>0</v>
      </c>
      <c r="R201" t="str">
        <v>Bank ch************** Feb'22*****</v>
      </c>
      <c r="S201">
        <v>1</v>
      </c>
      <c r="T201" t="str">
        <v xml:space="preserve">FCR-5.6 </v>
      </c>
      <c r="U201" t="str">
        <v>Q1</v>
      </c>
      <c r="Y201" t="str">
        <v>B</v>
      </c>
      <c r="Z201" t="str">
        <v>X5</v>
      </c>
      <c r="AA201">
        <v>1573448</v>
      </c>
      <c r="AB201">
        <v>8</v>
      </c>
      <c r="AC201">
        <v>44620</v>
      </c>
      <c r="AD201">
        <v>202202</v>
      </c>
      <c r="AE201" t="str">
        <v>47211</v>
      </c>
      <c r="AF201" t="str">
        <v>Salary (employees outside HO)</v>
      </c>
      <c r="AG201">
        <v>590</v>
      </c>
      <c r="AH201">
        <v>65805</v>
      </c>
      <c r="AI201" t="str">
        <v>PID65000</v>
      </c>
      <c r="AJ201" t="str">
        <v>EU</v>
      </c>
      <c r="AK201">
        <v>0</v>
      </c>
      <c r="AL201">
        <v>0</v>
      </c>
      <c r="AM201">
        <v>5</v>
      </c>
      <c r="AN201" t="str">
        <v>Southeast Asia</v>
      </c>
      <c r="AO201">
        <v>0</v>
      </c>
      <c r="AP201" t="str">
        <v>Salary **************'22_EU*****</v>
      </c>
      <c r="AQ201">
        <v>154.5</v>
      </c>
      <c r="AR201" t="str">
        <v>FCR-1.1.2.27</v>
      </c>
      <c r="AS201" t="str">
        <v>Q1</v>
      </c>
    </row>
    <row r="202" spans="1:45" x14ac:dyDescent="0.25">
      <c r="A202" t="str">
        <v>B</v>
      </c>
      <c r="B202" t="str">
        <v>H5</v>
      </c>
      <c r="C202">
        <v>1573442</v>
      </c>
      <c r="D202">
        <v>1</v>
      </c>
      <c r="E202" s="2">
        <v>44620</v>
      </c>
      <c r="F202">
        <v>202202</v>
      </c>
      <c r="G202" t="str">
        <v>47326</v>
      </c>
      <c r="H202" t="str">
        <v>Subsistence allowances (employees outside HO)</v>
      </c>
      <c r="I202">
        <v>590</v>
      </c>
      <c r="J202">
        <v>65803</v>
      </c>
      <c r="K202" t="str">
        <v>PID65000</v>
      </c>
      <c r="L202" t="str">
        <v>EU</v>
      </c>
      <c r="M202">
        <v>0</v>
      </c>
      <c r="N202">
        <v>0</v>
      </c>
      <c r="O202">
        <v>5</v>
      </c>
      <c r="P202" t="str">
        <v>Southeast Asia</v>
      </c>
      <c r="Q202">
        <v>0</v>
      </c>
      <c r="R202" t="str">
        <v>Perdiem************** assess*****</v>
      </c>
      <c r="S202">
        <v>108.06</v>
      </c>
      <c r="T202" t="str">
        <v>FCR-1.1.1.34</v>
      </c>
      <c r="U202" t="str">
        <v>Q1</v>
      </c>
      <c r="Y202" t="str">
        <v>B</v>
      </c>
      <c r="Z202" t="str">
        <v>X5</v>
      </c>
      <c r="AA202">
        <v>1573448</v>
      </c>
      <c r="AB202">
        <v>6</v>
      </c>
      <c r="AC202">
        <v>44620</v>
      </c>
      <c r="AD202">
        <v>202202</v>
      </c>
      <c r="AE202" t="str">
        <v>47211</v>
      </c>
      <c r="AF202" t="str">
        <v>Salary (employees outside HO)</v>
      </c>
      <c r="AG202">
        <v>590</v>
      </c>
      <c r="AH202">
        <v>65802</v>
      </c>
      <c r="AI202" t="str">
        <v>PID65000</v>
      </c>
      <c r="AJ202" t="str">
        <v>EU</v>
      </c>
      <c r="AK202">
        <v>0</v>
      </c>
      <c r="AL202">
        <v>0</v>
      </c>
      <c r="AM202">
        <v>5</v>
      </c>
      <c r="AN202" t="str">
        <v>Southeast Asia</v>
      </c>
      <c r="AO202">
        <v>0</v>
      </c>
      <c r="AP202" t="str">
        <v>Salary **************'22_EU*****</v>
      </c>
      <c r="AQ202">
        <v>1325.82</v>
      </c>
      <c r="AR202" t="str">
        <v>FCR-1.1.1.33</v>
      </c>
      <c r="AS202" t="str">
        <v>Q1</v>
      </c>
    </row>
    <row r="203" spans="1:45" x14ac:dyDescent="0.25">
      <c r="A203" t="str">
        <v>B</v>
      </c>
      <c r="B203" t="str">
        <v>H5</v>
      </c>
      <c r="C203">
        <v>1573442</v>
      </c>
      <c r="D203">
        <v>0</v>
      </c>
      <c r="E203" s="2">
        <v>44620</v>
      </c>
      <c r="F203">
        <v>202202</v>
      </c>
      <c r="G203" t="str">
        <v>47326</v>
      </c>
      <c r="H203" t="str">
        <v>Subsistence allowances (employees outside HO)</v>
      </c>
      <c r="I203">
        <v>590</v>
      </c>
      <c r="J203">
        <v>65803</v>
      </c>
      <c r="K203" t="str">
        <v>PID65000</v>
      </c>
      <c r="L203" t="str">
        <v>EU</v>
      </c>
      <c r="M203">
        <v>0</v>
      </c>
      <c r="N203">
        <v>0</v>
      </c>
      <c r="O203">
        <v>5</v>
      </c>
      <c r="P203" t="str">
        <v>Southeast Asia</v>
      </c>
      <c r="Q203">
        <v>0</v>
      </c>
      <c r="R203" t="str">
        <v>Perdiem************** assess*****</v>
      </c>
      <c r="S203">
        <v>108.06</v>
      </c>
      <c r="T203" t="str">
        <v>FCR-1.1.1.34</v>
      </c>
      <c r="U203" t="str">
        <v>Q1</v>
      </c>
      <c r="Y203" t="str">
        <v>B</v>
      </c>
      <c r="Z203" t="str">
        <v>X5</v>
      </c>
      <c r="AA203">
        <v>1573448</v>
      </c>
      <c r="AB203">
        <v>4</v>
      </c>
      <c r="AC203">
        <v>44620</v>
      </c>
      <c r="AD203">
        <v>202202</v>
      </c>
      <c r="AE203" t="str">
        <v>47211</v>
      </c>
      <c r="AF203" t="str">
        <v>Salary (employees outside HO)</v>
      </c>
      <c r="AG203">
        <v>590</v>
      </c>
      <c r="AH203">
        <v>65804</v>
      </c>
      <c r="AI203" t="str">
        <v>PID65000</v>
      </c>
      <c r="AJ203" t="str">
        <v>EU</v>
      </c>
      <c r="AK203">
        <v>0</v>
      </c>
      <c r="AL203">
        <v>0</v>
      </c>
      <c r="AM203">
        <v>5</v>
      </c>
      <c r="AN203" t="str">
        <v>Southeast Asia</v>
      </c>
      <c r="AO203">
        <v>0</v>
      </c>
      <c r="AP203" t="str">
        <v>Salary **************'22_EU*****</v>
      </c>
      <c r="AQ203">
        <v>355.85</v>
      </c>
      <c r="AR203" t="str">
        <v>FCR-1.1.2.26</v>
      </c>
      <c r="AS203" t="str">
        <v>Q1</v>
      </c>
    </row>
    <row r="204" spans="1:45" x14ac:dyDescent="0.25">
      <c r="A204" t="str">
        <v>B</v>
      </c>
      <c r="B204" t="str">
        <v>H5</v>
      </c>
      <c r="C204">
        <v>1573443</v>
      </c>
      <c r="D204">
        <v>1</v>
      </c>
      <c r="E204" s="2">
        <v>44620</v>
      </c>
      <c r="F204">
        <v>202202</v>
      </c>
      <c r="G204" t="str">
        <v>45832</v>
      </c>
      <c r="H204" t="str">
        <v xml:space="preserve">Board and lodging, not in </v>
      </c>
      <c r="I204">
        <v>590</v>
      </c>
      <c r="J204">
        <v>65803</v>
      </c>
      <c r="K204" t="str">
        <v>PID65000</v>
      </c>
      <c r="L204" t="str">
        <v>EU</v>
      </c>
      <c r="M204">
        <v>0</v>
      </c>
      <c r="N204">
        <v>0</v>
      </c>
      <c r="O204">
        <v>5</v>
      </c>
      <c r="P204" t="str">
        <v>Southeast Asia</v>
      </c>
      <c r="Q204">
        <v>0</v>
      </c>
      <c r="R204" t="str">
        <v>Accomod**************5 Feb'2*****</v>
      </c>
      <c r="S204">
        <v>60</v>
      </c>
      <c r="T204" t="str">
        <v>FCR-1.1.1.34</v>
      </c>
      <c r="U204" t="str">
        <v>Q1</v>
      </c>
      <c r="Y204" t="str">
        <v>B</v>
      </c>
      <c r="Z204" t="str">
        <v>X5</v>
      </c>
      <c r="AA204">
        <v>1573448</v>
      </c>
      <c r="AB204">
        <v>11</v>
      </c>
      <c r="AC204">
        <v>44620</v>
      </c>
      <c r="AD204">
        <v>202202</v>
      </c>
      <c r="AE204" t="str">
        <v>47211</v>
      </c>
      <c r="AF204" t="str">
        <v>Salary (employees outside HO)</v>
      </c>
      <c r="AG204">
        <v>590</v>
      </c>
      <c r="AH204">
        <v>65807</v>
      </c>
      <c r="AI204" t="str">
        <v>PID65000</v>
      </c>
      <c r="AJ204" t="str">
        <v>EU</v>
      </c>
      <c r="AK204">
        <v>0</v>
      </c>
      <c r="AL204">
        <v>0</v>
      </c>
      <c r="AM204">
        <v>5</v>
      </c>
      <c r="AN204" t="str">
        <v>Southeast Asia</v>
      </c>
      <c r="AO204">
        <v>0</v>
      </c>
      <c r="AP204" t="str">
        <v>Salary **************b'22_EU*****</v>
      </c>
      <c r="AQ204">
        <v>50.3</v>
      </c>
      <c r="AR204" t="str">
        <v>FCR-1.1.2.29</v>
      </c>
      <c r="AS204" t="str">
        <v>Q1</v>
      </c>
    </row>
    <row r="205" spans="1:45" x14ac:dyDescent="0.25">
      <c r="A205" t="str">
        <v>B</v>
      </c>
      <c r="B205" t="str">
        <v>H5</v>
      </c>
      <c r="C205">
        <v>1573443</v>
      </c>
      <c r="D205">
        <v>9</v>
      </c>
      <c r="E205" s="2">
        <v>44620</v>
      </c>
      <c r="F205">
        <v>202202</v>
      </c>
      <c r="G205" t="str">
        <v>47639</v>
      </c>
      <c r="H205" t="str">
        <v>Meeting expenses and similar</v>
      </c>
      <c r="I205">
        <v>590</v>
      </c>
      <c r="J205">
        <v>65832</v>
      </c>
      <c r="K205" t="str">
        <v>PID65000</v>
      </c>
      <c r="L205" t="str">
        <v>EU</v>
      </c>
      <c r="M205">
        <v>0</v>
      </c>
      <c r="N205">
        <v>0</v>
      </c>
      <c r="O205">
        <v>5</v>
      </c>
      <c r="P205" t="str">
        <v>Southeast Asia</v>
      </c>
      <c r="Q205">
        <v>0</v>
      </c>
      <c r="R205" t="str">
        <v>materia**************rientat*****</v>
      </c>
      <c r="S205">
        <v>13.24</v>
      </c>
      <c r="T205" t="str">
        <v xml:space="preserve">FCR-6.4.2 </v>
      </c>
      <c r="U205" t="str">
        <v>Q1</v>
      </c>
      <c r="Y205" t="str">
        <v>B</v>
      </c>
      <c r="Z205" t="str">
        <v>X5</v>
      </c>
      <c r="AA205">
        <v>1573448</v>
      </c>
      <c r="AB205">
        <v>1</v>
      </c>
      <c r="AC205">
        <v>44620</v>
      </c>
      <c r="AD205">
        <v>202202</v>
      </c>
      <c r="AE205" t="str">
        <v>47211</v>
      </c>
      <c r="AF205" t="str">
        <v>Salary (employees outside HO)</v>
      </c>
      <c r="AG205">
        <v>590</v>
      </c>
      <c r="AH205">
        <v>65806</v>
      </c>
      <c r="AI205" t="str">
        <v>PID65000</v>
      </c>
      <c r="AJ205" t="str">
        <v>EU</v>
      </c>
      <c r="AK205">
        <v>0</v>
      </c>
      <c r="AL205">
        <v>0</v>
      </c>
      <c r="AM205">
        <v>5</v>
      </c>
      <c r="AN205" t="str">
        <v>Southeast Asia</v>
      </c>
      <c r="AO205">
        <v>0</v>
      </c>
      <c r="AP205" t="str">
        <v>Salary **************b'22_EU*****</v>
      </c>
      <c r="AQ205">
        <v>136.08000000000001</v>
      </c>
      <c r="AR205" t="str">
        <v>FCR-1.1.2.28</v>
      </c>
      <c r="AS205" t="str">
        <v>Q1</v>
      </c>
    </row>
    <row r="206" spans="1:45" x14ac:dyDescent="0.25">
      <c r="A206" t="str">
        <v>B</v>
      </c>
      <c r="B206" t="str">
        <v>H5</v>
      </c>
      <c r="C206">
        <v>1573443</v>
      </c>
      <c r="D206">
        <v>8</v>
      </c>
      <c r="E206" s="2">
        <v>44620</v>
      </c>
      <c r="F206">
        <v>202202</v>
      </c>
      <c r="G206" t="str">
        <v>47639</v>
      </c>
      <c r="H206" t="str">
        <v>Meeting expenses and similar</v>
      </c>
      <c r="I206">
        <v>590</v>
      </c>
      <c r="J206">
        <v>65832</v>
      </c>
      <c r="K206" t="str">
        <v>PID65000</v>
      </c>
      <c r="L206" t="str">
        <v>EU</v>
      </c>
      <c r="M206">
        <v>0</v>
      </c>
      <c r="N206">
        <v>0</v>
      </c>
      <c r="O206">
        <v>5</v>
      </c>
      <c r="P206" t="str">
        <v>Southeast Asia</v>
      </c>
      <c r="Q206">
        <v>0</v>
      </c>
      <c r="R206" t="str">
        <v>Refresh**************ticipan*****</v>
      </c>
      <c r="S206">
        <v>375.15</v>
      </c>
      <c r="T206" t="str">
        <v xml:space="preserve">FCR-6.4.2 </v>
      </c>
      <c r="U206" t="str">
        <v>Q1</v>
      </c>
      <c r="Y206" t="str">
        <v>B</v>
      </c>
      <c r="Z206" t="str">
        <v>X5</v>
      </c>
      <c r="AA206">
        <v>1573449</v>
      </c>
      <c r="AB206">
        <v>8</v>
      </c>
      <c r="AC206">
        <v>44620</v>
      </c>
      <c r="AD206">
        <v>202202</v>
      </c>
      <c r="AE206" t="str">
        <v>47390</v>
      </c>
      <c r="AF206" t="str">
        <v>Other employee benefits</v>
      </c>
      <c r="AG206">
        <v>590</v>
      </c>
      <c r="AH206">
        <v>65805</v>
      </c>
      <c r="AI206" t="str">
        <v>PID65000</v>
      </c>
      <c r="AJ206" t="str">
        <v>EU</v>
      </c>
      <c r="AK206">
        <v>0</v>
      </c>
      <c r="AL206">
        <v>0</v>
      </c>
      <c r="AM206">
        <v>5</v>
      </c>
      <c r="AN206" t="str">
        <v>Southeast Asia</v>
      </c>
      <c r="AO206">
        <v>0</v>
      </c>
      <c r="AP206" t="str">
        <v>Communi**************sa in F*****</v>
      </c>
      <c r="AQ206">
        <v>1.88</v>
      </c>
      <c r="AR206" t="str">
        <v>FCR-1.1.2.27</v>
      </c>
      <c r="AS206" t="str">
        <v>Q1</v>
      </c>
    </row>
    <row r="207" spans="1:45" x14ac:dyDescent="0.25">
      <c r="A207" t="str">
        <v>B</v>
      </c>
      <c r="B207" t="str">
        <v>H5</v>
      </c>
      <c r="C207">
        <v>1573443</v>
      </c>
      <c r="D207">
        <v>7</v>
      </c>
      <c r="E207" s="2">
        <v>44620</v>
      </c>
      <c r="F207">
        <v>202202</v>
      </c>
      <c r="G207" t="str">
        <v>47639</v>
      </c>
      <c r="H207" t="str">
        <v>Meeting expenses and similar</v>
      </c>
      <c r="I207">
        <v>590</v>
      </c>
      <c r="J207">
        <v>65832</v>
      </c>
      <c r="K207" t="str">
        <v>PID65000</v>
      </c>
      <c r="L207" t="str">
        <v>EU</v>
      </c>
      <c r="M207">
        <v>0</v>
      </c>
      <c r="N207">
        <v>0</v>
      </c>
      <c r="O207">
        <v>5</v>
      </c>
      <c r="P207" t="str">
        <v>Southeast Asia</v>
      </c>
      <c r="Q207">
        <v>0</v>
      </c>
      <c r="R207" t="str">
        <v>Transpo**************ipants_*****</v>
      </c>
      <c r="S207">
        <v>88</v>
      </c>
      <c r="T207" t="str">
        <v xml:space="preserve">FCR-6.4.2 </v>
      </c>
      <c r="U207" t="str">
        <v>Q1</v>
      </c>
      <c r="Y207" t="str">
        <v>B</v>
      </c>
      <c r="Z207" t="str">
        <v>X5</v>
      </c>
      <c r="AA207">
        <v>1573449</v>
      </c>
      <c r="AB207">
        <v>1</v>
      </c>
      <c r="AC207">
        <v>44620</v>
      </c>
      <c r="AD207">
        <v>202202</v>
      </c>
      <c r="AE207" t="str">
        <v>47390</v>
      </c>
      <c r="AF207" t="str">
        <v>Other employee benefits</v>
      </c>
      <c r="AG207">
        <v>590</v>
      </c>
      <c r="AH207">
        <v>65806</v>
      </c>
      <c r="AI207" t="str">
        <v>PID65000</v>
      </c>
      <c r="AJ207" t="str">
        <v>EU</v>
      </c>
      <c r="AK207">
        <v>0</v>
      </c>
      <c r="AL207">
        <v>0</v>
      </c>
      <c r="AM207">
        <v>5</v>
      </c>
      <c r="AN207" t="str">
        <v>Southeast Asia</v>
      </c>
      <c r="AO207">
        <v>0</v>
      </c>
      <c r="AP207" t="str">
        <v>Communi**************nea in *****</v>
      </c>
      <c r="AQ207">
        <v>2.8</v>
      </c>
      <c r="AR207" t="str">
        <v>FCR-1.1.2.28</v>
      </c>
      <c r="AS207" t="str">
        <v>Q1</v>
      </c>
    </row>
    <row r="208" spans="1:45" x14ac:dyDescent="0.25">
      <c r="A208" t="str">
        <v>B</v>
      </c>
      <c r="B208" t="str">
        <v>H5</v>
      </c>
      <c r="C208">
        <v>1573443</v>
      </c>
      <c r="D208">
        <v>6</v>
      </c>
      <c r="E208" s="2">
        <v>44620</v>
      </c>
      <c r="F208">
        <v>202202</v>
      </c>
      <c r="G208" t="str">
        <v>47639</v>
      </c>
      <c r="H208" t="str">
        <v>Meeting expenses and similar</v>
      </c>
      <c r="I208">
        <v>590</v>
      </c>
      <c r="J208">
        <v>65832</v>
      </c>
      <c r="K208" t="str">
        <v>PID65000</v>
      </c>
      <c r="L208" t="str">
        <v>EU</v>
      </c>
      <c r="M208">
        <v>0</v>
      </c>
      <c r="N208">
        <v>0</v>
      </c>
      <c r="O208">
        <v>5</v>
      </c>
      <c r="P208" t="str">
        <v>Southeast Asia</v>
      </c>
      <c r="Q208">
        <v>0</v>
      </c>
      <c r="R208" t="str">
        <v>Accomod**************ants_EU*****</v>
      </c>
      <c r="S208">
        <v>170</v>
      </c>
      <c r="T208" t="str">
        <v xml:space="preserve">FCR-6.4.2 </v>
      </c>
      <c r="U208" t="str">
        <v>Q1</v>
      </c>
      <c r="Y208" t="str">
        <v>B</v>
      </c>
      <c r="Z208" t="str">
        <v>X5</v>
      </c>
      <c r="AA208">
        <v>1573449</v>
      </c>
      <c r="AB208">
        <v>4</v>
      </c>
      <c r="AC208">
        <v>44620</v>
      </c>
      <c r="AD208">
        <v>202202</v>
      </c>
      <c r="AE208" t="str">
        <v>47390</v>
      </c>
      <c r="AF208" t="str">
        <v>Other employee benefits</v>
      </c>
      <c r="AG208">
        <v>590</v>
      </c>
      <c r="AH208">
        <v>65804</v>
      </c>
      <c r="AI208" t="str">
        <v>PID65000</v>
      </c>
      <c r="AJ208" t="str">
        <v>EU</v>
      </c>
      <c r="AK208">
        <v>0</v>
      </c>
      <c r="AL208">
        <v>0</v>
      </c>
      <c r="AM208">
        <v>5</v>
      </c>
      <c r="AN208" t="str">
        <v>Southeast Asia</v>
      </c>
      <c r="AO208">
        <v>0</v>
      </c>
      <c r="AP208" t="str">
        <v>Communi**************Da in F*****</v>
      </c>
      <c r="AQ208">
        <v>6.58</v>
      </c>
      <c r="AR208" t="str">
        <v>FCR-1.1.2.26</v>
      </c>
      <c r="AS208" t="str">
        <v>Q1</v>
      </c>
    </row>
    <row r="209" spans="1:45" x14ac:dyDescent="0.25">
      <c r="A209" t="str">
        <v>B</v>
      </c>
      <c r="B209" t="str">
        <v>H5</v>
      </c>
      <c r="C209">
        <v>1573443</v>
      </c>
      <c r="D209">
        <v>5</v>
      </c>
      <c r="E209" s="2">
        <v>44620</v>
      </c>
      <c r="F209">
        <v>202202</v>
      </c>
      <c r="G209" t="str">
        <v>47639</v>
      </c>
      <c r="H209" t="str">
        <v>Meeting expenses and similar</v>
      </c>
      <c r="I209">
        <v>590</v>
      </c>
      <c r="J209">
        <v>65832</v>
      </c>
      <c r="K209" t="str">
        <v>PID65000</v>
      </c>
      <c r="L209" t="str">
        <v>EU</v>
      </c>
      <c r="M209">
        <v>0</v>
      </c>
      <c r="N209">
        <v>0</v>
      </c>
      <c r="O209">
        <v>5</v>
      </c>
      <c r="P209" t="str">
        <v>Southeast Asia</v>
      </c>
      <c r="Q209">
        <v>0</v>
      </c>
      <c r="R209" t="str">
        <v>Perdiem**************EU proj*****</v>
      </c>
      <c r="S209">
        <v>174</v>
      </c>
      <c r="T209" t="str">
        <v xml:space="preserve">FCR-6.4.2 </v>
      </c>
      <c r="U209" t="str">
        <v>Q1</v>
      </c>
      <c r="Y209" t="str">
        <v>B</v>
      </c>
      <c r="Z209" t="str">
        <v>X5</v>
      </c>
      <c r="AA209">
        <v>1573449</v>
      </c>
      <c r="AB209">
        <v>11</v>
      </c>
      <c r="AC209">
        <v>44620</v>
      </c>
      <c r="AD209">
        <v>202202</v>
      </c>
      <c r="AE209" t="str">
        <v>47390</v>
      </c>
      <c r="AF209" t="str">
        <v>Other employee benefits</v>
      </c>
      <c r="AG209">
        <v>590</v>
      </c>
      <c r="AH209">
        <v>65807</v>
      </c>
      <c r="AI209" t="str">
        <v>PID65000</v>
      </c>
      <c r="AJ209" t="str">
        <v>EU</v>
      </c>
      <c r="AK209">
        <v>0</v>
      </c>
      <c r="AL209">
        <v>0</v>
      </c>
      <c r="AM209">
        <v>5</v>
      </c>
      <c r="AN209" t="str">
        <v>Southeast Asia</v>
      </c>
      <c r="AO209">
        <v>0</v>
      </c>
      <c r="AP209" t="str">
        <v>Communi**************uch in *****</v>
      </c>
      <c r="AQ209">
        <v>0.69</v>
      </c>
      <c r="AR209" t="str">
        <v>FCR-1.1.2.29</v>
      </c>
      <c r="AS209" t="str">
        <v>Q1</v>
      </c>
    </row>
    <row r="210" spans="1:45" x14ac:dyDescent="0.25">
      <c r="A210" t="str">
        <v>B</v>
      </c>
      <c r="B210" t="str">
        <v>H5</v>
      </c>
      <c r="C210">
        <v>1573443</v>
      </c>
      <c r="D210">
        <v>4</v>
      </c>
      <c r="E210" s="2">
        <v>44620</v>
      </c>
      <c r="F210">
        <v>202202</v>
      </c>
      <c r="G210" t="str">
        <v>47326</v>
      </c>
      <c r="H210" t="str">
        <v>Subsistence allowances (employees outside HO)</v>
      </c>
      <c r="I210">
        <v>590</v>
      </c>
      <c r="J210">
        <v>65803</v>
      </c>
      <c r="K210" t="str">
        <v>PID65000</v>
      </c>
      <c r="L210" t="str">
        <v>EU</v>
      </c>
      <c r="M210">
        <v>0</v>
      </c>
      <c r="N210">
        <v>0</v>
      </c>
      <c r="O210">
        <v>5</v>
      </c>
      <c r="P210" t="str">
        <v>Southeast Asia</v>
      </c>
      <c r="Q210">
        <v>0</v>
      </c>
      <c r="R210" t="str">
        <v>Perdiem**************ct orie*****</v>
      </c>
      <c r="S210">
        <v>54.03</v>
      </c>
      <c r="T210" t="str">
        <v>FCR-1.1.1.34</v>
      </c>
      <c r="U210" t="str">
        <v>Q1</v>
      </c>
      <c r="Y210" t="str">
        <v>B</v>
      </c>
      <c r="Z210" t="str">
        <v>X5</v>
      </c>
      <c r="AA210">
        <v>1573449</v>
      </c>
      <c r="AB210">
        <v>6</v>
      </c>
      <c r="AC210">
        <v>44620</v>
      </c>
      <c r="AD210">
        <v>202202</v>
      </c>
      <c r="AE210" t="str">
        <v>47390</v>
      </c>
      <c r="AF210" t="str">
        <v>Other employee benefits</v>
      </c>
      <c r="AG210">
        <v>590</v>
      </c>
      <c r="AH210">
        <v>65802</v>
      </c>
      <c r="AI210" t="str">
        <v>PID65000</v>
      </c>
      <c r="AJ210" t="str">
        <v>EU</v>
      </c>
      <c r="AK210">
        <v>0</v>
      </c>
      <c r="AL210">
        <v>0</v>
      </c>
      <c r="AM210">
        <v>5</v>
      </c>
      <c r="AN210" t="str">
        <v>Southeast Asia</v>
      </c>
      <c r="AO210">
        <v>0</v>
      </c>
      <c r="AP210" t="str">
        <v>Communi**************Ly in F*****</v>
      </c>
      <c r="AQ210">
        <v>34.89</v>
      </c>
      <c r="AR210" t="str">
        <v>FCR-1.1.1.33</v>
      </c>
      <c r="AS210" t="str">
        <v>Q1</v>
      </c>
    </row>
    <row r="211" spans="1:45" x14ac:dyDescent="0.25">
      <c r="A211" t="str">
        <v>B</v>
      </c>
      <c r="B211" t="str">
        <v>H5</v>
      </c>
      <c r="C211">
        <v>1573443</v>
      </c>
      <c r="D211">
        <v>2</v>
      </c>
      <c r="E211" s="2">
        <v>44620</v>
      </c>
      <c r="F211">
        <v>202202</v>
      </c>
      <c r="G211" t="str">
        <v>47326</v>
      </c>
      <c r="H211" t="str">
        <v>Subsistence allowances (employees outside HO)</v>
      </c>
      <c r="I211">
        <v>590</v>
      </c>
      <c r="J211">
        <v>65803</v>
      </c>
      <c r="K211" t="str">
        <v>PID65000</v>
      </c>
      <c r="L211" t="str">
        <v>EU</v>
      </c>
      <c r="M211">
        <v>0</v>
      </c>
      <c r="N211">
        <v>0</v>
      </c>
      <c r="O211">
        <v>5</v>
      </c>
      <c r="P211" t="str">
        <v>Southeast Asia</v>
      </c>
      <c r="Q211">
        <v>0</v>
      </c>
      <c r="R211" t="str">
        <v>Accomod**************a 20-25*****</v>
      </c>
      <c r="S211">
        <v>153</v>
      </c>
      <c r="T211" t="str">
        <v>FCR-1.1.1.34</v>
      </c>
      <c r="U211" t="str">
        <v>Q1</v>
      </c>
      <c r="Y211" t="str">
        <v>B</v>
      </c>
      <c r="Z211" t="str">
        <v>X5</v>
      </c>
      <c r="AA211">
        <v>1573450</v>
      </c>
      <c r="AB211">
        <v>4</v>
      </c>
      <c r="AC211">
        <v>44620</v>
      </c>
      <c r="AD211">
        <v>202202</v>
      </c>
      <c r="AE211" t="str">
        <v>47586</v>
      </c>
      <c r="AF211" t="str">
        <v>Personnel insurance (employees outside HO)</v>
      </c>
      <c r="AG211">
        <v>590</v>
      </c>
      <c r="AH211">
        <v>65804</v>
      </c>
      <c r="AI211" t="str">
        <v>PID65000</v>
      </c>
      <c r="AJ211" t="str">
        <v>EU</v>
      </c>
      <c r="AK211">
        <v>0</v>
      </c>
      <c r="AL211">
        <v>0</v>
      </c>
      <c r="AM211">
        <v>5</v>
      </c>
      <c r="AN211" t="str">
        <v>Southeast Asia</v>
      </c>
      <c r="AO211">
        <v>0</v>
      </c>
      <c r="AP211" t="str">
        <v>health **************urance *****</v>
      </c>
      <c r="AQ211">
        <v>1.37</v>
      </c>
      <c r="AR211" t="str">
        <v>FCR-1.1.2.26</v>
      </c>
      <c r="AS211" t="str">
        <v>Q1</v>
      </c>
    </row>
    <row r="212" spans="1:45" x14ac:dyDescent="0.25">
      <c r="A212" t="str">
        <v>B</v>
      </c>
      <c r="B212" t="str">
        <v>H5</v>
      </c>
      <c r="C212">
        <v>1573444</v>
      </c>
      <c r="D212">
        <v>1</v>
      </c>
      <c r="E212" s="2">
        <v>44620</v>
      </c>
      <c r="F212">
        <v>202202</v>
      </c>
      <c r="G212" t="str">
        <v>45813</v>
      </c>
      <c r="H212" t="str">
        <v xml:space="preserve">Travel expenses, not in </v>
      </c>
      <c r="I212">
        <v>590</v>
      </c>
      <c r="J212">
        <v>65814</v>
      </c>
      <c r="K212" t="str">
        <v>PID65000</v>
      </c>
      <c r="L212" t="str">
        <v>EU</v>
      </c>
      <c r="M212">
        <v>0</v>
      </c>
      <c r="N212">
        <v>0</v>
      </c>
      <c r="O212">
        <v>5</v>
      </c>
      <c r="P212" t="str">
        <v>Southeast Asia</v>
      </c>
      <c r="Q212">
        <v>0</v>
      </c>
      <c r="R212" t="str">
        <v>transpo**************isith c*****</v>
      </c>
      <c r="S212">
        <v>300</v>
      </c>
      <c r="T212" t="str">
        <v xml:space="preserve">FCR-2.4 </v>
      </c>
      <c r="U212" t="str">
        <v>Q1</v>
      </c>
      <c r="Y212" t="str">
        <v>B</v>
      </c>
      <c r="Z212" t="str">
        <v>X5</v>
      </c>
      <c r="AA212">
        <v>1573450</v>
      </c>
      <c r="AB212">
        <v>6</v>
      </c>
      <c r="AC212">
        <v>44620</v>
      </c>
      <c r="AD212">
        <v>202202</v>
      </c>
      <c r="AE212" t="str">
        <v>47586</v>
      </c>
      <c r="AF212" t="str">
        <v>Personnel insurance (employees outside HO)</v>
      </c>
      <c r="AG212">
        <v>590</v>
      </c>
      <c r="AH212">
        <v>65802</v>
      </c>
      <c r="AI212" t="str">
        <v>PID65000</v>
      </c>
      <c r="AJ212" t="str">
        <v>EU</v>
      </c>
      <c r="AK212">
        <v>0</v>
      </c>
      <c r="AL212">
        <v>0</v>
      </c>
      <c r="AM212">
        <v>5</v>
      </c>
      <c r="AN212" t="str">
        <v>Southeast Asia</v>
      </c>
      <c r="AO212">
        <v>0</v>
      </c>
      <c r="AP212" t="str">
        <v>health **************urance *****</v>
      </c>
      <c r="AQ212">
        <v>7.26</v>
      </c>
      <c r="AR212" t="str">
        <v>FCR-1.1.1.33</v>
      </c>
      <c r="AS212" t="str">
        <v>Q1</v>
      </c>
    </row>
    <row r="213" spans="1:45" x14ac:dyDescent="0.25">
      <c r="A213" t="str">
        <v>B</v>
      </c>
      <c r="B213" t="str">
        <v>H5</v>
      </c>
      <c r="C213">
        <v>1573446</v>
      </c>
      <c r="D213">
        <v>0</v>
      </c>
      <c r="E213" s="2">
        <v>44620</v>
      </c>
      <c r="F213">
        <v>202202</v>
      </c>
      <c r="G213" t="str">
        <v>46570</v>
      </c>
      <c r="H213" t="str">
        <v>Banking costs</v>
      </c>
      <c r="I213">
        <v>590</v>
      </c>
      <c r="J213">
        <v>65827</v>
      </c>
      <c r="K213" t="str">
        <v>PID65000</v>
      </c>
      <c r="L213" t="str">
        <v>EU</v>
      </c>
      <c r="M213">
        <v>0</v>
      </c>
      <c r="N213">
        <v>0</v>
      </c>
      <c r="O213">
        <v>5</v>
      </c>
      <c r="P213" t="str">
        <v>Southeast Asia</v>
      </c>
      <c r="Q213">
        <v>0</v>
      </c>
      <c r="R213" t="str">
        <v>Monthly**************eb'22*****</v>
      </c>
      <c r="S213">
        <v>1.5</v>
      </c>
      <c r="T213" t="str">
        <v xml:space="preserve">FCR-5.6 </v>
      </c>
      <c r="U213" t="str">
        <v>Q1</v>
      </c>
      <c r="Y213" t="str">
        <v>B</v>
      </c>
      <c r="Z213" t="str">
        <v>X5</v>
      </c>
      <c r="AA213">
        <v>1573450</v>
      </c>
      <c r="AB213">
        <v>9</v>
      </c>
      <c r="AC213">
        <v>44620</v>
      </c>
      <c r="AD213">
        <v>202202</v>
      </c>
      <c r="AE213" t="str">
        <v>47586</v>
      </c>
      <c r="AF213" t="str">
        <v>Personnel insurance (employees outside HO)</v>
      </c>
      <c r="AG213">
        <v>590</v>
      </c>
      <c r="AH213">
        <v>65805</v>
      </c>
      <c r="AI213" t="str">
        <v>PID65000</v>
      </c>
      <c r="AJ213" t="str">
        <v>EU</v>
      </c>
      <c r="AK213">
        <v>0</v>
      </c>
      <c r="AL213">
        <v>0</v>
      </c>
      <c r="AM213">
        <v>5</v>
      </c>
      <c r="AN213" t="str">
        <v>Southeast Asia</v>
      </c>
      <c r="AO213">
        <v>0</v>
      </c>
      <c r="AP213" t="str">
        <v>health **************urance *****</v>
      </c>
      <c r="AQ213">
        <v>3.76</v>
      </c>
      <c r="AR213" t="str">
        <v>FCR-1.1.2.27</v>
      </c>
      <c r="AS213" t="str">
        <v>Q1</v>
      </c>
    </row>
    <row r="214" spans="1:45" x14ac:dyDescent="0.25">
      <c r="A214" t="str">
        <v>B</v>
      </c>
      <c r="B214" t="str">
        <v>X5</v>
      </c>
      <c r="C214">
        <v>1573448</v>
      </c>
      <c r="D214">
        <v>8</v>
      </c>
      <c r="E214" s="2">
        <v>44620</v>
      </c>
      <c r="F214">
        <v>202202</v>
      </c>
      <c r="G214" t="str">
        <v>47211</v>
      </c>
      <c r="H214" t="str">
        <v>Salary (employees outside HO)</v>
      </c>
      <c r="I214">
        <v>590</v>
      </c>
      <c r="J214">
        <v>65805</v>
      </c>
      <c r="K214" t="str">
        <v>PID65000</v>
      </c>
      <c r="L214" t="str">
        <v>EU</v>
      </c>
      <c r="M214">
        <v>0</v>
      </c>
      <c r="N214">
        <v>0</v>
      </c>
      <c r="O214">
        <v>5</v>
      </c>
      <c r="P214" t="str">
        <v>Southeast Asia</v>
      </c>
      <c r="Q214">
        <v>0</v>
      </c>
      <c r="R214" t="str">
        <v>Salary **************'22_EU*****</v>
      </c>
      <c r="S214">
        <v>154.5</v>
      </c>
      <c r="T214" t="str">
        <v>FCR-1.1.2.27</v>
      </c>
      <c r="U214" t="str">
        <v>Q1</v>
      </c>
      <c r="Y214" t="str">
        <v>B</v>
      </c>
      <c r="Z214" t="str">
        <v>X5</v>
      </c>
      <c r="AA214">
        <v>1573450</v>
      </c>
      <c r="AB214">
        <v>11</v>
      </c>
      <c r="AC214">
        <v>44620</v>
      </c>
      <c r="AD214">
        <v>202202</v>
      </c>
      <c r="AE214" t="str">
        <v>47586</v>
      </c>
      <c r="AF214" t="str">
        <v>Personnel insurance (employees outside HO)</v>
      </c>
      <c r="AG214">
        <v>590</v>
      </c>
      <c r="AH214">
        <v>65807</v>
      </c>
      <c r="AI214" t="str">
        <v>PID65000</v>
      </c>
      <c r="AJ214" t="str">
        <v>EU</v>
      </c>
      <c r="AK214">
        <v>0</v>
      </c>
      <c r="AL214">
        <v>0</v>
      </c>
      <c r="AM214">
        <v>5</v>
      </c>
      <c r="AN214" t="str">
        <v>Southeast Asia</v>
      </c>
      <c r="AO214">
        <v>0</v>
      </c>
      <c r="AP214" t="str">
        <v>health **************urance *****</v>
      </c>
      <c r="AQ214">
        <v>1.44</v>
      </c>
      <c r="AR214" t="str">
        <v>FCR-1.1.2.29</v>
      </c>
      <c r="AS214" t="str">
        <v>Q1</v>
      </c>
    </row>
    <row r="215" spans="1:45" x14ac:dyDescent="0.25">
      <c r="A215" t="str">
        <v>B</v>
      </c>
      <c r="B215" t="str">
        <v>X5</v>
      </c>
      <c r="C215">
        <v>1573448</v>
      </c>
      <c r="D215">
        <v>6</v>
      </c>
      <c r="E215" s="2">
        <v>44620</v>
      </c>
      <c r="F215">
        <v>202202</v>
      </c>
      <c r="G215" t="str">
        <v>47211</v>
      </c>
      <c r="H215" t="str">
        <v>Salary (employees outside HO)</v>
      </c>
      <c r="I215">
        <v>590</v>
      </c>
      <c r="J215">
        <v>65802</v>
      </c>
      <c r="K215" t="str">
        <v>PID65000</v>
      </c>
      <c r="L215" t="str">
        <v>EU</v>
      </c>
      <c r="M215">
        <v>0</v>
      </c>
      <c r="N215">
        <v>0</v>
      </c>
      <c r="O215">
        <v>5</v>
      </c>
      <c r="P215" t="str">
        <v>Southeast Asia</v>
      </c>
      <c r="Q215">
        <v>0</v>
      </c>
      <c r="R215" t="str">
        <v>Salary **************'22_EU*****</v>
      </c>
      <c r="S215">
        <v>1325.82</v>
      </c>
      <c r="T215" t="str">
        <v>FCR-1.1.1.33</v>
      </c>
      <c r="U215" t="str">
        <v>Q1</v>
      </c>
      <c r="Y215" t="str">
        <v>B</v>
      </c>
      <c r="Z215" t="str">
        <v>X5</v>
      </c>
      <c r="AA215">
        <v>1573450</v>
      </c>
      <c r="AB215">
        <v>1</v>
      </c>
      <c r="AC215">
        <v>44620</v>
      </c>
      <c r="AD215">
        <v>202202</v>
      </c>
      <c r="AE215" t="str">
        <v>47586</v>
      </c>
      <c r="AF215" t="str">
        <v>Personnel insurance (employees outside HO)</v>
      </c>
      <c r="AG215">
        <v>590</v>
      </c>
      <c r="AH215">
        <v>65806</v>
      </c>
      <c r="AI215" t="str">
        <v>PID65000</v>
      </c>
      <c r="AJ215" t="str">
        <v>EU</v>
      </c>
      <c r="AK215">
        <v>0</v>
      </c>
      <c r="AL215">
        <v>0</v>
      </c>
      <c r="AM215">
        <v>5</v>
      </c>
      <c r="AN215" t="str">
        <v>Southeast Asia</v>
      </c>
      <c r="AO215">
        <v>0</v>
      </c>
      <c r="AP215" t="str">
        <v>health **************urance *****</v>
      </c>
      <c r="AQ215">
        <v>1.17</v>
      </c>
      <c r="AR215" t="str">
        <v>FCR-1.1.2.28</v>
      </c>
      <c r="AS215" t="str">
        <v>Q1</v>
      </c>
    </row>
    <row r="216" spans="1:45" x14ac:dyDescent="0.25">
      <c r="A216" t="str">
        <v>B</v>
      </c>
      <c r="B216" t="str">
        <v>X5</v>
      </c>
      <c r="C216">
        <v>1573448</v>
      </c>
      <c r="D216">
        <v>4</v>
      </c>
      <c r="E216" s="2">
        <v>44620</v>
      </c>
      <c r="F216">
        <v>202202</v>
      </c>
      <c r="G216" t="str">
        <v>47211</v>
      </c>
      <c r="H216" t="str">
        <v>Salary (employees outside HO)</v>
      </c>
      <c r="I216">
        <v>590</v>
      </c>
      <c r="J216">
        <v>65804</v>
      </c>
      <c r="K216" t="str">
        <v>PID65000</v>
      </c>
      <c r="L216" t="str">
        <v>EU</v>
      </c>
      <c r="M216">
        <v>0</v>
      </c>
      <c r="N216">
        <v>0</v>
      </c>
      <c r="O216">
        <v>5</v>
      </c>
      <c r="P216" t="str">
        <v>Southeast Asia</v>
      </c>
      <c r="Q216">
        <v>0</v>
      </c>
      <c r="R216" t="str">
        <v>Salary **************'22_EU*****</v>
      </c>
      <c r="S216">
        <v>355.85</v>
      </c>
      <c r="T216" t="str">
        <v>FCR-1.1.2.26</v>
      </c>
      <c r="U216" t="str">
        <v>Q1</v>
      </c>
      <c r="Y216" t="str">
        <v>B</v>
      </c>
      <c r="Z216" t="str">
        <v>X5</v>
      </c>
      <c r="AA216">
        <v>1573451</v>
      </c>
      <c r="AB216">
        <v>7</v>
      </c>
      <c r="AC216">
        <v>44620</v>
      </c>
      <c r="AD216">
        <v>202202</v>
      </c>
      <c r="AE216" t="str">
        <v>46990</v>
      </c>
      <c r="AF216" t="str">
        <v>Other external expenses</v>
      </c>
      <c r="AG216">
        <v>590</v>
      </c>
      <c r="AH216">
        <v>65802</v>
      </c>
      <c r="AI216" t="str">
        <v>PID65000</v>
      </c>
      <c r="AJ216" t="str">
        <v>EU</v>
      </c>
      <c r="AK216">
        <v>0</v>
      </c>
      <c r="AL216">
        <v>0</v>
      </c>
      <c r="AM216">
        <v>5</v>
      </c>
      <c r="AN216" t="str">
        <v>Southeast Asia</v>
      </c>
      <c r="AO216">
        <v>0</v>
      </c>
      <c r="AP216" t="str">
        <v>NSSF to**************2_EU*****</v>
      </c>
      <c r="AQ216">
        <v>7</v>
      </c>
      <c r="AR216" t="str">
        <v>FCR-1.1.1.33</v>
      </c>
      <c r="AS216" t="str">
        <v>Q1</v>
      </c>
    </row>
    <row r="217" spans="1:45" x14ac:dyDescent="0.25">
      <c r="A217" t="str">
        <v>B</v>
      </c>
      <c r="B217" t="str">
        <v>X5</v>
      </c>
      <c r="C217">
        <v>1573448</v>
      </c>
      <c r="D217">
        <v>11</v>
      </c>
      <c r="E217" s="2">
        <v>44620</v>
      </c>
      <c r="F217">
        <v>202202</v>
      </c>
      <c r="G217" t="str">
        <v>47211</v>
      </c>
      <c r="H217" t="str">
        <v>Salary (employees outside HO)</v>
      </c>
      <c r="I217">
        <v>590</v>
      </c>
      <c r="J217">
        <v>65807</v>
      </c>
      <c r="K217" t="str">
        <v>PID65000</v>
      </c>
      <c r="L217" t="str">
        <v>EU</v>
      </c>
      <c r="M217">
        <v>0</v>
      </c>
      <c r="N217">
        <v>0</v>
      </c>
      <c r="O217">
        <v>5</v>
      </c>
      <c r="P217" t="str">
        <v>Southeast Asia</v>
      </c>
      <c r="Q217">
        <v>0</v>
      </c>
      <c r="R217" t="str">
        <v>Salary **************b'22_EU*****</v>
      </c>
      <c r="S217">
        <v>50.3</v>
      </c>
      <c r="T217" t="str">
        <v>FCR-1.1.2.29</v>
      </c>
      <c r="U217" t="str">
        <v>Q1</v>
      </c>
      <c r="Y217" t="str">
        <v>B</v>
      </c>
      <c r="Z217" t="str">
        <v>X5</v>
      </c>
      <c r="AA217">
        <v>1573451</v>
      </c>
      <c r="AB217">
        <v>9</v>
      </c>
      <c r="AC217">
        <v>44620</v>
      </c>
      <c r="AD217">
        <v>202202</v>
      </c>
      <c r="AE217" t="str">
        <v>46990</v>
      </c>
      <c r="AF217" t="str">
        <v>Other external expenses</v>
      </c>
      <c r="AG217">
        <v>590</v>
      </c>
      <c r="AH217">
        <v>65805</v>
      </c>
      <c r="AI217" t="str">
        <v>PID65000</v>
      </c>
      <c r="AJ217" t="str">
        <v>EU</v>
      </c>
      <c r="AK217">
        <v>0</v>
      </c>
      <c r="AL217">
        <v>0</v>
      </c>
      <c r="AM217">
        <v>5</v>
      </c>
      <c r="AN217" t="str">
        <v>Southeast Asia</v>
      </c>
      <c r="AO217">
        <v>0</v>
      </c>
      <c r="AP217" t="str">
        <v>NSSF to**************2_EU*****</v>
      </c>
      <c r="AQ217">
        <v>1.25</v>
      </c>
      <c r="AR217" t="str">
        <v>FCR-1.1.2.27</v>
      </c>
      <c r="AS217" t="str">
        <v>Q1</v>
      </c>
    </row>
    <row r="218" spans="1:45" x14ac:dyDescent="0.25">
      <c r="A218" t="str">
        <v>B</v>
      </c>
      <c r="B218" t="str">
        <v>X5</v>
      </c>
      <c r="C218">
        <v>1573448</v>
      </c>
      <c r="D218">
        <v>1</v>
      </c>
      <c r="E218" s="2">
        <v>44620</v>
      </c>
      <c r="F218">
        <v>202202</v>
      </c>
      <c r="G218" t="str">
        <v>47211</v>
      </c>
      <c r="H218" t="str">
        <v>Salary (employees outside HO)</v>
      </c>
      <c r="I218">
        <v>590</v>
      </c>
      <c r="J218">
        <v>65806</v>
      </c>
      <c r="K218" t="str">
        <v>PID65000</v>
      </c>
      <c r="L218" t="str">
        <v>EU</v>
      </c>
      <c r="M218">
        <v>0</v>
      </c>
      <c r="N218">
        <v>0</v>
      </c>
      <c r="O218">
        <v>5</v>
      </c>
      <c r="P218" t="str">
        <v>Southeast Asia</v>
      </c>
      <c r="Q218">
        <v>0</v>
      </c>
      <c r="R218" t="str">
        <v>Salary **************b'22_EU*****</v>
      </c>
      <c r="S218">
        <v>136.08000000000001</v>
      </c>
      <c r="T218" t="str">
        <v>FCR-1.1.2.28</v>
      </c>
      <c r="U218" t="str">
        <v>Q1</v>
      </c>
      <c r="Y218" t="str">
        <v>B</v>
      </c>
      <c r="Z218" t="str">
        <v>X5</v>
      </c>
      <c r="AA218">
        <v>1573451</v>
      </c>
      <c r="AB218">
        <v>12</v>
      </c>
      <c r="AC218">
        <v>44620</v>
      </c>
      <c r="AD218">
        <v>202202</v>
      </c>
      <c r="AE218" t="str">
        <v>46990</v>
      </c>
      <c r="AF218" t="str">
        <v>Other external expenses</v>
      </c>
      <c r="AG218">
        <v>590</v>
      </c>
      <c r="AH218">
        <v>65807</v>
      </c>
      <c r="AI218" t="str">
        <v>PID65000</v>
      </c>
      <c r="AJ218" t="str">
        <v>EU</v>
      </c>
      <c r="AK218">
        <v>0</v>
      </c>
      <c r="AL218">
        <v>0</v>
      </c>
      <c r="AM218">
        <v>5</v>
      </c>
      <c r="AN218" t="str">
        <v>Southeast Asia</v>
      </c>
      <c r="AO218">
        <v>0</v>
      </c>
      <c r="AP218" t="str">
        <v>NSSF to**************22_EU*****</v>
      </c>
      <c r="AQ218">
        <v>1.39</v>
      </c>
      <c r="AR218" t="str">
        <v>FCR-1.1.2.29</v>
      </c>
      <c r="AS218" t="str">
        <v>Q1</v>
      </c>
    </row>
    <row r="219" spans="1:45" x14ac:dyDescent="0.25">
      <c r="A219" t="str">
        <v>B</v>
      </c>
      <c r="B219" t="str">
        <v>X5</v>
      </c>
      <c r="C219">
        <v>1573449</v>
      </c>
      <c r="D219">
        <v>8</v>
      </c>
      <c r="E219" s="2">
        <v>44620</v>
      </c>
      <c r="F219">
        <v>202202</v>
      </c>
      <c r="G219" t="str">
        <v>47390</v>
      </c>
      <c r="H219" t="str">
        <v>Other employee benefits</v>
      </c>
      <c r="I219">
        <v>590</v>
      </c>
      <c r="J219">
        <v>65805</v>
      </c>
      <c r="K219" t="str">
        <v>PID65000</v>
      </c>
      <c r="L219" t="str">
        <v>EU</v>
      </c>
      <c r="M219">
        <v>0</v>
      </c>
      <c r="N219">
        <v>0</v>
      </c>
      <c r="O219">
        <v>5</v>
      </c>
      <c r="P219" t="str">
        <v>Southeast Asia</v>
      </c>
      <c r="Q219">
        <v>0</v>
      </c>
      <c r="R219" t="str">
        <v>Communi**************sa in F*****</v>
      </c>
      <c r="S219">
        <v>1.88</v>
      </c>
      <c r="T219" t="str">
        <v>FCR-1.1.2.27</v>
      </c>
      <c r="U219" t="str">
        <v>Q1</v>
      </c>
      <c r="Y219" t="str">
        <v>B</v>
      </c>
      <c r="Z219" t="str">
        <v>X5</v>
      </c>
      <c r="AA219">
        <v>1573451</v>
      </c>
      <c r="AB219">
        <v>2</v>
      </c>
      <c r="AC219">
        <v>44620</v>
      </c>
      <c r="AD219">
        <v>202202</v>
      </c>
      <c r="AE219" t="str">
        <v>46990</v>
      </c>
      <c r="AF219" t="str">
        <v>Other external expenses</v>
      </c>
      <c r="AG219">
        <v>590</v>
      </c>
      <c r="AH219">
        <v>65806</v>
      </c>
      <c r="AI219" t="str">
        <v>PID65000</v>
      </c>
      <c r="AJ219" t="str">
        <v>EU</v>
      </c>
      <c r="AK219">
        <v>0</v>
      </c>
      <c r="AL219">
        <v>0</v>
      </c>
      <c r="AM219">
        <v>5</v>
      </c>
      <c r="AN219" t="str">
        <v>Southeast Asia</v>
      </c>
      <c r="AO219">
        <v>0</v>
      </c>
      <c r="AP219" t="str">
        <v>NSSF to**************22_EU*****</v>
      </c>
      <c r="AQ219">
        <v>1.1200000000000001</v>
      </c>
      <c r="AR219" t="str">
        <v>FCR-1.1.2.28</v>
      </c>
      <c r="AS219" t="str">
        <v>Q1</v>
      </c>
    </row>
    <row r="220" spans="1:45" x14ac:dyDescent="0.25">
      <c r="A220" t="str">
        <v>B</v>
      </c>
      <c r="B220" t="str">
        <v>X5</v>
      </c>
      <c r="C220">
        <v>1573449</v>
      </c>
      <c r="D220">
        <v>1</v>
      </c>
      <c r="E220" s="2">
        <v>44620</v>
      </c>
      <c r="F220">
        <v>202202</v>
      </c>
      <c r="G220" t="str">
        <v>47390</v>
      </c>
      <c r="H220" t="str">
        <v>Other employee benefits</v>
      </c>
      <c r="I220">
        <v>590</v>
      </c>
      <c r="J220">
        <v>65806</v>
      </c>
      <c r="K220" t="str">
        <v>PID65000</v>
      </c>
      <c r="L220" t="str">
        <v>EU</v>
      </c>
      <c r="M220">
        <v>0</v>
      </c>
      <c r="N220">
        <v>0</v>
      </c>
      <c r="O220">
        <v>5</v>
      </c>
      <c r="P220" t="str">
        <v>Southeast Asia</v>
      </c>
      <c r="Q220">
        <v>0</v>
      </c>
      <c r="R220" t="str">
        <v>Communi**************nea in *****</v>
      </c>
      <c r="S220">
        <v>2.8</v>
      </c>
      <c r="T220" t="str">
        <v>FCR-1.1.2.28</v>
      </c>
      <c r="U220" t="str">
        <v>Q1</v>
      </c>
      <c r="Y220" t="str">
        <v>B</v>
      </c>
      <c r="Z220" t="str">
        <v>X5</v>
      </c>
      <c r="AA220">
        <v>1573451</v>
      </c>
      <c r="AB220">
        <v>5</v>
      </c>
      <c r="AC220">
        <v>44620</v>
      </c>
      <c r="AD220">
        <v>202202</v>
      </c>
      <c r="AE220" t="str">
        <v>46990</v>
      </c>
      <c r="AF220" t="str">
        <v>Other external expenses</v>
      </c>
      <c r="AG220">
        <v>590</v>
      </c>
      <c r="AH220">
        <v>65804</v>
      </c>
      <c r="AI220" t="str">
        <v>PID65000</v>
      </c>
      <c r="AJ220" t="str">
        <v>EU</v>
      </c>
      <c r="AK220">
        <v>0</v>
      </c>
      <c r="AL220">
        <v>0</v>
      </c>
      <c r="AM220">
        <v>5</v>
      </c>
      <c r="AN220" t="str">
        <v>Southeast Asia</v>
      </c>
      <c r="AO220">
        <v>0</v>
      </c>
      <c r="AP220" t="str">
        <v>NSSF to**************2_EU*****</v>
      </c>
      <c r="AQ220">
        <v>1.32</v>
      </c>
      <c r="AR220" t="str">
        <v>FCR-1.1.2.26</v>
      </c>
      <c r="AS220" t="str">
        <v>Q1</v>
      </c>
    </row>
    <row r="221" spans="1:45" x14ac:dyDescent="0.25">
      <c r="A221" t="str">
        <v>B</v>
      </c>
      <c r="B221" t="str">
        <v>X5</v>
      </c>
      <c r="C221">
        <v>1573449</v>
      </c>
      <c r="D221">
        <v>4</v>
      </c>
      <c r="E221" s="2">
        <v>44620</v>
      </c>
      <c r="F221">
        <v>202202</v>
      </c>
      <c r="G221" t="str">
        <v>47390</v>
      </c>
      <c r="H221" t="str">
        <v>Other employee benefits</v>
      </c>
      <c r="I221">
        <v>590</v>
      </c>
      <c r="J221">
        <v>65804</v>
      </c>
      <c r="K221" t="str">
        <v>PID65000</v>
      </c>
      <c r="L221" t="str">
        <v>EU</v>
      </c>
      <c r="M221">
        <v>0</v>
      </c>
      <c r="N221">
        <v>0</v>
      </c>
      <c r="O221">
        <v>5</v>
      </c>
      <c r="P221" t="str">
        <v>Southeast Asia</v>
      </c>
      <c r="Q221">
        <v>0</v>
      </c>
      <c r="R221" t="str">
        <v>Communi**************Da in F*****</v>
      </c>
      <c r="S221">
        <v>6.58</v>
      </c>
      <c r="T221" t="str">
        <v>FCR-1.1.2.26</v>
      </c>
      <c r="U221" t="str">
        <v>Q1</v>
      </c>
      <c r="Y221" t="str">
        <v>B</v>
      </c>
      <c r="Z221" t="str">
        <v>X1</v>
      </c>
      <c r="AA221">
        <v>2064051</v>
      </c>
      <c r="AB221">
        <v>20</v>
      </c>
      <c r="AC221">
        <v>44620</v>
      </c>
      <c r="AD221">
        <v>202202</v>
      </c>
      <c r="AE221" t="str">
        <v>49561</v>
      </c>
      <c r="AF221" t="str">
        <v>Internal expenses, employee costs</v>
      </c>
      <c r="AG221">
        <v>590</v>
      </c>
      <c r="AH221">
        <v>65808</v>
      </c>
      <c r="AI221" t="str">
        <v>PID65000</v>
      </c>
      <c r="AJ221" t="str">
        <v>EU</v>
      </c>
      <c r="AK221">
        <v>0</v>
      </c>
      <c r="AL221">
        <v>0</v>
      </c>
      <c r="AM221">
        <v>1</v>
      </c>
      <c r="AN221" t="str">
        <v>Head Office</v>
      </c>
      <c r="AO221">
        <v>0</v>
      </c>
      <c r="AP221" t="str">
        <v>Salary **************-Cambod*****</v>
      </c>
      <c r="AQ221">
        <v>500</v>
      </c>
      <c r="AR221" t="str">
        <v xml:space="preserve">FCR-1.2.15 </v>
      </c>
      <c r="AS221" t="str">
        <v>Q1</v>
      </c>
    </row>
    <row r="222" spans="1:45" x14ac:dyDescent="0.25">
      <c r="A222" t="str">
        <v>B</v>
      </c>
      <c r="B222" t="str">
        <v>X5</v>
      </c>
      <c r="C222">
        <v>1573449</v>
      </c>
      <c r="D222">
        <v>11</v>
      </c>
      <c r="E222" s="2">
        <v>44620</v>
      </c>
      <c r="F222">
        <v>202202</v>
      </c>
      <c r="G222" t="str">
        <v>47390</v>
      </c>
      <c r="H222" t="str">
        <v>Other employee benefits</v>
      </c>
      <c r="I222">
        <v>590</v>
      </c>
      <c r="J222">
        <v>65807</v>
      </c>
      <c r="K222" t="str">
        <v>PID65000</v>
      </c>
      <c r="L222" t="str">
        <v>EU</v>
      </c>
      <c r="M222">
        <v>0</v>
      </c>
      <c r="N222">
        <v>0</v>
      </c>
      <c r="O222">
        <v>5</v>
      </c>
      <c r="P222" t="str">
        <v>Southeast Asia</v>
      </c>
      <c r="Q222">
        <v>0</v>
      </c>
      <c r="R222" t="str">
        <v>Communi**************uch in *****</v>
      </c>
      <c r="S222">
        <v>0.69</v>
      </c>
      <c r="T222" t="str">
        <v>FCR-1.1.2.29</v>
      </c>
      <c r="U222" t="str">
        <v>Q1</v>
      </c>
      <c r="Y222" t="str">
        <v>B</v>
      </c>
      <c r="Z222" t="str">
        <v>X1</v>
      </c>
      <c r="AA222">
        <v>2064051</v>
      </c>
      <c r="AB222">
        <v>17</v>
      </c>
      <c r="AC222">
        <v>44620</v>
      </c>
      <c r="AD222">
        <v>202202</v>
      </c>
      <c r="AE222" t="str">
        <v>49561</v>
      </c>
      <c r="AF222" t="str">
        <v>Internal expenses, employee costs</v>
      </c>
      <c r="AG222">
        <v>590</v>
      </c>
      <c r="AH222">
        <v>65808</v>
      </c>
      <c r="AI222" t="str">
        <v>PID65000</v>
      </c>
      <c r="AJ222" t="str">
        <v>EU</v>
      </c>
      <c r="AK222">
        <v>0</v>
      </c>
      <c r="AL222">
        <v>0</v>
      </c>
      <c r="AM222">
        <v>1</v>
      </c>
      <c r="AN222" t="str">
        <v>Head Office</v>
      </c>
      <c r="AO222">
        <v>0</v>
      </c>
      <c r="AP222" t="str">
        <v>Salary **************-Cambod*****</v>
      </c>
      <c r="AQ222">
        <v>500</v>
      </c>
      <c r="AR222" t="str">
        <v xml:space="preserve">FCR-1.2.15 </v>
      </c>
      <c r="AS222" t="str">
        <v>Q1</v>
      </c>
    </row>
    <row r="223" spans="1:45" x14ac:dyDescent="0.25">
      <c r="A223" t="str">
        <v>B</v>
      </c>
      <c r="B223" t="str">
        <v>X5</v>
      </c>
      <c r="C223">
        <v>1573449</v>
      </c>
      <c r="D223">
        <v>6</v>
      </c>
      <c r="E223" s="2">
        <v>44620</v>
      </c>
      <c r="F223">
        <v>202202</v>
      </c>
      <c r="G223" t="str">
        <v>47390</v>
      </c>
      <c r="H223" t="str">
        <v>Other employee benefits</v>
      </c>
      <c r="I223">
        <v>590</v>
      </c>
      <c r="J223">
        <v>65802</v>
      </c>
      <c r="K223" t="str">
        <v>PID65000</v>
      </c>
      <c r="L223" t="str">
        <v>EU</v>
      </c>
      <c r="M223">
        <v>0</v>
      </c>
      <c r="N223">
        <v>0</v>
      </c>
      <c r="O223">
        <v>5</v>
      </c>
      <c r="P223" t="str">
        <v>Southeast Asia</v>
      </c>
      <c r="Q223">
        <v>0</v>
      </c>
      <c r="R223" t="str">
        <v>Communi**************Ly in F*****</v>
      </c>
      <c r="S223">
        <v>34.89</v>
      </c>
      <c r="T223" t="str">
        <v>FCR-1.1.1.33</v>
      </c>
      <c r="U223" t="str">
        <v>Q1</v>
      </c>
      <c r="Y223" t="str">
        <v>B</v>
      </c>
      <c r="Z223" t="str">
        <v>X1</v>
      </c>
      <c r="AA223">
        <v>2064059</v>
      </c>
      <c r="AB223">
        <v>6</v>
      </c>
      <c r="AC223">
        <v>44620</v>
      </c>
      <c r="AD223">
        <v>202202</v>
      </c>
      <c r="AE223" t="str">
        <v>49510</v>
      </c>
      <c r="AF223" t="str">
        <v>Internal expenses, support TA/FC</v>
      </c>
      <c r="AG223">
        <v>590</v>
      </c>
      <c r="AH223">
        <v>65809</v>
      </c>
      <c r="AI223" t="str">
        <v>PID65000</v>
      </c>
      <c r="AJ223" t="str">
        <v>EU</v>
      </c>
      <c r="AK223">
        <v>0</v>
      </c>
      <c r="AL223">
        <v>0</v>
      </c>
      <c r="AM223">
        <v>1</v>
      </c>
      <c r="AN223" t="str">
        <v>Head Office</v>
      </c>
      <c r="AO223">
        <v>0</v>
      </c>
      <c r="AP223" t="str">
        <v>Interna**************ri 2022*****</v>
      </c>
      <c r="AQ223">
        <v>500</v>
      </c>
      <c r="AR223" t="str">
        <v xml:space="preserve">FCR-1.2.16 </v>
      </c>
      <c r="AS223" t="str">
        <v>Q1</v>
      </c>
    </row>
    <row r="224" spans="1:45" x14ac:dyDescent="0.25">
      <c r="A224" t="str">
        <v>B</v>
      </c>
      <c r="B224" t="str">
        <v>X5</v>
      </c>
      <c r="C224">
        <v>1573450</v>
      </c>
      <c r="D224">
        <v>4</v>
      </c>
      <c r="E224" s="2">
        <v>44620</v>
      </c>
      <c r="F224">
        <v>202202</v>
      </c>
      <c r="G224" t="str">
        <v>47586</v>
      </c>
      <c r="H224" t="str">
        <v>Personnel insurance (employees outside HO)</v>
      </c>
      <c r="I224">
        <v>590</v>
      </c>
      <c r="J224">
        <v>65804</v>
      </c>
      <c r="K224" t="str">
        <v>PID65000</v>
      </c>
      <c r="L224" t="str">
        <v>EU</v>
      </c>
      <c r="M224">
        <v>0</v>
      </c>
      <c r="N224">
        <v>0</v>
      </c>
      <c r="O224">
        <v>5</v>
      </c>
      <c r="P224" t="str">
        <v>Southeast Asia</v>
      </c>
      <c r="Q224">
        <v>0</v>
      </c>
      <c r="R224" t="str">
        <v>health **************urance *****</v>
      </c>
      <c r="S224">
        <v>1.37</v>
      </c>
      <c r="T224" t="str">
        <v>FCR-1.1.2.26</v>
      </c>
      <c r="U224" t="str">
        <v>Q1</v>
      </c>
      <c r="Y224" t="str">
        <v>B</v>
      </c>
      <c r="Z224" t="str">
        <v>H5</v>
      </c>
      <c r="AA224">
        <v>1573457</v>
      </c>
      <c r="AB224">
        <v>0</v>
      </c>
      <c r="AC224">
        <v>44627</v>
      </c>
      <c r="AD224">
        <v>202203</v>
      </c>
      <c r="AE224" t="str">
        <v>44323</v>
      </c>
      <c r="AF224" t="str">
        <v>Sub granting</v>
      </c>
      <c r="AG224">
        <v>590</v>
      </c>
      <c r="AH224">
        <v>65830</v>
      </c>
      <c r="AI224" t="str">
        <v>PID65000</v>
      </c>
      <c r="AJ224" t="str">
        <v>EU</v>
      </c>
      <c r="AK224">
        <v>0</v>
      </c>
      <c r="AL224">
        <v>0</v>
      </c>
      <c r="AM224">
        <v>5</v>
      </c>
      <c r="AN224" t="str">
        <v>Southeast Asia</v>
      </c>
      <c r="AO224">
        <v>0</v>
      </c>
      <c r="AP224" t="str">
        <v>1st dis**************LL EU p*****</v>
      </c>
      <c r="AQ224">
        <v>2904.53</v>
      </c>
      <c r="AR224" t="str">
        <v xml:space="preserve">FCR-6.3 </v>
      </c>
      <c r="AS224" t="str">
        <v>Q1</v>
      </c>
    </row>
    <row r="225" spans="1:45" x14ac:dyDescent="0.25">
      <c r="A225" t="str">
        <v>B</v>
      </c>
      <c r="B225" t="str">
        <v>X5</v>
      </c>
      <c r="C225">
        <v>1573450</v>
      </c>
      <c r="D225">
        <v>6</v>
      </c>
      <c r="E225" s="2">
        <v>44620</v>
      </c>
      <c r="F225">
        <v>202202</v>
      </c>
      <c r="G225" t="str">
        <v>47586</v>
      </c>
      <c r="H225" t="str">
        <v>Personnel insurance (employees outside HO)</v>
      </c>
      <c r="I225">
        <v>590</v>
      </c>
      <c r="J225">
        <v>65802</v>
      </c>
      <c r="K225" t="str">
        <v>PID65000</v>
      </c>
      <c r="L225" t="str">
        <v>EU</v>
      </c>
      <c r="M225">
        <v>0</v>
      </c>
      <c r="N225">
        <v>0</v>
      </c>
      <c r="O225">
        <v>5</v>
      </c>
      <c r="P225" t="str">
        <v>Southeast Asia</v>
      </c>
      <c r="Q225">
        <v>0</v>
      </c>
      <c r="R225" t="str">
        <v>health **************urance *****</v>
      </c>
      <c r="S225">
        <v>7.26</v>
      </c>
      <c r="T225" t="str">
        <v>FCR-1.1.1.33</v>
      </c>
      <c r="U225" t="str">
        <v>Q1</v>
      </c>
      <c r="Y225" t="str">
        <v>B</v>
      </c>
      <c r="Z225" t="str">
        <v>H5</v>
      </c>
      <c r="AA225">
        <v>1573458</v>
      </c>
      <c r="AB225">
        <v>0</v>
      </c>
      <c r="AC225">
        <v>44627</v>
      </c>
      <c r="AD225">
        <v>202203</v>
      </c>
      <c r="AE225" t="str">
        <v>44323</v>
      </c>
      <c r="AF225" t="str">
        <v>Sub granting</v>
      </c>
      <c r="AG225">
        <v>590</v>
      </c>
      <c r="AH225">
        <v>65830</v>
      </c>
      <c r="AI225" t="str">
        <v>PID65000</v>
      </c>
      <c r="AJ225" t="str">
        <v>EU</v>
      </c>
      <c r="AK225">
        <v>0</v>
      </c>
      <c r="AL225">
        <v>0</v>
      </c>
      <c r="AM225">
        <v>5</v>
      </c>
      <c r="AN225" t="str">
        <v>Southeast Asia</v>
      </c>
      <c r="AO225">
        <v>0</v>
      </c>
      <c r="AP225" t="str">
        <v>2nd dis**************D-EU pr*****</v>
      </c>
      <c r="AQ225">
        <v>3898.39</v>
      </c>
      <c r="AR225" t="str">
        <v xml:space="preserve">FCR-6.3 </v>
      </c>
      <c r="AS225" t="str">
        <v>Q1</v>
      </c>
    </row>
    <row r="226" spans="1:45" x14ac:dyDescent="0.25">
      <c r="A226" t="str">
        <v>B</v>
      </c>
      <c r="B226" t="str">
        <v>X5</v>
      </c>
      <c r="C226">
        <v>1573450</v>
      </c>
      <c r="D226">
        <v>9</v>
      </c>
      <c r="E226" s="2">
        <v>44620</v>
      </c>
      <c r="F226">
        <v>202202</v>
      </c>
      <c r="G226" t="str">
        <v>47586</v>
      </c>
      <c r="H226" t="str">
        <v>Personnel insurance (employees outside HO)</v>
      </c>
      <c r="I226">
        <v>590</v>
      </c>
      <c r="J226">
        <v>65805</v>
      </c>
      <c r="K226" t="str">
        <v>PID65000</v>
      </c>
      <c r="L226" t="str">
        <v>EU</v>
      </c>
      <c r="M226">
        <v>0</v>
      </c>
      <c r="N226">
        <v>0</v>
      </c>
      <c r="O226">
        <v>5</v>
      </c>
      <c r="P226" t="str">
        <v>Southeast Asia</v>
      </c>
      <c r="Q226">
        <v>0</v>
      </c>
      <c r="R226" t="str">
        <v>health **************urance *****</v>
      </c>
      <c r="S226">
        <v>3.76</v>
      </c>
      <c r="T226" t="str">
        <v>FCR-1.1.2.27</v>
      </c>
      <c r="U226" t="str">
        <v>Q1</v>
      </c>
      <c r="Y226" t="str">
        <v>B</v>
      </c>
      <c r="Z226" t="str">
        <v>H5</v>
      </c>
      <c r="AA226">
        <v>1573459</v>
      </c>
      <c r="AB226">
        <v>0</v>
      </c>
      <c r="AC226">
        <v>44627</v>
      </c>
      <c r="AD226">
        <v>202203</v>
      </c>
      <c r="AE226" t="str">
        <v>44323</v>
      </c>
      <c r="AF226" t="str">
        <v>Sub granting</v>
      </c>
      <c r="AG226">
        <v>590</v>
      </c>
      <c r="AH226">
        <v>65830</v>
      </c>
      <c r="AI226" t="str">
        <v>PID65000</v>
      </c>
      <c r="AJ226" t="str">
        <v>EU</v>
      </c>
      <c r="AK226">
        <v>0</v>
      </c>
      <c r="AL226">
        <v>0</v>
      </c>
      <c r="AM226">
        <v>5</v>
      </c>
      <c r="AN226" t="str">
        <v>Southeast Asia</v>
      </c>
      <c r="AO226">
        <v>0</v>
      </c>
      <c r="AP226" t="str">
        <v>1st Dis**************NKOR-EU*****</v>
      </c>
      <c r="AQ226">
        <v>4360.28</v>
      </c>
      <c r="AR226" t="str">
        <v xml:space="preserve">FCR-6.3 </v>
      </c>
      <c r="AS226" t="str">
        <v>Q1</v>
      </c>
    </row>
    <row r="227" spans="1:45" x14ac:dyDescent="0.25">
      <c r="A227" t="str">
        <v>B</v>
      </c>
      <c r="B227" t="str">
        <v>X5</v>
      </c>
      <c r="C227">
        <v>1573450</v>
      </c>
      <c r="D227">
        <v>11</v>
      </c>
      <c r="E227" s="2">
        <v>44620</v>
      </c>
      <c r="F227">
        <v>202202</v>
      </c>
      <c r="G227" t="str">
        <v>47586</v>
      </c>
      <c r="H227" t="str">
        <v>Personnel insurance (employees outside HO)</v>
      </c>
      <c r="I227">
        <v>590</v>
      </c>
      <c r="J227">
        <v>65807</v>
      </c>
      <c r="K227" t="str">
        <v>PID65000</v>
      </c>
      <c r="L227" t="str">
        <v>EU</v>
      </c>
      <c r="M227">
        <v>0</v>
      </c>
      <c r="N227">
        <v>0</v>
      </c>
      <c r="O227">
        <v>5</v>
      </c>
      <c r="P227" t="str">
        <v>Southeast Asia</v>
      </c>
      <c r="Q227">
        <v>0</v>
      </c>
      <c r="R227" t="str">
        <v>health **************urance *****</v>
      </c>
      <c r="S227">
        <v>1.44</v>
      </c>
      <c r="T227" t="str">
        <v>FCR-1.1.2.29</v>
      </c>
      <c r="U227" t="str">
        <v>Q1</v>
      </c>
      <c r="Y227" t="str">
        <v>B</v>
      </c>
      <c r="Z227" t="str">
        <v>H5</v>
      </c>
      <c r="AA227">
        <v>1573460</v>
      </c>
      <c r="AB227">
        <v>0</v>
      </c>
      <c r="AC227">
        <v>44627</v>
      </c>
      <c r="AD227">
        <v>202203</v>
      </c>
      <c r="AE227" t="str">
        <v>44323</v>
      </c>
      <c r="AF227" t="str">
        <v>Sub granting</v>
      </c>
      <c r="AG227">
        <v>590</v>
      </c>
      <c r="AH227">
        <v>65830</v>
      </c>
      <c r="AI227" t="str">
        <v>PID65000</v>
      </c>
      <c r="AJ227" t="str">
        <v>EU</v>
      </c>
      <c r="AK227">
        <v>0</v>
      </c>
      <c r="AL227">
        <v>0</v>
      </c>
      <c r="AM227">
        <v>5</v>
      </c>
      <c r="AN227" t="str">
        <v>Southeast Asia</v>
      </c>
      <c r="AO227">
        <v>0</v>
      </c>
      <c r="AP227" t="str">
        <v>1st Dis**************SA-EU p*****</v>
      </c>
      <c r="AQ227">
        <v>2314.11</v>
      </c>
      <c r="AR227" t="str">
        <v xml:space="preserve">FCR-6.3 </v>
      </c>
      <c r="AS227" t="str">
        <v>Q1</v>
      </c>
    </row>
    <row r="228" spans="1:45" x14ac:dyDescent="0.25">
      <c r="A228" t="str">
        <v>B</v>
      </c>
      <c r="B228" t="str">
        <v>X5</v>
      </c>
      <c r="C228">
        <v>1573450</v>
      </c>
      <c r="D228">
        <v>1</v>
      </c>
      <c r="E228" s="2">
        <v>44620</v>
      </c>
      <c r="F228">
        <v>202202</v>
      </c>
      <c r="G228" t="str">
        <v>47586</v>
      </c>
      <c r="H228" t="str">
        <v>Personnel insurance (employees outside HO)</v>
      </c>
      <c r="I228">
        <v>590</v>
      </c>
      <c r="J228">
        <v>65806</v>
      </c>
      <c r="K228" t="str">
        <v>PID65000</v>
      </c>
      <c r="L228" t="str">
        <v>EU</v>
      </c>
      <c r="M228">
        <v>0</v>
      </c>
      <c r="N228">
        <v>0</v>
      </c>
      <c r="O228">
        <v>5</v>
      </c>
      <c r="P228" t="str">
        <v>Southeast Asia</v>
      </c>
      <c r="Q228">
        <v>0</v>
      </c>
      <c r="R228" t="str">
        <v>health **************urance *****</v>
      </c>
      <c r="S228">
        <v>1.17</v>
      </c>
      <c r="T228" t="str">
        <v>FCR-1.1.2.28</v>
      </c>
      <c r="U228" t="str">
        <v>Q1</v>
      </c>
      <c r="Y228" t="str">
        <v>B</v>
      </c>
      <c r="Z228" t="str">
        <v>H5</v>
      </c>
      <c r="AA228">
        <v>1573461</v>
      </c>
      <c r="AB228">
        <v>3</v>
      </c>
      <c r="AC228">
        <v>44627</v>
      </c>
      <c r="AD228">
        <v>202203</v>
      </c>
      <c r="AE228" t="str">
        <v>47622</v>
      </c>
      <c r="AF228" t="str">
        <v>Health care (Regional offices)</v>
      </c>
      <c r="AG228">
        <v>590</v>
      </c>
      <c r="AH228">
        <v>65806</v>
      </c>
      <c r="AI228" t="str">
        <v>PID65000</v>
      </c>
      <c r="AJ228" t="str">
        <v>EU</v>
      </c>
      <c r="AK228">
        <v>0</v>
      </c>
      <c r="AL228">
        <v>0</v>
      </c>
      <c r="AM228">
        <v>5</v>
      </c>
      <c r="AN228" t="str">
        <v>Southeast Asia</v>
      </c>
      <c r="AO228">
        <v>0</v>
      </c>
      <c r="AP228" t="str">
        <v>Annual **************inea as*****</v>
      </c>
      <c r="AQ228">
        <v>11.97</v>
      </c>
      <c r="AR228" t="str">
        <v>FCR-1.1.2.28</v>
      </c>
      <c r="AS228" t="str">
        <v>Q1</v>
      </c>
    </row>
    <row r="229" spans="1:45" x14ac:dyDescent="0.25">
      <c r="A229" t="str">
        <v>B</v>
      </c>
      <c r="B229" t="str">
        <v>X5</v>
      </c>
      <c r="C229">
        <v>1573451</v>
      </c>
      <c r="D229">
        <v>7</v>
      </c>
      <c r="E229" s="2">
        <v>44620</v>
      </c>
      <c r="F229">
        <v>202202</v>
      </c>
      <c r="G229" t="str">
        <v>46990</v>
      </c>
      <c r="H229" t="str">
        <v>Other external expenses</v>
      </c>
      <c r="I229">
        <v>590</v>
      </c>
      <c r="J229">
        <v>65802</v>
      </c>
      <c r="K229" t="str">
        <v>PID65000</v>
      </c>
      <c r="L229" t="str">
        <v>EU</v>
      </c>
      <c r="M229">
        <v>0</v>
      </c>
      <c r="N229">
        <v>0</v>
      </c>
      <c r="O229">
        <v>5</v>
      </c>
      <c r="P229" t="str">
        <v>Southeast Asia</v>
      </c>
      <c r="Q229">
        <v>0</v>
      </c>
      <c r="R229" t="str">
        <v>NSSF to**************2_EU*****</v>
      </c>
      <c r="S229">
        <v>7</v>
      </c>
      <c r="T229" t="str">
        <v>FCR-1.1.1.33</v>
      </c>
      <c r="U229" t="str">
        <v>Q1</v>
      </c>
      <c r="Y229" t="str">
        <v>B</v>
      </c>
      <c r="Z229" t="str">
        <v>H5</v>
      </c>
      <c r="AA229">
        <v>1573461</v>
      </c>
      <c r="AB229">
        <v>6</v>
      </c>
      <c r="AC229">
        <v>44627</v>
      </c>
      <c r="AD229">
        <v>202203</v>
      </c>
      <c r="AE229" t="str">
        <v>47390</v>
      </c>
      <c r="AF229" t="str">
        <v>Other employee benefits</v>
      </c>
      <c r="AG229">
        <v>590</v>
      </c>
      <c r="AH229">
        <v>65806</v>
      </c>
      <c r="AI229" t="str">
        <v>PID65000</v>
      </c>
      <c r="AJ229" t="str">
        <v>EU</v>
      </c>
      <c r="AK229">
        <v>0</v>
      </c>
      <c r="AL229">
        <v>0</v>
      </c>
      <c r="AM229">
        <v>5</v>
      </c>
      <c r="AN229" t="str">
        <v>Southeast Asia</v>
      </c>
      <c r="AO229">
        <v>0</v>
      </c>
      <c r="AP229" t="str">
        <v>Remaini**************e 0.52 *****</v>
      </c>
      <c r="AQ229">
        <v>3.7</v>
      </c>
      <c r="AR229" t="str">
        <v>FCR-1.1.2.28</v>
      </c>
      <c r="AS229" t="str">
        <v>Q1</v>
      </c>
    </row>
    <row r="230" spans="1:45" x14ac:dyDescent="0.25">
      <c r="A230" t="str">
        <v>B</v>
      </c>
      <c r="B230" t="str">
        <v>X5</v>
      </c>
      <c r="C230">
        <v>1573451</v>
      </c>
      <c r="D230">
        <v>9</v>
      </c>
      <c r="E230" s="2">
        <v>44620</v>
      </c>
      <c r="F230">
        <v>202202</v>
      </c>
      <c r="G230" t="str">
        <v>46990</v>
      </c>
      <c r="H230" t="str">
        <v>Other external expenses</v>
      </c>
      <c r="I230">
        <v>590</v>
      </c>
      <c r="J230">
        <v>65805</v>
      </c>
      <c r="K230" t="str">
        <v>PID65000</v>
      </c>
      <c r="L230" t="str">
        <v>EU</v>
      </c>
      <c r="M230">
        <v>0</v>
      </c>
      <c r="N230">
        <v>0</v>
      </c>
      <c r="O230">
        <v>5</v>
      </c>
      <c r="P230" t="str">
        <v>Southeast Asia</v>
      </c>
      <c r="Q230">
        <v>0</v>
      </c>
      <c r="R230" t="str">
        <v>NSSF to**************2_EU*****</v>
      </c>
      <c r="S230">
        <v>1.25</v>
      </c>
      <c r="T230" t="str">
        <v>FCR-1.1.2.27</v>
      </c>
      <c r="U230" t="str">
        <v>Q1</v>
      </c>
      <c r="Y230" t="str">
        <v>B</v>
      </c>
      <c r="Z230" t="str">
        <v>H5</v>
      </c>
      <c r="AA230">
        <v>1573461</v>
      </c>
      <c r="AB230">
        <v>1</v>
      </c>
      <c r="AC230">
        <v>44627</v>
      </c>
      <c r="AD230">
        <v>202203</v>
      </c>
      <c r="AE230" t="str">
        <v>47211</v>
      </c>
      <c r="AF230" t="str">
        <v>Salary (employees outside HO)</v>
      </c>
      <c r="AG230">
        <v>590</v>
      </c>
      <c r="AH230">
        <v>65806</v>
      </c>
      <c r="AI230" t="str">
        <v>PID65000</v>
      </c>
      <c r="AJ230" t="str">
        <v>EU</v>
      </c>
      <c r="AK230">
        <v>0</v>
      </c>
      <c r="AL230">
        <v>0</v>
      </c>
      <c r="AM230">
        <v>5</v>
      </c>
      <c r="AN230" t="str">
        <v>Southeast Asia</v>
      </c>
      <c r="AO230">
        <v>0</v>
      </c>
      <c r="AP230" t="str">
        <v>Salary **************h 2022_*****</v>
      </c>
      <c r="AQ230">
        <v>35.619999999999997</v>
      </c>
      <c r="AR230" t="str">
        <v>FCR-1.1.2.28</v>
      </c>
      <c r="AS230" t="str">
        <v>Q1</v>
      </c>
    </row>
    <row r="231" spans="1:45" x14ac:dyDescent="0.25">
      <c r="A231" t="str">
        <v>B</v>
      </c>
      <c r="B231" t="str">
        <v>X5</v>
      </c>
      <c r="C231">
        <v>1573451</v>
      </c>
      <c r="D231">
        <v>12</v>
      </c>
      <c r="E231" s="2">
        <v>44620</v>
      </c>
      <c r="F231">
        <v>202202</v>
      </c>
      <c r="G231" t="str">
        <v>46990</v>
      </c>
      <c r="H231" t="str">
        <v>Other external expenses</v>
      </c>
      <c r="I231">
        <v>590</v>
      </c>
      <c r="J231">
        <v>65807</v>
      </c>
      <c r="K231" t="str">
        <v>PID65000</v>
      </c>
      <c r="L231" t="str">
        <v>EU</v>
      </c>
      <c r="M231">
        <v>0</v>
      </c>
      <c r="N231">
        <v>0</v>
      </c>
      <c r="O231">
        <v>5</v>
      </c>
      <c r="P231" t="str">
        <v>Southeast Asia</v>
      </c>
      <c r="Q231">
        <v>0</v>
      </c>
      <c r="R231" t="str">
        <v>NSSF to**************22_EU*****</v>
      </c>
      <c r="S231">
        <v>1.39</v>
      </c>
      <c r="T231" t="str">
        <v>FCR-1.1.2.29</v>
      </c>
      <c r="U231" t="str">
        <v>Q1</v>
      </c>
      <c r="Y231" t="str">
        <v>B</v>
      </c>
      <c r="Z231" t="str">
        <v>H5</v>
      </c>
      <c r="AA231">
        <v>1573462</v>
      </c>
      <c r="AB231">
        <v>0</v>
      </c>
      <c r="AC231">
        <v>44629</v>
      </c>
      <c r="AD231">
        <v>202203</v>
      </c>
      <c r="AE231" t="str">
        <v>45020</v>
      </c>
      <c r="AF231" t="str">
        <v>Electricity</v>
      </c>
      <c r="AG231">
        <v>590</v>
      </c>
      <c r="AH231">
        <v>65822</v>
      </c>
      <c r="AI231" t="str">
        <v>PID65000</v>
      </c>
      <c r="AJ231" t="str">
        <v>EU</v>
      </c>
      <c r="AK231">
        <v>0</v>
      </c>
      <c r="AL231">
        <v>0</v>
      </c>
      <c r="AM231">
        <v>5</v>
      </c>
      <c r="AN231" t="str">
        <v>Southeast Asia</v>
      </c>
      <c r="AO231">
        <v>0</v>
      </c>
      <c r="AP231" t="str">
        <v>Electri**************72_Feb *****</v>
      </c>
      <c r="AQ231">
        <v>13.1</v>
      </c>
      <c r="AR231" t="str">
        <v xml:space="preserve">FCR-4.4 </v>
      </c>
      <c r="AS231" t="str">
        <v>Q1</v>
      </c>
    </row>
    <row r="232" spans="1:45" x14ac:dyDescent="0.25">
      <c r="A232" t="str">
        <v>B</v>
      </c>
      <c r="B232" t="str">
        <v>X5</v>
      </c>
      <c r="C232">
        <v>1573451</v>
      </c>
      <c r="D232">
        <v>2</v>
      </c>
      <c r="E232" s="2">
        <v>44620</v>
      </c>
      <c r="F232">
        <v>202202</v>
      </c>
      <c r="G232" t="str">
        <v>46990</v>
      </c>
      <c r="H232" t="str">
        <v>Other external expenses</v>
      </c>
      <c r="I232">
        <v>590</v>
      </c>
      <c r="J232">
        <v>65806</v>
      </c>
      <c r="K232" t="str">
        <v>PID65000</v>
      </c>
      <c r="L232" t="str">
        <v>EU</v>
      </c>
      <c r="M232">
        <v>0</v>
      </c>
      <c r="N232">
        <v>0</v>
      </c>
      <c r="O232">
        <v>5</v>
      </c>
      <c r="P232" t="str">
        <v>Southeast Asia</v>
      </c>
      <c r="Q232">
        <v>0</v>
      </c>
      <c r="R232" t="str">
        <v>NSSF to**************22_EU*****</v>
      </c>
      <c r="S232">
        <v>1.1200000000000001</v>
      </c>
      <c r="T232" t="str">
        <v>FCR-1.1.2.28</v>
      </c>
      <c r="U232" t="str">
        <v>Q1</v>
      </c>
      <c r="Y232" t="str">
        <v>B</v>
      </c>
      <c r="Z232" t="str">
        <v>H5</v>
      </c>
      <c r="AA232">
        <v>1573463</v>
      </c>
      <c r="AB232">
        <v>1</v>
      </c>
      <c r="AC232">
        <v>44629</v>
      </c>
      <c r="AD232">
        <v>202203</v>
      </c>
      <c r="AE232" t="str">
        <v>45520</v>
      </c>
      <c r="AF232" t="str">
        <v>Repairs and maintenance of computers</v>
      </c>
      <c r="AG232">
        <v>590</v>
      </c>
      <c r="AH232">
        <v>65822</v>
      </c>
      <c r="AI232" t="str">
        <v>PID65000</v>
      </c>
      <c r="AJ232" t="str">
        <v>EU</v>
      </c>
      <c r="AK232">
        <v>0</v>
      </c>
      <c r="AL232">
        <v>0</v>
      </c>
      <c r="AM232">
        <v>5</v>
      </c>
      <c r="AN232" t="str">
        <v>Southeast Asia</v>
      </c>
      <c r="AO232">
        <v>0</v>
      </c>
      <c r="AP232" t="str">
        <v>Monthly**************e-Trust*****</v>
      </c>
      <c r="AQ232">
        <v>15.4</v>
      </c>
      <c r="AR232" t="str">
        <v xml:space="preserve">FCR-4.4 </v>
      </c>
      <c r="AS232" t="str">
        <v>Q1</v>
      </c>
    </row>
    <row r="233" spans="1:45" x14ac:dyDescent="0.25">
      <c r="A233" t="str">
        <v>B</v>
      </c>
      <c r="B233" t="str">
        <v>X5</v>
      </c>
      <c r="C233">
        <v>1573451</v>
      </c>
      <c r="D233">
        <v>5</v>
      </c>
      <c r="E233" s="2">
        <v>44620</v>
      </c>
      <c r="F233">
        <v>202202</v>
      </c>
      <c r="G233" t="str">
        <v>46990</v>
      </c>
      <c r="H233" t="str">
        <v>Other external expenses</v>
      </c>
      <c r="I233">
        <v>590</v>
      </c>
      <c r="J233">
        <v>65804</v>
      </c>
      <c r="K233" t="str">
        <v>PID65000</v>
      </c>
      <c r="L233" t="str">
        <v>EU</v>
      </c>
      <c r="M233">
        <v>0</v>
      </c>
      <c r="N233">
        <v>0</v>
      </c>
      <c r="O233">
        <v>5</v>
      </c>
      <c r="P233" t="str">
        <v>Southeast Asia</v>
      </c>
      <c r="Q233">
        <v>0</v>
      </c>
      <c r="R233" t="str">
        <v>NSSF to**************2_EU*****</v>
      </c>
      <c r="S233">
        <v>1.32</v>
      </c>
      <c r="T233" t="str">
        <v>FCR-1.1.2.26</v>
      </c>
      <c r="U233" t="str">
        <v>Q1</v>
      </c>
      <c r="Y233" t="str">
        <v>B</v>
      </c>
      <c r="Z233" t="str">
        <v>H5</v>
      </c>
      <c r="AA233">
        <v>1573472</v>
      </c>
      <c r="AB233">
        <v>5</v>
      </c>
      <c r="AC233">
        <v>44645</v>
      </c>
      <c r="AD233">
        <v>202203</v>
      </c>
      <c r="AE233" t="str">
        <v>46570</v>
      </c>
      <c r="AF233" t="str">
        <v>Banking costs</v>
      </c>
      <c r="AG233">
        <v>590</v>
      </c>
      <c r="AH233">
        <v>65827</v>
      </c>
      <c r="AI233" t="str">
        <v>PID65000</v>
      </c>
      <c r="AJ233" t="str">
        <v>EU</v>
      </c>
      <c r="AK233">
        <v>0</v>
      </c>
      <c r="AL233">
        <v>0</v>
      </c>
      <c r="AM233">
        <v>5</v>
      </c>
      <c r="AN233" t="str">
        <v>Southeast Asia</v>
      </c>
      <c r="AO233">
        <v>0</v>
      </c>
      <c r="AP233" t="str">
        <v>Bank ch************** Mar 20*****</v>
      </c>
      <c r="AQ233">
        <v>0.8</v>
      </c>
      <c r="AR233" t="str">
        <v xml:space="preserve">FCR-5.6 </v>
      </c>
      <c r="AS233" t="str">
        <v>Q1</v>
      </c>
    </row>
    <row r="234" spans="1:45" x14ac:dyDescent="0.25">
      <c r="A234" t="str">
        <v>B</v>
      </c>
      <c r="B234" t="str">
        <v>X1</v>
      </c>
      <c r="C234">
        <v>2064051</v>
      </c>
      <c r="D234">
        <v>20</v>
      </c>
      <c r="E234" s="2">
        <v>44620</v>
      </c>
      <c r="F234">
        <v>202202</v>
      </c>
      <c r="G234" t="str">
        <v>49561</v>
      </c>
      <c r="H234" t="str">
        <v>Internal expenses, employee costs</v>
      </c>
      <c r="I234">
        <v>590</v>
      </c>
      <c r="J234">
        <v>65808</v>
      </c>
      <c r="K234" t="str">
        <v>PID65000</v>
      </c>
      <c r="L234" t="str">
        <v>EU</v>
      </c>
      <c r="M234">
        <v>0</v>
      </c>
      <c r="N234">
        <v>0</v>
      </c>
      <c r="O234">
        <v>1</v>
      </c>
      <c r="P234" t="str">
        <v>Head Office</v>
      </c>
      <c r="Q234">
        <v>0</v>
      </c>
      <c r="R234" t="str">
        <v>Salary **************-Cambod*****</v>
      </c>
      <c r="S234">
        <v>500</v>
      </c>
      <c r="T234" t="str">
        <v xml:space="preserve">FCR-1.2.15 </v>
      </c>
      <c r="U234" t="str">
        <v>Q1</v>
      </c>
      <c r="Y234" t="str">
        <v>B</v>
      </c>
      <c r="Z234" t="str">
        <v>H5</v>
      </c>
      <c r="AA234">
        <v>1573473</v>
      </c>
      <c r="AB234">
        <v>0</v>
      </c>
      <c r="AC234">
        <v>44645</v>
      </c>
      <c r="AD234">
        <v>202203</v>
      </c>
      <c r="AE234" t="str">
        <v>47639</v>
      </c>
      <c r="AF234" t="str">
        <v>Meeting expenses and similar</v>
      </c>
      <c r="AG234">
        <v>590</v>
      </c>
      <c r="AH234">
        <v>65834</v>
      </c>
      <c r="AI234" t="str">
        <v>PID65000</v>
      </c>
      <c r="AJ234" t="str">
        <v>EU</v>
      </c>
      <c r="AK234">
        <v>0</v>
      </c>
      <c r="AL234">
        <v>0</v>
      </c>
      <c r="AM234">
        <v>5</v>
      </c>
      <c r="AN234" t="str">
        <v>Southeast Asia</v>
      </c>
      <c r="AO234">
        <v>0</v>
      </c>
      <c r="AP234" t="str">
        <v>Meeting**************U Proje*****</v>
      </c>
      <c r="AQ234">
        <v>1056</v>
      </c>
      <c r="AR234" t="str">
        <v xml:space="preserve">FCR-6.4.4 </v>
      </c>
      <c r="AS234" t="str">
        <v>Q1</v>
      </c>
    </row>
    <row r="235" spans="1:45" x14ac:dyDescent="0.25">
      <c r="A235" t="str">
        <v>B</v>
      </c>
      <c r="B235" t="str">
        <v>X1</v>
      </c>
      <c r="C235">
        <v>2064051</v>
      </c>
      <c r="D235">
        <v>17</v>
      </c>
      <c r="E235" s="2">
        <v>44620</v>
      </c>
      <c r="F235">
        <v>202202</v>
      </c>
      <c r="G235" t="str">
        <v>49561</v>
      </c>
      <c r="H235" t="str">
        <v>Internal expenses, employee costs</v>
      </c>
      <c r="I235">
        <v>590</v>
      </c>
      <c r="J235">
        <v>65808</v>
      </c>
      <c r="K235" t="str">
        <v>PID65000</v>
      </c>
      <c r="L235" t="str">
        <v>EU</v>
      </c>
      <c r="M235">
        <v>0</v>
      </c>
      <c r="N235">
        <v>0</v>
      </c>
      <c r="O235">
        <v>1</v>
      </c>
      <c r="P235" t="str">
        <v>Head Office</v>
      </c>
      <c r="Q235">
        <v>0</v>
      </c>
      <c r="R235" t="str">
        <v>Salary **************-Cambod*****</v>
      </c>
      <c r="S235">
        <v>500</v>
      </c>
      <c r="T235" t="str">
        <v xml:space="preserve">FCR-1.2.15 </v>
      </c>
      <c r="U235" t="str">
        <v>Q1</v>
      </c>
      <c r="Y235" t="str">
        <v>B</v>
      </c>
      <c r="Z235" t="str">
        <v>H5</v>
      </c>
      <c r="AA235">
        <v>1573474</v>
      </c>
      <c r="AB235">
        <v>1</v>
      </c>
      <c r="AC235">
        <v>44645</v>
      </c>
      <c r="AD235">
        <v>202203</v>
      </c>
      <c r="AE235" t="str">
        <v>47639</v>
      </c>
      <c r="AF235" t="str">
        <v>Meeting expenses and similar</v>
      </c>
      <c r="AG235">
        <v>590</v>
      </c>
      <c r="AH235">
        <v>65834</v>
      </c>
      <c r="AI235" t="str">
        <v>PID65000</v>
      </c>
      <c r="AJ235" t="str">
        <v>EU</v>
      </c>
      <c r="AK235">
        <v>0</v>
      </c>
      <c r="AL235">
        <v>0</v>
      </c>
      <c r="AM235">
        <v>5</v>
      </c>
      <c r="AN235" t="str">
        <v>Southeast Asia</v>
      </c>
      <c r="AO235">
        <v>0</v>
      </c>
      <c r="AP235" t="str">
        <v>Refresh**************oject L*****</v>
      </c>
      <c r="AQ235">
        <v>214.5</v>
      </c>
      <c r="AR235" t="str">
        <v xml:space="preserve">FCR-6.4.4 </v>
      </c>
      <c r="AS235" t="str">
        <v>Q1</v>
      </c>
    </row>
    <row r="236" spans="1:45" x14ac:dyDescent="0.25">
      <c r="A236" t="str">
        <v>B</v>
      </c>
      <c r="B236" t="str">
        <v>X1</v>
      </c>
      <c r="C236">
        <v>2064059</v>
      </c>
      <c r="D236">
        <v>6</v>
      </c>
      <c r="E236" s="2">
        <v>44620</v>
      </c>
      <c r="F236">
        <v>202202</v>
      </c>
      <c r="G236" t="str">
        <v>49510</v>
      </c>
      <c r="H236" t="str">
        <v>Internal expenses, support TA/FC</v>
      </c>
      <c r="I236">
        <v>590</v>
      </c>
      <c r="J236">
        <v>65809</v>
      </c>
      <c r="K236" t="str">
        <v>PID65000</v>
      </c>
      <c r="L236" t="str">
        <v>EU</v>
      </c>
      <c r="M236">
        <v>0</v>
      </c>
      <c r="N236">
        <v>0</v>
      </c>
      <c r="O236">
        <v>1</v>
      </c>
      <c r="P236" t="str">
        <v>Head Office</v>
      </c>
      <c r="Q236">
        <v>0</v>
      </c>
      <c r="R236" t="str">
        <v>Interna**************ri 2022*****</v>
      </c>
      <c r="S236">
        <v>500</v>
      </c>
      <c r="T236" t="str">
        <v xml:space="preserve">FCR-1.2.16 </v>
      </c>
      <c r="U236" t="str">
        <v>Q1</v>
      </c>
      <c r="Y236" t="str">
        <v>B</v>
      </c>
      <c r="Z236" t="str">
        <v>H5</v>
      </c>
      <c r="AA236">
        <v>1573474</v>
      </c>
      <c r="AB236">
        <v>2</v>
      </c>
      <c r="AC236">
        <v>44645</v>
      </c>
      <c r="AD236">
        <v>202203</v>
      </c>
      <c r="AE236" t="str">
        <v>47639</v>
      </c>
      <c r="AF236" t="str">
        <v>Meeting expenses and similar</v>
      </c>
      <c r="AG236">
        <v>590</v>
      </c>
      <c r="AH236">
        <v>65834</v>
      </c>
      <c r="AI236" t="str">
        <v>PID65000</v>
      </c>
      <c r="AJ236" t="str">
        <v>EU</v>
      </c>
      <c r="AK236">
        <v>0</v>
      </c>
      <c r="AL236">
        <v>0</v>
      </c>
      <c r="AM236">
        <v>5</v>
      </c>
      <c r="AN236" t="str">
        <v>Southeast Asia</v>
      </c>
      <c r="AO236">
        <v>0</v>
      </c>
      <c r="AP236" t="str">
        <v>Lunch f**************Launchi*****</v>
      </c>
      <c r="AQ236">
        <v>623.70000000000005</v>
      </c>
      <c r="AR236" t="str">
        <v xml:space="preserve">FCR-6.4.4 </v>
      </c>
      <c r="AS236" t="str">
        <v>Q1</v>
      </c>
    </row>
    <row r="237" spans="1:45" x14ac:dyDescent="0.25">
      <c r="A237" t="str">
        <v>B</v>
      </c>
      <c r="B237" t="str">
        <v>H5</v>
      </c>
      <c r="C237">
        <v>1573457</v>
      </c>
      <c r="D237">
        <v>0</v>
      </c>
      <c r="E237" s="2">
        <v>44627</v>
      </c>
      <c r="F237">
        <v>202203</v>
      </c>
      <c r="G237" t="str">
        <v>44323</v>
      </c>
      <c r="H237" t="str">
        <v>Sub granting</v>
      </c>
      <c r="I237">
        <v>590</v>
      </c>
      <c r="J237">
        <v>65830</v>
      </c>
      <c r="K237" t="str">
        <v>PID65000</v>
      </c>
      <c r="L237" t="str">
        <v>EU</v>
      </c>
      <c r="M237">
        <v>0</v>
      </c>
      <c r="N237">
        <v>0</v>
      </c>
      <c r="O237">
        <v>5</v>
      </c>
      <c r="P237" t="str">
        <v>Southeast Asia</v>
      </c>
      <c r="Q237">
        <v>0</v>
      </c>
      <c r="R237" t="str">
        <v>1st dis**************LL EU p*****</v>
      </c>
      <c r="S237">
        <v>2904.53</v>
      </c>
      <c r="T237" t="str">
        <v xml:space="preserve">FCR-6.3 </v>
      </c>
      <c r="U237" t="str">
        <v>Q1</v>
      </c>
      <c r="Y237" t="str">
        <v>B</v>
      </c>
      <c r="Z237" t="str">
        <v>H5</v>
      </c>
      <c r="AA237">
        <v>1573474</v>
      </c>
      <c r="AB237">
        <v>0</v>
      </c>
      <c r="AC237">
        <v>44645</v>
      </c>
      <c r="AD237">
        <v>202203</v>
      </c>
      <c r="AE237" t="str">
        <v>47639</v>
      </c>
      <c r="AF237" t="str">
        <v>Meeting expenses and similar</v>
      </c>
      <c r="AG237">
        <v>590</v>
      </c>
      <c r="AH237">
        <v>65834</v>
      </c>
      <c r="AI237" t="str">
        <v>PID65000</v>
      </c>
      <c r="AJ237" t="str">
        <v>EU</v>
      </c>
      <c r="AK237">
        <v>0</v>
      </c>
      <c r="AL237">
        <v>0</v>
      </c>
      <c r="AM237">
        <v>5</v>
      </c>
      <c r="AN237" t="str">
        <v>Southeast Asia</v>
      </c>
      <c r="AO237">
        <v>0</v>
      </c>
      <c r="AP237" t="str">
        <v>Meeting**************roject *****</v>
      </c>
      <c r="AQ237">
        <v>275</v>
      </c>
      <c r="AR237" t="str">
        <v xml:space="preserve">FCR-6.4.4 </v>
      </c>
      <c r="AS237" t="str">
        <v>Q1</v>
      </c>
    </row>
    <row r="238" spans="1:45" x14ac:dyDescent="0.25">
      <c r="A238" t="str">
        <v>B</v>
      </c>
      <c r="B238" t="str">
        <v>H5</v>
      </c>
      <c r="C238">
        <v>1573458</v>
      </c>
      <c r="D238">
        <v>0</v>
      </c>
      <c r="E238" s="2">
        <v>44627</v>
      </c>
      <c r="F238">
        <v>202203</v>
      </c>
      <c r="G238" t="str">
        <v>44323</v>
      </c>
      <c r="H238" t="str">
        <v>Sub granting</v>
      </c>
      <c r="I238">
        <v>590</v>
      </c>
      <c r="J238">
        <v>65830</v>
      </c>
      <c r="K238" t="str">
        <v>PID65000</v>
      </c>
      <c r="L238" t="str">
        <v>EU</v>
      </c>
      <c r="M238">
        <v>0</v>
      </c>
      <c r="N238">
        <v>0</v>
      </c>
      <c r="O238">
        <v>5</v>
      </c>
      <c r="P238" t="str">
        <v>Southeast Asia</v>
      </c>
      <c r="Q238">
        <v>0</v>
      </c>
      <c r="R238" t="str">
        <v>2nd dis**************D-EU pr*****</v>
      </c>
      <c r="S238">
        <v>3898.39</v>
      </c>
      <c r="T238" t="str">
        <v xml:space="preserve">FCR-6.3 </v>
      </c>
      <c r="U238" t="str">
        <v>Q1</v>
      </c>
      <c r="Y238" t="str">
        <v>B</v>
      </c>
      <c r="Z238" t="str">
        <v>H5</v>
      </c>
      <c r="AA238">
        <v>1573474</v>
      </c>
      <c r="AB238">
        <v>3</v>
      </c>
      <c r="AC238">
        <v>44645</v>
      </c>
      <c r="AD238">
        <v>202203</v>
      </c>
      <c r="AE238" t="str">
        <v>47639</v>
      </c>
      <c r="AF238" t="str">
        <v>Meeting expenses and similar</v>
      </c>
      <c r="AG238">
        <v>590</v>
      </c>
      <c r="AH238">
        <v>65834</v>
      </c>
      <c r="AI238" t="str">
        <v>PID65000</v>
      </c>
      <c r="AJ238" t="str">
        <v>EU</v>
      </c>
      <c r="AK238">
        <v>0</v>
      </c>
      <c r="AL238">
        <v>0</v>
      </c>
      <c r="AM238">
        <v>5</v>
      </c>
      <c r="AN238" t="str">
        <v>Southeast Asia</v>
      </c>
      <c r="AO238">
        <v>0</v>
      </c>
      <c r="AP238" t="str">
        <v>drinkin************** projec*****</v>
      </c>
      <c r="AQ238">
        <v>26.4</v>
      </c>
      <c r="AR238" t="str">
        <v xml:space="preserve">FCR-6.4.4 </v>
      </c>
      <c r="AS238" t="str">
        <v>Q1</v>
      </c>
    </row>
    <row r="239" spans="1:45" x14ac:dyDescent="0.25">
      <c r="A239" t="str">
        <v>B</v>
      </c>
      <c r="B239" t="str">
        <v>H5</v>
      </c>
      <c r="C239">
        <v>1573459</v>
      </c>
      <c r="D239">
        <v>0</v>
      </c>
      <c r="E239" s="2">
        <v>44627</v>
      </c>
      <c r="F239">
        <v>202203</v>
      </c>
      <c r="G239" t="str">
        <v>44323</v>
      </c>
      <c r="H239" t="str">
        <v>Sub granting</v>
      </c>
      <c r="I239">
        <v>590</v>
      </c>
      <c r="J239">
        <v>65830</v>
      </c>
      <c r="K239" t="str">
        <v>PID65000</v>
      </c>
      <c r="L239" t="str">
        <v>EU</v>
      </c>
      <c r="M239">
        <v>0</v>
      </c>
      <c r="N239">
        <v>0</v>
      </c>
      <c r="O239">
        <v>5</v>
      </c>
      <c r="P239" t="str">
        <v>Southeast Asia</v>
      </c>
      <c r="Q239">
        <v>0</v>
      </c>
      <c r="R239" t="str">
        <v>1st Dis**************NKOR-EU*****</v>
      </c>
      <c r="S239">
        <v>4360.28</v>
      </c>
      <c r="T239" t="str">
        <v xml:space="preserve">FCR-6.3 </v>
      </c>
      <c r="U239" t="str">
        <v>Q1</v>
      </c>
      <c r="Y239" t="str">
        <v>B</v>
      </c>
      <c r="Z239" t="str">
        <v>H5</v>
      </c>
      <c r="AA239">
        <v>1573477</v>
      </c>
      <c r="AB239">
        <v>2</v>
      </c>
      <c r="AC239">
        <v>44649</v>
      </c>
      <c r="AD239">
        <v>202203</v>
      </c>
      <c r="AE239" t="str">
        <v>45890</v>
      </c>
      <c r="AF239" t="str">
        <v>Other travel expenses</v>
      </c>
      <c r="AG239">
        <v>590</v>
      </c>
      <c r="AH239">
        <v>65814</v>
      </c>
      <c r="AI239" t="str">
        <v>PID65000</v>
      </c>
      <c r="AJ239" t="str">
        <v>EU</v>
      </c>
      <c r="AK239">
        <v>0</v>
      </c>
      <c r="AL239">
        <v>0</v>
      </c>
      <c r="AM239">
        <v>5</v>
      </c>
      <c r="AN239" t="str">
        <v>Southeast Asia</v>
      </c>
      <c r="AO239">
        <v>0</v>
      </c>
      <c r="AP239" t="str">
        <v>Car ren************** Launch*****</v>
      </c>
      <c r="AQ239">
        <v>440</v>
      </c>
      <c r="AR239" t="str">
        <v xml:space="preserve">FCR-2.4 </v>
      </c>
      <c r="AS239" t="str">
        <v>Q1</v>
      </c>
    </row>
    <row r="240" spans="1:45" x14ac:dyDescent="0.25">
      <c r="A240" t="str">
        <v>B</v>
      </c>
      <c r="B240" t="str">
        <v>H5</v>
      </c>
      <c r="C240">
        <v>1573460</v>
      </c>
      <c r="D240">
        <v>0</v>
      </c>
      <c r="E240" s="2">
        <v>44627</v>
      </c>
      <c r="F240">
        <v>202203</v>
      </c>
      <c r="G240" t="str">
        <v>44323</v>
      </c>
      <c r="H240" t="str">
        <v>Sub granting</v>
      </c>
      <c r="I240">
        <v>590</v>
      </c>
      <c r="J240">
        <v>65830</v>
      </c>
      <c r="K240" t="str">
        <v>PID65000</v>
      </c>
      <c r="L240" t="str">
        <v>EU</v>
      </c>
      <c r="M240">
        <v>0</v>
      </c>
      <c r="N240">
        <v>0</v>
      </c>
      <c r="O240">
        <v>5</v>
      </c>
      <c r="P240" t="str">
        <v>Southeast Asia</v>
      </c>
      <c r="Q240">
        <v>0</v>
      </c>
      <c r="R240" t="str">
        <v>1st Dis**************SA-EU p*****</v>
      </c>
      <c r="S240">
        <v>2314.11</v>
      </c>
      <c r="T240" t="str">
        <v xml:space="preserve">FCR-6.3 </v>
      </c>
      <c r="U240" t="str">
        <v>Q1</v>
      </c>
      <c r="Y240" t="str">
        <v>B</v>
      </c>
      <c r="Z240" t="str">
        <v>X5</v>
      </c>
      <c r="AA240">
        <v>1573479</v>
      </c>
      <c r="AB240">
        <v>0</v>
      </c>
      <c r="AC240">
        <v>44650</v>
      </c>
      <c r="AD240">
        <v>202203</v>
      </c>
      <c r="AE240" t="str">
        <v>47211</v>
      </c>
      <c r="AF240" t="str">
        <v>Salary (employees outside HO)</v>
      </c>
      <c r="AG240">
        <v>590</v>
      </c>
      <c r="AH240">
        <v>65805</v>
      </c>
      <c r="AI240" t="str">
        <v>PID65000</v>
      </c>
      <c r="AJ240" t="str">
        <v>EU</v>
      </c>
      <c r="AK240">
        <v>0</v>
      </c>
      <c r="AL240">
        <v>0</v>
      </c>
      <c r="AM240">
        <v>5</v>
      </c>
      <c r="AN240" t="str">
        <v>Southeast Asia</v>
      </c>
      <c r="AO240">
        <v>0</v>
      </c>
      <c r="AP240" t="str">
        <v>CB: tra**************ry to S*****</v>
      </c>
      <c r="AQ240">
        <v>-607.37</v>
      </c>
      <c r="AR240" t="str">
        <v>FCR-1.1.2.27</v>
      </c>
      <c r="AS240" t="str">
        <v>Q1</v>
      </c>
    </row>
    <row r="241" spans="1:45" x14ac:dyDescent="0.25">
      <c r="A241" t="str">
        <v>B</v>
      </c>
      <c r="B241" t="str">
        <v>H5</v>
      </c>
      <c r="C241">
        <v>1573461</v>
      </c>
      <c r="D241">
        <v>3</v>
      </c>
      <c r="E241" s="2">
        <v>44627</v>
      </c>
      <c r="F241">
        <v>202203</v>
      </c>
      <c r="G241" t="str">
        <v>47622</v>
      </c>
      <c r="H241" t="str">
        <v>Health care (Regional offices)</v>
      </c>
      <c r="I241">
        <v>590</v>
      </c>
      <c r="J241">
        <v>65806</v>
      </c>
      <c r="K241" t="str">
        <v>PID65000</v>
      </c>
      <c r="L241" t="str">
        <v>EU</v>
      </c>
      <c r="M241">
        <v>0</v>
      </c>
      <c r="N241">
        <v>0</v>
      </c>
      <c r="O241">
        <v>5</v>
      </c>
      <c r="P241" t="str">
        <v>Southeast Asia</v>
      </c>
      <c r="Q241">
        <v>0</v>
      </c>
      <c r="R241" t="str">
        <v>Annual **************inea as*****</v>
      </c>
      <c r="S241">
        <v>11.97</v>
      </c>
      <c r="T241" t="str">
        <v>FCR-1.1.2.28</v>
      </c>
      <c r="U241" t="str">
        <v>Q1</v>
      </c>
      <c r="Y241" t="str">
        <v>B</v>
      </c>
      <c r="Z241" t="str">
        <v>X5</v>
      </c>
      <c r="AA241">
        <v>1573479</v>
      </c>
      <c r="AB241">
        <v>3</v>
      </c>
      <c r="AC241">
        <v>44650</v>
      </c>
      <c r="AD241">
        <v>202203</v>
      </c>
      <c r="AE241" t="str">
        <v>47211</v>
      </c>
      <c r="AF241" t="str">
        <v>Salary (employees outside HO)</v>
      </c>
      <c r="AG241">
        <v>590</v>
      </c>
      <c r="AH241">
        <v>65805</v>
      </c>
      <c r="AI241" t="str">
        <v>PID65000</v>
      </c>
      <c r="AJ241" t="str">
        <v>EU</v>
      </c>
      <c r="AK241">
        <v>0</v>
      </c>
      <c r="AL241">
        <v>0</v>
      </c>
      <c r="AM241">
        <v>5</v>
      </c>
      <c r="AN241" t="str">
        <v>Southeast Asia</v>
      </c>
      <c r="AO241">
        <v>0</v>
      </c>
      <c r="AP241" t="str">
        <v>*******************</v>
      </c>
      <c r="AQ241">
        <v>127.56</v>
      </c>
      <c r="AR241" t="str">
        <v>FCR-1.1.2.27</v>
      </c>
      <c r="AS241" t="str">
        <v>Q1</v>
      </c>
    </row>
    <row r="242" spans="1:45" x14ac:dyDescent="0.25">
      <c r="A242" t="str">
        <v>B</v>
      </c>
      <c r="B242" t="str">
        <v>H5</v>
      </c>
      <c r="C242">
        <v>1573461</v>
      </c>
      <c r="D242">
        <v>6</v>
      </c>
      <c r="E242" s="2">
        <v>44627</v>
      </c>
      <c r="F242">
        <v>202203</v>
      </c>
      <c r="G242" t="str">
        <v>47390</v>
      </c>
      <c r="H242" t="str">
        <v>Other employee benefits</v>
      </c>
      <c r="I242">
        <v>590</v>
      </c>
      <c r="J242">
        <v>65806</v>
      </c>
      <c r="K242" t="str">
        <v>PID65000</v>
      </c>
      <c r="L242" t="str">
        <v>EU</v>
      </c>
      <c r="M242">
        <v>0</v>
      </c>
      <c r="N242">
        <v>0</v>
      </c>
      <c r="O242">
        <v>5</v>
      </c>
      <c r="P242" t="str">
        <v>Southeast Asia</v>
      </c>
      <c r="Q242">
        <v>0</v>
      </c>
      <c r="R242" t="str">
        <v>Remaini**************e 0.52 *****</v>
      </c>
      <c r="S242">
        <v>3.7</v>
      </c>
      <c r="T242" t="str">
        <v>FCR-1.1.2.28</v>
      </c>
      <c r="U242" t="str">
        <v>Q1</v>
      </c>
      <c r="Y242" t="str">
        <v>B</v>
      </c>
      <c r="Z242" t="str">
        <v>X5</v>
      </c>
      <c r="AA242">
        <v>1573482</v>
      </c>
      <c r="AB242">
        <v>1</v>
      </c>
      <c r="AC242">
        <v>44648</v>
      </c>
      <c r="AD242">
        <v>202203</v>
      </c>
      <c r="AE242" t="str">
        <v>47639</v>
      </c>
      <c r="AF242" t="str">
        <v>Meeting expenses and similar</v>
      </c>
      <c r="AG242">
        <v>590</v>
      </c>
      <c r="AH242">
        <v>65803</v>
      </c>
      <c r="AI242" t="str">
        <v>PID65000</v>
      </c>
      <c r="AJ242" t="str">
        <v>EU</v>
      </c>
      <c r="AK242">
        <v>0</v>
      </c>
      <c r="AL242">
        <v>0</v>
      </c>
      <c r="AM242">
        <v>5</v>
      </c>
      <c r="AN242" t="str">
        <v>Southeast Asia</v>
      </c>
      <c r="AO242">
        <v>0</v>
      </c>
      <c r="AP242" t="str">
        <v>Accommo**************B SR Kg*****</v>
      </c>
      <c r="AQ242">
        <v>43.5</v>
      </c>
      <c r="AR242" t="str">
        <v>FCR-1.1.1.34</v>
      </c>
      <c r="AS242" t="str">
        <v>Q1</v>
      </c>
    </row>
    <row r="243" spans="1:45" x14ac:dyDescent="0.25">
      <c r="A243" t="str">
        <v>B</v>
      </c>
      <c r="B243" t="str">
        <v>H5</v>
      </c>
      <c r="C243">
        <v>1573461</v>
      </c>
      <c r="D243">
        <v>1</v>
      </c>
      <c r="E243" s="2">
        <v>44627</v>
      </c>
      <c r="F243">
        <v>202203</v>
      </c>
      <c r="G243" t="str">
        <v>47211</v>
      </c>
      <c r="H243" t="str">
        <v>Salary (employees outside HO)</v>
      </c>
      <c r="I243">
        <v>590</v>
      </c>
      <c r="J243">
        <v>65806</v>
      </c>
      <c r="K243" t="str">
        <v>PID65000</v>
      </c>
      <c r="L243" t="str">
        <v>EU</v>
      </c>
      <c r="M243">
        <v>0</v>
      </c>
      <c r="N243">
        <v>0</v>
      </c>
      <c r="O243">
        <v>5</v>
      </c>
      <c r="P243" t="str">
        <v>Southeast Asia</v>
      </c>
      <c r="Q243">
        <v>0</v>
      </c>
      <c r="R243" t="str">
        <v>Salary **************h 2022_*****</v>
      </c>
      <c r="S243">
        <v>35.619999999999997</v>
      </c>
      <c r="T243" t="str">
        <v>FCR-1.1.2.28</v>
      </c>
      <c r="U243" t="str">
        <v>Q1</v>
      </c>
      <c r="Y243" t="str">
        <v>B</v>
      </c>
      <c r="Z243" t="str">
        <v>X5</v>
      </c>
      <c r="AA243">
        <v>1573482</v>
      </c>
      <c r="AB243">
        <v>0</v>
      </c>
      <c r="AC243">
        <v>44648</v>
      </c>
      <c r="AD243">
        <v>202203</v>
      </c>
      <c r="AE243" t="str">
        <v>47326</v>
      </c>
      <c r="AF243" t="str">
        <v>Subsistence allowances (employees outside HO)</v>
      </c>
      <c r="AG243">
        <v>590</v>
      </c>
      <c r="AH243">
        <v>65803</v>
      </c>
      <c r="AI243" t="str">
        <v>PID65000</v>
      </c>
      <c r="AJ243" t="str">
        <v>EU</v>
      </c>
      <c r="AK243">
        <v>0</v>
      </c>
      <c r="AL243">
        <v>0</v>
      </c>
      <c r="AM243">
        <v>5</v>
      </c>
      <c r="AN243" t="str">
        <v>Southeast Asia</v>
      </c>
      <c r="AO243">
        <v>0</v>
      </c>
      <c r="AP243" t="str">
        <v>Per-die**************duct EU*****</v>
      </c>
      <c r="AQ243">
        <v>67.11</v>
      </c>
      <c r="AR243" t="str">
        <v>FCR-1.1.1.34</v>
      </c>
      <c r="AS243" t="str">
        <v>Q1</v>
      </c>
    </row>
    <row r="244" spans="1:45" x14ac:dyDescent="0.25">
      <c r="A244" t="str">
        <v>B</v>
      </c>
      <c r="B244" t="str">
        <v>H5</v>
      </c>
      <c r="C244">
        <v>1573462</v>
      </c>
      <c r="D244">
        <v>0</v>
      </c>
      <c r="E244" s="2">
        <v>44629</v>
      </c>
      <c r="F244">
        <v>202203</v>
      </c>
      <c r="G244" t="str">
        <v>45020</v>
      </c>
      <c r="H244" t="str">
        <v>Electricity</v>
      </c>
      <c r="I244">
        <v>590</v>
      </c>
      <c r="J244">
        <v>65822</v>
      </c>
      <c r="K244" t="str">
        <v>PID65000</v>
      </c>
      <c r="L244" t="str">
        <v>EU</v>
      </c>
      <c r="M244">
        <v>0</v>
      </c>
      <c r="N244">
        <v>0</v>
      </c>
      <c r="O244">
        <v>5</v>
      </c>
      <c r="P244" t="str">
        <v>Southeast Asia</v>
      </c>
      <c r="Q244">
        <v>0</v>
      </c>
      <c r="R244" t="str">
        <v>Electri**************72_Feb *****</v>
      </c>
      <c r="S244">
        <v>13.1</v>
      </c>
      <c r="T244" t="str">
        <v xml:space="preserve">FCR-4.4 </v>
      </c>
      <c r="U244" t="str">
        <v>Q1</v>
      </c>
      <c r="Y244" t="str">
        <v>B</v>
      </c>
      <c r="Z244" t="str">
        <v>X5</v>
      </c>
      <c r="AA244">
        <v>1573482</v>
      </c>
      <c r="AB244">
        <v>4</v>
      </c>
      <c r="AC244">
        <v>44648</v>
      </c>
      <c r="AD244">
        <v>202203</v>
      </c>
      <c r="AE244" t="str">
        <v>47639</v>
      </c>
      <c r="AF244" t="str">
        <v>Meeting expenses and similar</v>
      </c>
      <c r="AG244">
        <v>590</v>
      </c>
      <c r="AH244">
        <v>65834</v>
      </c>
      <c r="AI244" t="str">
        <v>PID65000</v>
      </c>
      <c r="AJ244" t="str">
        <v>EU</v>
      </c>
      <c r="AK244">
        <v>0</v>
      </c>
      <c r="AL244">
        <v>0</v>
      </c>
      <c r="AM244">
        <v>5</v>
      </c>
      <c r="AN244" t="str">
        <v>Southeast Asia</v>
      </c>
      <c r="AO244">
        <v>0</v>
      </c>
      <c r="AP244" t="str">
        <v>Per-die**************el part*****</v>
      </c>
      <c r="AQ244">
        <v>354</v>
      </c>
      <c r="AR244" t="str">
        <v xml:space="preserve">FCR-6.4.4 </v>
      </c>
      <c r="AS244" t="str">
        <v>Q1</v>
      </c>
    </row>
    <row r="245" spans="1:45" x14ac:dyDescent="0.25">
      <c r="A245" t="str">
        <v>B</v>
      </c>
      <c r="B245" t="str">
        <v>H5</v>
      </c>
      <c r="C245">
        <v>1573463</v>
      </c>
      <c r="D245">
        <v>1</v>
      </c>
      <c r="E245" s="2">
        <v>44629</v>
      </c>
      <c r="F245">
        <v>202203</v>
      </c>
      <c r="G245" t="str">
        <v>45520</v>
      </c>
      <c r="H245" t="str">
        <v>Repairs and maintenance of computers</v>
      </c>
      <c r="I245">
        <v>590</v>
      </c>
      <c r="J245">
        <v>65822</v>
      </c>
      <c r="K245" t="str">
        <v>PID65000</v>
      </c>
      <c r="L245" t="str">
        <v>EU</v>
      </c>
      <c r="M245">
        <v>0</v>
      </c>
      <c r="N245">
        <v>0</v>
      </c>
      <c r="O245">
        <v>5</v>
      </c>
      <c r="P245" t="str">
        <v>Southeast Asia</v>
      </c>
      <c r="Q245">
        <v>0</v>
      </c>
      <c r="R245" t="str">
        <v>Monthly**************e-Trust*****</v>
      </c>
      <c r="S245">
        <v>15.4</v>
      </c>
      <c r="T245" t="str">
        <v xml:space="preserve">FCR-4.4 </v>
      </c>
      <c r="U245" t="str">
        <v>Q1</v>
      </c>
      <c r="Y245" t="str">
        <v>B</v>
      </c>
      <c r="Z245" t="str">
        <v>X5</v>
      </c>
      <c r="AA245">
        <v>1573482</v>
      </c>
      <c r="AB245">
        <v>5</v>
      </c>
      <c r="AC245">
        <v>44648</v>
      </c>
      <c r="AD245">
        <v>202203</v>
      </c>
      <c r="AE245" t="str">
        <v>47639</v>
      </c>
      <c r="AF245" t="str">
        <v>Meeting expenses and similar</v>
      </c>
      <c r="AG245">
        <v>590</v>
      </c>
      <c r="AH245">
        <v>65834</v>
      </c>
      <c r="AI245" t="str">
        <v>PID65000</v>
      </c>
      <c r="AJ245" t="str">
        <v>EU</v>
      </c>
      <c r="AK245">
        <v>0</v>
      </c>
      <c r="AL245">
        <v>0</v>
      </c>
      <c r="AM245">
        <v>5</v>
      </c>
      <c r="AN245" t="str">
        <v>Southeast Asia</v>
      </c>
      <c r="AO245">
        <v>0</v>
      </c>
      <c r="AP245" t="str">
        <v>package**************Project*****</v>
      </c>
      <c r="AQ245">
        <v>366.3</v>
      </c>
      <c r="AR245" t="str">
        <v xml:space="preserve">FCR-6.4.4 </v>
      </c>
      <c r="AS245" t="str">
        <v>Q1</v>
      </c>
    </row>
    <row r="246" spans="1:45" x14ac:dyDescent="0.25">
      <c r="A246" t="str">
        <v>B</v>
      </c>
      <c r="B246" t="str">
        <v>H5</v>
      </c>
      <c r="C246">
        <v>1573472</v>
      </c>
      <c r="D246">
        <v>5</v>
      </c>
      <c r="E246" s="2">
        <v>44645</v>
      </c>
      <c r="F246">
        <v>202203</v>
      </c>
      <c r="G246" t="str">
        <v>46570</v>
      </c>
      <c r="H246" t="str">
        <v>Banking costs</v>
      </c>
      <c r="I246">
        <v>590</v>
      </c>
      <c r="J246">
        <v>65827</v>
      </c>
      <c r="K246" t="str">
        <v>PID65000</v>
      </c>
      <c r="L246" t="str">
        <v>EU</v>
      </c>
      <c r="M246">
        <v>0</v>
      </c>
      <c r="N246">
        <v>0</v>
      </c>
      <c r="O246">
        <v>5</v>
      </c>
      <c r="P246" t="str">
        <v>Southeast Asia</v>
      </c>
      <c r="Q246">
        <v>0</v>
      </c>
      <c r="R246" t="str">
        <v>Bank ch************** Mar 20*****</v>
      </c>
      <c r="S246">
        <v>0.8</v>
      </c>
      <c r="T246" t="str">
        <v xml:space="preserve">FCR-5.6 </v>
      </c>
      <c r="U246" t="str">
        <v>Q1</v>
      </c>
      <c r="Y246" t="str">
        <v>B</v>
      </c>
      <c r="Z246" t="str">
        <v>X5</v>
      </c>
      <c r="AA246">
        <v>1573482</v>
      </c>
      <c r="AB246">
        <v>6</v>
      </c>
      <c r="AC246">
        <v>44648</v>
      </c>
      <c r="AD246">
        <v>202203</v>
      </c>
      <c r="AE246" t="str">
        <v>47639</v>
      </c>
      <c r="AF246" t="str">
        <v>Meeting expenses and similar</v>
      </c>
      <c r="AG246">
        <v>590</v>
      </c>
      <c r="AH246">
        <v>65834</v>
      </c>
      <c r="AI246" t="str">
        <v>PID65000</v>
      </c>
      <c r="AJ246" t="str">
        <v>EU</v>
      </c>
      <c r="AK246">
        <v>0</v>
      </c>
      <c r="AL246">
        <v>0</v>
      </c>
      <c r="AM246">
        <v>5</v>
      </c>
      <c r="AN246" t="str">
        <v>Southeast Asia</v>
      </c>
      <c r="AO246">
        <v>0</v>
      </c>
      <c r="AP246" t="str">
        <v>Materia**************ct Laun*****</v>
      </c>
      <c r="AQ246">
        <v>387.52</v>
      </c>
      <c r="AR246" t="str">
        <v xml:space="preserve">FCR-6.4.4 </v>
      </c>
      <c r="AS246" t="str">
        <v>Q1</v>
      </c>
    </row>
    <row r="247" spans="1:45" x14ac:dyDescent="0.25">
      <c r="A247" t="str">
        <v>B</v>
      </c>
      <c r="B247" t="str">
        <v>H5</v>
      </c>
      <c r="C247">
        <v>1573473</v>
      </c>
      <c r="D247">
        <v>0</v>
      </c>
      <c r="E247" s="2">
        <v>44645</v>
      </c>
      <c r="F247">
        <v>202203</v>
      </c>
      <c r="G247" t="str">
        <v>47639</v>
      </c>
      <c r="H247" t="str">
        <v>Meeting expenses and similar</v>
      </c>
      <c r="I247">
        <v>590</v>
      </c>
      <c r="J247">
        <v>65834</v>
      </c>
      <c r="K247" t="str">
        <v>PID65000</v>
      </c>
      <c r="L247" t="str">
        <v>EU</v>
      </c>
      <c r="M247">
        <v>0</v>
      </c>
      <c r="N247">
        <v>0</v>
      </c>
      <c r="O247">
        <v>5</v>
      </c>
      <c r="P247" t="str">
        <v>Southeast Asia</v>
      </c>
      <c r="Q247">
        <v>0</v>
      </c>
      <c r="R247" t="str">
        <v>Meeting**************U Proje*****</v>
      </c>
      <c r="S247">
        <v>1056</v>
      </c>
      <c r="T247" t="str">
        <v xml:space="preserve">FCR-6.4.4 </v>
      </c>
      <c r="U247" t="str">
        <v>Q1</v>
      </c>
      <c r="Y247" t="str">
        <v>B</v>
      </c>
      <c r="Z247" t="str">
        <v>X5</v>
      </c>
      <c r="AA247">
        <v>1573482</v>
      </c>
      <c r="AB247">
        <v>3</v>
      </c>
      <c r="AC247">
        <v>44648</v>
      </c>
      <c r="AD247">
        <v>202203</v>
      </c>
      <c r="AE247" t="str">
        <v>47639</v>
      </c>
      <c r="AF247" t="str">
        <v>Meeting expenses and similar</v>
      </c>
      <c r="AG247">
        <v>590</v>
      </c>
      <c r="AH247">
        <v>65834</v>
      </c>
      <c r="AI247" t="str">
        <v>PID65000</v>
      </c>
      <c r="AJ247" t="str">
        <v>EU</v>
      </c>
      <c r="AK247">
        <v>0</v>
      </c>
      <c r="AL247">
        <v>0</v>
      </c>
      <c r="AM247">
        <v>5</v>
      </c>
      <c r="AN247" t="str">
        <v>Southeast Asia</v>
      </c>
      <c r="AO247">
        <v>0</v>
      </c>
      <c r="AP247" t="str">
        <v>Per-die**************el part*****</v>
      </c>
      <c r="AQ247">
        <v>761</v>
      </c>
      <c r="AR247" t="str">
        <v xml:space="preserve">FCR-6.4.4 </v>
      </c>
      <c r="AS247" t="str">
        <v>Q1</v>
      </c>
    </row>
    <row r="248" spans="1:45" x14ac:dyDescent="0.25">
      <c r="A248" t="str">
        <v>B</v>
      </c>
      <c r="B248" t="str">
        <v>H5</v>
      </c>
      <c r="C248">
        <v>1573474</v>
      </c>
      <c r="D248">
        <v>1</v>
      </c>
      <c r="E248" s="2">
        <v>44645</v>
      </c>
      <c r="F248">
        <v>202203</v>
      </c>
      <c r="G248" t="str">
        <v>47639</v>
      </c>
      <c r="H248" t="str">
        <v>Meeting expenses and similar</v>
      </c>
      <c r="I248">
        <v>590</v>
      </c>
      <c r="J248">
        <v>65834</v>
      </c>
      <c r="K248" t="str">
        <v>PID65000</v>
      </c>
      <c r="L248" t="str">
        <v>EU</v>
      </c>
      <c r="M248">
        <v>0</v>
      </c>
      <c r="N248">
        <v>0</v>
      </c>
      <c r="O248">
        <v>5</v>
      </c>
      <c r="P248" t="str">
        <v>Southeast Asia</v>
      </c>
      <c r="Q248">
        <v>0</v>
      </c>
      <c r="R248" t="str">
        <v>Refresh**************oject L*****</v>
      </c>
      <c r="S248">
        <v>214.5</v>
      </c>
      <c r="T248" t="str">
        <v xml:space="preserve">FCR-6.4.4 </v>
      </c>
      <c r="U248" t="str">
        <v>Q1</v>
      </c>
      <c r="Y248" t="str">
        <v>B</v>
      </c>
      <c r="Z248" t="str">
        <v>X5</v>
      </c>
      <c r="AA248">
        <v>1573482</v>
      </c>
      <c r="AB248">
        <v>2</v>
      </c>
      <c r="AC248">
        <v>44648</v>
      </c>
      <c r="AD248">
        <v>202203</v>
      </c>
      <c r="AE248" t="str">
        <v>47639</v>
      </c>
      <c r="AF248" t="str">
        <v>Meeting expenses and similar</v>
      </c>
      <c r="AG248">
        <v>590</v>
      </c>
      <c r="AH248">
        <v>65834</v>
      </c>
      <c r="AI248" t="str">
        <v>PID65000</v>
      </c>
      <c r="AJ248" t="str">
        <v>EU</v>
      </c>
      <c r="AK248">
        <v>0</v>
      </c>
      <c r="AL248">
        <v>0</v>
      </c>
      <c r="AM248">
        <v>5</v>
      </c>
      <c r="AN248" t="str">
        <v>Southeast Asia</v>
      </c>
      <c r="AO248">
        <v>0</v>
      </c>
      <c r="AP248" t="str">
        <v>Per-die**************el part*****</v>
      </c>
      <c r="AQ248">
        <v>1076</v>
      </c>
      <c r="AR248" t="str">
        <v xml:space="preserve">FCR-6.4.4 </v>
      </c>
      <c r="AS248" t="str">
        <v>Q1</v>
      </c>
    </row>
    <row r="249" spans="1:45" x14ac:dyDescent="0.25">
      <c r="A249" t="str">
        <v>B</v>
      </c>
      <c r="B249" t="str">
        <v>H5</v>
      </c>
      <c r="C249">
        <v>1573474</v>
      </c>
      <c r="D249">
        <v>2</v>
      </c>
      <c r="E249" s="2">
        <v>44645</v>
      </c>
      <c r="F249">
        <v>202203</v>
      </c>
      <c r="G249" t="str">
        <v>47639</v>
      </c>
      <c r="H249" t="str">
        <v>Meeting expenses and similar</v>
      </c>
      <c r="I249">
        <v>590</v>
      </c>
      <c r="J249">
        <v>65834</v>
      </c>
      <c r="K249" t="str">
        <v>PID65000</v>
      </c>
      <c r="L249" t="str">
        <v>EU</v>
      </c>
      <c r="M249">
        <v>0</v>
      </c>
      <c r="N249">
        <v>0</v>
      </c>
      <c r="O249">
        <v>5</v>
      </c>
      <c r="P249" t="str">
        <v>Southeast Asia</v>
      </c>
      <c r="Q249">
        <v>0</v>
      </c>
      <c r="R249" t="str">
        <v>Lunch f**************Launchi*****</v>
      </c>
      <c r="S249">
        <v>623.70000000000005</v>
      </c>
      <c r="T249" t="str">
        <v xml:space="preserve">FCR-6.4.4 </v>
      </c>
      <c r="U249" t="str">
        <v>Q1</v>
      </c>
      <c r="Y249" t="str">
        <v>B</v>
      </c>
      <c r="Z249" t="str">
        <v>X5</v>
      </c>
      <c r="AA249">
        <v>1573483</v>
      </c>
      <c r="AB249">
        <v>0</v>
      </c>
      <c r="AC249">
        <v>44651</v>
      </c>
      <c r="AD249">
        <v>202203</v>
      </c>
      <c r="AE249" t="str">
        <v>46570</v>
      </c>
      <c r="AF249" t="str">
        <v>Banking costs</v>
      </c>
      <c r="AG249">
        <v>590</v>
      </c>
      <c r="AH249">
        <v>65827</v>
      </c>
      <c r="AI249" t="str">
        <v>PID65000</v>
      </c>
      <c r="AJ249" t="str">
        <v>EU</v>
      </c>
      <c r="AK249">
        <v>0</v>
      </c>
      <c r="AL249">
        <v>0</v>
      </c>
      <c r="AM249">
        <v>5</v>
      </c>
      <c r="AN249" t="str">
        <v>Southeast Asia</v>
      </c>
      <c r="AO249">
        <v>0</v>
      </c>
      <c r="AP249" t="str">
        <v>Monthly**************an'22*****</v>
      </c>
      <c r="AQ249">
        <v>1.5</v>
      </c>
      <c r="AR249" t="str">
        <v xml:space="preserve">FCR-5.6 </v>
      </c>
      <c r="AS249" t="str">
        <v>Q1</v>
      </c>
    </row>
    <row r="250" spans="1:45" x14ac:dyDescent="0.25">
      <c r="A250" t="str">
        <v>B</v>
      </c>
      <c r="B250" t="str">
        <v>H5</v>
      </c>
      <c r="C250">
        <v>1573474</v>
      </c>
      <c r="D250">
        <v>0</v>
      </c>
      <c r="E250" s="2">
        <v>44645</v>
      </c>
      <c r="F250">
        <v>202203</v>
      </c>
      <c r="G250" t="str">
        <v>47639</v>
      </c>
      <c r="H250" t="str">
        <v>Meeting expenses and similar</v>
      </c>
      <c r="I250">
        <v>590</v>
      </c>
      <c r="J250">
        <v>65834</v>
      </c>
      <c r="K250" t="str">
        <v>PID65000</v>
      </c>
      <c r="L250" t="str">
        <v>EU</v>
      </c>
      <c r="M250">
        <v>0</v>
      </c>
      <c r="N250">
        <v>0</v>
      </c>
      <c r="O250">
        <v>5</v>
      </c>
      <c r="P250" t="str">
        <v>Southeast Asia</v>
      </c>
      <c r="Q250">
        <v>0</v>
      </c>
      <c r="R250" t="str">
        <v>Meeting**************roject *****</v>
      </c>
      <c r="S250">
        <v>275</v>
      </c>
      <c r="T250" t="str">
        <v xml:space="preserve">FCR-6.4.4 </v>
      </c>
      <c r="U250" t="str">
        <v>Q1</v>
      </c>
      <c r="Y250" t="str">
        <v>B</v>
      </c>
      <c r="Z250" t="str">
        <v>X5</v>
      </c>
      <c r="AA250">
        <v>1573484</v>
      </c>
      <c r="AB250">
        <v>14</v>
      </c>
      <c r="AC250">
        <v>44651</v>
      </c>
      <c r="AD250">
        <v>202203</v>
      </c>
      <c r="AE250" t="str">
        <v>46570</v>
      </c>
      <c r="AF250" t="str">
        <v>Banking costs</v>
      </c>
      <c r="AG250">
        <v>590</v>
      </c>
      <c r="AH250">
        <v>65827</v>
      </c>
      <c r="AI250" t="str">
        <v>PID65000</v>
      </c>
      <c r="AJ250" t="str">
        <v>EU</v>
      </c>
      <c r="AK250">
        <v>0</v>
      </c>
      <c r="AL250">
        <v>0</v>
      </c>
      <c r="AM250">
        <v>5</v>
      </c>
      <c r="AN250" t="str">
        <v>Southeast Asia</v>
      </c>
      <c r="AO250">
        <v>0</v>
      </c>
      <c r="AP250" t="str">
        <v>Bank ch**************er to S*****</v>
      </c>
      <c r="AQ250">
        <v>3.53</v>
      </c>
      <c r="AR250" t="str">
        <v xml:space="preserve">FCR-5.6 </v>
      </c>
      <c r="AS250" t="str">
        <v>Q1</v>
      </c>
    </row>
    <row r="251" spans="1:45" x14ac:dyDescent="0.25">
      <c r="A251" t="str">
        <v>B</v>
      </c>
      <c r="B251" t="str">
        <v>H5</v>
      </c>
      <c r="C251">
        <v>1573474</v>
      </c>
      <c r="D251">
        <v>3</v>
      </c>
      <c r="E251" s="2">
        <v>44645</v>
      </c>
      <c r="F251">
        <v>202203</v>
      </c>
      <c r="G251" t="str">
        <v>47639</v>
      </c>
      <c r="H251" t="str">
        <v>Meeting expenses and similar</v>
      </c>
      <c r="I251">
        <v>590</v>
      </c>
      <c r="J251">
        <v>65834</v>
      </c>
      <c r="K251" t="str">
        <v>PID65000</v>
      </c>
      <c r="L251" t="str">
        <v>EU</v>
      </c>
      <c r="M251">
        <v>0</v>
      </c>
      <c r="N251">
        <v>0</v>
      </c>
      <c r="O251">
        <v>5</v>
      </c>
      <c r="P251" t="str">
        <v>Southeast Asia</v>
      </c>
      <c r="Q251">
        <v>0</v>
      </c>
      <c r="R251" t="str">
        <v>drinkin************** projec*****</v>
      </c>
      <c r="S251">
        <v>26.4</v>
      </c>
      <c r="T251" t="str">
        <v xml:space="preserve">FCR-6.4.4 </v>
      </c>
      <c r="U251" t="str">
        <v>Q1</v>
      </c>
      <c r="Y251" t="str">
        <v>B</v>
      </c>
      <c r="Z251" t="str">
        <v>X5</v>
      </c>
      <c r="AA251">
        <v>1573484</v>
      </c>
      <c r="AB251">
        <v>13</v>
      </c>
      <c r="AC251">
        <v>44651</v>
      </c>
      <c r="AD251">
        <v>202203</v>
      </c>
      <c r="AE251" t="str">
        <v>46570</v>
      </c>
      <c r="AF251" t="str">
        <v>Banking costs</v>
      </c>
      <c r="AG251">
        <v>590</v>
      </c>
      <c r="AH251">
        <v>65827</v>
      </c>
      <c r="AI251" t="str">
        <v>PID65000</v>
      </c>
      <c r="AJ251" t="str">
        <v>EU</v>
      </c>
      <c r="AK251">
        <v>0</v>
      </c>
      <c r="AL251">
        <v>0</v>
      </c>
      <c r="AM251">
        <v>5</v>
      </c>
      <c r="AN251" t="str">
        <v>Southeast Asia</v>
      </c>
      <c r="AO251">
        <v>0</v>
      </c>
      <c r="AP251" t="str">
        <v>bank ch**************er to K*****</v>
      </c>
      <c r="AQ251">
        <v>3.57</v>
      </c>
      <c r="AR251" t="str">
        <v xml:space="preserve">FCR-5.6 </v>
      </c>
      <c r="AS251" t="str">
        <v>Q1</v>
      </c>
    </row>
    <row r="252" spans="1:45" x14ac:dyDescent="0.25">
      <c r="A252" t="str">
        <v>B</v>
      </c>
      <c r="B252" t="str">
        <v>H5</v>
      </c>
      <c r="C252">
        <v>1573477</v>
      </c>
      <c r="D252">
        <v>2</v>
      </c>
      <c r="E252" s="2">
        <v>44649</v>
      </c>
      <c r="F252">
        <v>202203</v>
      </c>
      <c r="G252" t="str">
        <v>45890</v>
      </c>
      <c r="H252" t="str">
        <v>Other travel expenses</v>
      </c>
      <c r="I252">
        <v>590</v>
      </c>
      <c r="J252">
        <v>65814</v>
      </c>
      <c r="K252" t="str">
        <v>PID65000</v>
      </c>
      <c r="L252" t="str">
        <v>EU</v>
      </c>
      <c r="M252">
        <v>0</v>
      </c>
      <c r="N252">
        <v>0</v>
      </c>
      <c r="O252">
        <v>5</v>
      </c>
      <c r="P252" t="str">
        <v>Southeast Asia</v>
      </c>
      <c r="Q252">
        <v>0</v>
      </c>
      <c r="R252" t="str">
        <v>Car ren************** Launch*****</v>
      </c>
      <c r="S252">
        <v>440</v>
      </c>
      <c r="T252" t="str">
        <v xml:space="preserve">FCR-2.4 </v>
      </c>
      <c r="U252" t="str">
        <v>Q1</v>
      </c>
      <c r="Y252" t="str">
        <v>B</v>
      </c>
      <c r="Z252" t="str">
        <v>X5</v>
      </c>
      <c r="AA252">
        <v>1573484</v>
      </c>
      <c r="AB252">
        <v>11</v>
      </c>
      <c r="AC252">
        <v>44651</v>
      </c>
      <c r="AD252">
        <v>202203</v>
      </c>
      <c r="AE252" t="str">
        <v>46570</v>
      </c>
      <c r="AF252" t="str">
        <v>Banking costs</v>
      </c>
      <c r="AG252">
        <v>590</v>
      </c>
      <c r="AH252">
        <v>65827</v>
      </c>
      <c r="AI252" t="str">
        <v>PID65000</v>
      </c>
      <c r="AJ252" t="str">
        <v>EU</v>
      </c>
      <c r="AK252">
        <v>0</v>
      </c>
      <c r="AL252">
        <v>0</v>
      </c>
      <c r="AM252">
        <v>5</v>
      </c>
      <c r="AN252" t="str">
        <v>Southeast Asia</v>
      </c>
      <c r="AO252">
        <v>0</v>
      </c>
      <c r="AP252" t="str">
        <v>bank ch**************er 1st *****</v>
      </c>
      <c r="AQ252">
        <v>3</v>
      </c>
      <c r="AR252" t="str">
        <v xml:space="preserve">FCR-5.6 </v>
      </c>
      <c r="AS252" t="str">
        <v>Q1</v>
      </c>
    </row>
    <row r="253" spans="1:45" x14ac:dyDescent="0.25">
      <c r="A253" t="str">
        <v>B</v>
      </c>
      <c r="B253" t="str">
        <v>X5</v>
      </c>
      <c r="C253">
        <v>1573479</v>
      </c>
      <c r="D253">
        <v>0</v>
      </c>
      <c r="E253" s="2">
        <v>44650</v>
      </c>
      <c r="F253">
        <v>202203</v>
      </c>
      <c r="G253" t="str">
        <v>47211</v>
      </c>
      <c r="H253" t="str">
        <v>Salary (employees outside HO)</v>
      </c>
      <c r="I253">
        <v>590</v>
      </c>
      <c r="J253">
        <v>65805</v>
      </c>
      <c r="K253" t="str">
        <v>PID65000</v>
      </c>
      <c r="L253" t="str">
        <v>EU</v>
      </c>
      <c r="M253">
        <v>0</v>
      </c>
      <c r="N253">
        <v>0</v>
      </c>
      <c r="O253">
        <v>5</v>
      </c>
      <c r="P253" t="str">
        <v>Southeast Asia</v>
      </c>
      <c r="Q253">
        <v>0</v>
      </c>
      <c r="R253" t="str">
        <v>CB: tra**************ry to S*****</v>
      </c>
      <c r="S253">
        <v>-607.37</v>
      </c>
      <c r="T253" t="str">
        <v>FCR-1.1.2.27</v>
      </c>
      <c r="U253" t="str">
        <v>Q1</v>
      </c>
      <c r="Y253" t="str">
        <v>B</v>
      </c>
      <c r="Z253" t="str">
        <v>X5</v>
      </c>
      <c r="AA253">
        <v>1573484</v>
      </c>
      <c r="AB253">
        <v>0</v>
      </c>
      <c r="AC253">
        <v>44651</v>
      </c>
      <c r="AD253">
        <v>202203</v>
      </c>
      <c r="AE253" t="str">
        <v>46570</v>
      </c>
      <c r="AF253" t="str">
        <v>Banking costs</v>
      </c>
      <c r="AG253">
        <v>590</v>
      </c>
      <c r="AH253">
        <v>65827</v>
      </c>
      <c r="AI253" t="str">
        <v>PID65000</v>
      </c>
      <c r="AJ253" t="str">
        <v>EU</v>
      </c>
      <c r="AK253">
        <v>0</v>
      </c>
      <c r="AL253">
        <v>0</v>
      </c>
      <c r="AM253">
        <v>5</v>
      </c>
      <c r="AN253" t="str">
        <v>Southeast Asia</v>
      </c>
      <c r="AO253">
        <v>0</v>
      </c>
      <c r="AP253" t="str">
        <v>Monthly**************ar'22*****</v>
      </c>
      <c r="AQ253">
        <v>1.5</v>
      </c>
      <c r="AR253" t="str">
        <v xml:space="preserve">FCR-5.6 </v>
      </c>
      <c r="AS253" t="str">
        <v>Q1</v>
      </c>
    </row>
    <row r="254" spans="1:45" x14ac:dyDescent="0.25">
      <c r="A254" t="str">
        <v>B</v>
      </c>
      <c r="B254" t="str">
        <v>X5</v>
      </c>
      <c r="C254">
        <v>1573479</v>
      </c>
      <c r="D254">
        <v>3</v>
      </c>
      <c r="E254" s="2">
        <v>44650</v>
      </c>
      <c r="F254">
        <v>202203</v>
      </c>
      <c r="G254" t="str">
        <v>47211</v>
      </c>
      <c r="H254" t="str">
        <v>Salary (employees outside HO)</v>
      </c>
      <c r="I254">
        <v>590</v>
      </c>
      <c r="J254">
        <v>65805</v>
      </c>
      <c r="K254" t="str">
        <v>PID65000</v>
      </c>
      <c r="L254" t="str">
        <v>EU</v>
      </c>
      <c r="M254">
        <v>0</v>
      </c>
      <c r="N254">
        <v>0</v>
      </c>
      <c r="O254">
        <v>5</v>
      </c>
      <c r="P254" t="str">
        <v>Southeast Asia</v>
      </c>
      <c r="Q254">
        <v>0</v>
      </c>
      <c r="R254" t="str">
        <v>*******************</v>
      </c>
      <c r="S254">
        <v>127.56</v>
      </c>
      <c r="T254" t="str">
        <v>FCR-1.1.2.27</v>
      </c>
      <c r="U254" t="str">
        <v>Q1</v>
      </c>
      <c r="Y254" t="str">
        <v>B</v>
      </c>
      <c r="Z254" t="str">
        <v>R5</v>
      </c>
      <c r="AA254">
        <v>1573485</v>
      </c>
      <c r="AB254">
        <v>0</v>
      </c>
      <c r="AC254">
        <v>44651</v>
      </c>
      <c r="AD254">
        <v>202203</v>
      </c>
      <c r="AE254" t="str">
        <v>46570</v>
      </c>
      <c r="AF254" t="str">
        <v>Banking costs</v>
      </c>
      <c r="AG254">
        <v>590</v>
      </c>
      <c r="AH254">
        <v>65827</v>
      </c>
      <c r="AI254" t="str">
        <v>PID65000</v>
      </c>
      <c r="AJ254" t="str">
        <v>EU</v>
      </c>
      <c r="AK254">
        <v>0</v>
      </c>
      <c r="AL254">
        <v>0</v>
      </c>
      <c r="AM254">
        <v>5</v>
      </c>
      <c r="AN254" t="str">
        <v>Southeast Asia</v>
      </c>
      <c r="AO254">
        <v>0</v>
      </c>
      <c r="AP254" t="str">
        <v>Cancell**************483 Mon*****</v>
      </c>
      <c r="AQ254">
        <v>-1.5</v>
      </c>
      <c r="AR254" t="str">
        <v xml:space="preserve">FCR-5.6 </v>
      </c>
      <c r="AS254" t="str">
        <v>Q1</v>
      </c>
    </row>
    <row r="255" spans="1:45" x14ac:dyDescent="0.25">
      <c r="A255" t="str">
        <v>B</v>
      </c>
      <c r="B255" t="str">
        <v>X5</v>
      </c>
      <c r="C255">
        <v>1573482</v>
      </c>
      <c r="D255">
        <v>1</v>
      </c>
      <c r="E255" s="2">
        <v>44648</v>
      </c>
      <c r="F255">
        <v>202203</v>
      </c>
      <c r="G255" t="str">
        <v>47639</v>
      </c>
      <c r="H255" t="str">
        <v>Meeting expenses and similar</v>
      </c>
      <c r="I255">
        <v>590</v>
      </c>
      <c r="J255">
        <v>65803</v>
      </c>
      <c r="K255" t="str">
        <v>PID65000</v>
      </c>
      <c r="L255" t="str">
        <v>EU</v>
      </c>
      <c r="M255">
        <v>0</v>
      </c>
      <c r="N255">
        <v>0</v>
      </c>
      <c r="O255">
        <v>5</v>
      </c>
      <c r="P255" t="str">
        <v>Southeast Asia</v>
      </c>
      <c r="Q255">
        <v>0</v>
      </c>
      <c r="R255" t="str">
        <v>Accommo**************B SR Kg*****</v>
      </c>
      <c r="S255">
        <v>43.5</v>
      </c>
      <c r="T255" t="str">
        <v>FCR-1.1.1.34</v>
      </c>
      <c r="U255" t="str">
        <v>Q1</v>
      </c>
      <c r="Y255" t="str">
        <v>B</v>
      </c>
      <c r="Z255" t="str">
        <v>X5</v>
      </c>
      <c r="AA255">
        <v>1573487</v>
      </c>
      <c r="AB255">
        <v>1</v>
      </c>
      <c r="AC255">
        <v>44651</v>
      </c>
      <c r="AD255">
        <v>202203</v>
      </c>
      <c r="AE255" t="str">
        <v>47211</v>
      </c>
      <c r="AF255" t="str">
        <v>Salary (employees outside HO)</v>
      </c>
      <c r="AG255">
        <v>590</v>
      </c>
      <c r="AH255">
        <v>65804</v>
      </c>
      <c r="AI255" t="str">
        <v>PID65000</v>
      </c>
      <c r="AJ255" t="str">
        <v>EU</v>
      </c>
      <c r="AK255">
        <v>0</v>
      </c>
      <c r="AL255">
        <v>0</v>
      </c>
      <c r="AM255">
        <v>5</v>
      </c>
      <c r="AN255" t="str">
        <v>Southeast Asia</v>
      </c>
      <c r="AO255">
        <v>0</v>
      </c>
      <c r="AP255" t="str">
        <v>Salary **************'22_EU*****</v>
      </c>
      <c r="AQ255">
        <v>842.12</v>
      </c>
      <c r="AR255" t="str">
        <v>FCR-1.1.2.26</v>
      </c>
      <c r="AS255" t="str">
        <v>Q1</v>
      </c>
    </row>
    <row r="256" spans="1:45" x14ac:dyDescent="0.25">
      <c r="A256" t="str">
        <v>B</v>
      </c>
      <c r="B256" t="str">
        <v>X5</v>
      </c>
      <c r="C256">
        <v>1573482</v>
      </c>
      <c r="D256">
        <v>0</v>
      </c>
      <c r="E256" s="2">
        <v>44648</v>
      </c>
      <c r="F256">
        <v>202203</v>
      </c>
      <c r="G256" t="str">
        <v>47326</v>
      </c>
      <c r="H256" t="str">
        <v>Subsistence allowances (employees outside HO)</v>
      </c>
      <c r="I256">
        <v>590</v>
      </c>
      <c r="J256">
        <v>65803</v>
      </c>
      <c r="K256" t="str">
        <v>PID65000</v>
      </c>
      <c r="L256" t="str">
        <v>EU</v>
      </c>
      <c r="M256">
        <v>0</v>
      </c>
      <c r="N256">
        <v>0</v>
      </c>
      <c r="O256">
        <v>5</v>
      </c>
      <c r="P256" t="str">
        <v>Southeast Asia</v>
      </c>
      <c r="Q256">
        <v>0</v>
      </c>
      <c r="R256" t="str">
        <v>Per-die**************duct EU*****</v>
      </c>
      <c r="S256">
        <v>67.11</v>
      </c>
      <c r="T256" t="str">
        <v>FCR-1.1.1.34</v>
      </c>
      <c r="U256" t="str">
        <v>Q1</v>
      </c>
      <c r="Y256" t="str">
        <v>B</v>
      </c>
      <c r="Z256" t="str">
        <v>X5</v>
      </c>
      <c r="AA256">
        <v>1573487</v>
      </c>
      <c r="AB256">
        <v>5</v>
      </c>
      <c r="AC256">
        <v>44651</v>
      </c>
      <c r="AD256">
        <v>202203</v>
      </c>
      <c r="AE256" t="str">
        <v>47211</v>
      </c>
      <c r="AF256" t="str">
        <v>Salary (employees outside HO)</v>
      </c>
      <c r="AG256">
        <v>590</v>
      </c>
      <c r="AH256">
        <v>65805</v>
      </c>
      <c r="AI256" t="str">
        <v>PID65000</v>
      </c>
      <c r="AJ256" t="str">
        <v>EU</v>
      </c>
      <c r="AK256">
        <v>0</v>
      </c>
      <c r="AL256">
        <v>0</v>
      </c>
      <c r="AM256">
        <v>5</v>
      </c>
      <c r="AN256" t="str">
        <v>Southeast Asia</v>
      </c>
      <c r="AO256">
        <v>0</v>
      </c>
      <c r="AP256" t="str">
        <v>Salary **************'22_EU*****</v>
      </c>
      <c r="AQ256">
        <v>154.83000000000001</v>
      </c>
      <c r="AR256" t="str">
        <v>FCR-1.1.2.27</v>
      </c>
      <c r="AS256" t="str">
        <v>Q1</v>
      </c>
    </row>
    <row r="257" spans="1:45" x14ac:dyDescent="0.25">
      <c r="A257" t="str">
        <v>B</v>
      </c>
      <c r="B257" t="str">
        <v>X5</v>
      </c>
      <c r="C257">
        <v>1573482</v>
      </c>
      <c r="D257">
        <v>4</v>
      </c>
      <c r="E257" s="2">
        <v>44648</v>
      </c>
      <c r="F257">
        <v>202203</v>
      </c>
      <c r="G257" t="str">
        <v>47639</v>
      </c>
      <c r="H257" t="str">
        <v>Meeting expenses and similar</v>
      </c>
      <c r="I257">
        <v>590</v>
      </c>
      <c r="J257">
        <v>65834</v>
      </c>
      <c r="K257" t="str">
        <v>PID65000</v>
      </c>
      <c r="L257" t="str">
        <v>EU</v>
      </c>
      <c r="M257">
        <v>0</v>
      </c>
      <c r="N257">
        <v>0</v>
      </c>
      <c r="O257">
        <v>5</v>
      </c>
      <c r="P257" t="str">
        <v>Southeast Asia</v>
      </c>
      <c r="Q257">
        <v>0</v>
      </c>
      <c r="R257" t="str">
        <v>Per-die**************el part*****</v>
      </c>
      <c r="S257">
        <v>354</v>
      </c>
      <c r="T257" t="str">
        <v xml:space="preserve">FCR-6.4.4 </v>
      </c>
      <c r="U257" t="str">
        <v>Q1</v>
      </c>
      <c r="Y257" t="str">
        <v>B</v>
      </c>
      <c r="Z257" t="str">
        <v>X5</v>
      </c>
      <c r="AA257">
        <v>1573487</v>
      </c>
      <c r="AB257">
        <v>3</v>
      </c>
      <c r="AC257">
        <v>44651</v>
      </c>
      <c r="AD257">
        <v>202203</v>
      </c>
      <c r="AE257" t="str">
        <v>47211</v>
      </c>
      <c r="AF257" t="str">
        <v>Salary (employees outside HO)</v>
      </c>
      <c r="AG257">
        <v>590</v>
      </c>
      <c r="AH257">
        <v>65802</v>
      </c>
      <c r="AI257" t="str">
        <v>PID65000</v>
      </c>
      <c r="AJ257" t="str">
        <v>EU</v>
      </c>
      <c r="AK257">
        <v>0</v>
      </c>
      <c r="AL257">
        <v>0</v>
      </c>
      <c r="AM257">
        <v>5</v>
      </c>
      <c r="AN257" t="str">
        <v>Southeast Asia</v>
      </c>
      <c r="AO257">
        <v>0</v>
      </c>
      <c r="AP257" t="str">
        <v>Salary **************'22_EU*****</v>
      </c>
      <c r="AQ257">
        <v>1433.39</v>
      </c>
      <c r="AR257" t="str">
        <v>FCR-1.1.1.33</v>
      </c>
      <c r="AS257" t="str">
        <v>Q1</v>
      </c>
    </row>
    <row r="258" spans="1:45" x14ac:dyDescent="0.25">
      <c r="A258" t="str">
        <v>B</v>
      </c>
      <c r="B258" t="str">
        <v>X5</v>
      </c>
      <c r="C258">
        <v>1573482</v>
      </c>
      <c r="D258">
        <v>5</v>
      </c>
      <c r="E258" s="2">
        <v>44648</v>
      </c>
      <c r="F258">
        <v>202203</v>
      </c>
      <c r="G258" t="str">
        <v>47639</v>
      </c>
      <c r="H258" t="str">
        <v>Meeting expenses and similar</v>
      </c>
      <c r="I258">
        <v>590</v>
      </c>
      <c r="J258">
        <v>65834</v>
      </c>
      <c r="K258" t="str">
        <v>PID65000</v>
      </c>
      <c r="L258" t="str">
        <v>EU</v>
      </c>
      <c r="M258">
        <v>0</v>
      </c>
      <c r="N258">
        <v>0</v>
      </c>
      <c r="O258">
        <v>5</v>
      </c>
      <c r="P258" t="str">
        <v>Southeast Asia</v>
      </c>
      <c r="Q258">
        <v>0</v>
      </c>
      <c r="R258" t="str">
        <v>package**************Project*****</v>
      </c>
      <c r="S258">
        <v>366.3</v>
      </c>
      <c r="T258" t="str">
        <v xml:space="preserve">FCR-6.4.4 </v>
      </c>
      <c r="U258" t="str">
        <v>Q1</v>
      </c>
      <c r="Y258" t="str">
        <v>B</v>
      </c>
      <c r="Z258" t="str">
        <v>X5</v>
      </c>
      <c r="AA258">
        <v>1573487</v>
      </c>
      <c r="AB258">
        <v>7</v>
      </c>
      <c r="AC258">
        <v>44651</v>
      </c>
      <c r="AD258">
        <v>202203</v>
      </c>
      <c r="AE258" t="str">
        <v>47211</v>
      </c>
      <c r="AF258" t="str">
        <v>Salary (employees outside HO)</v>
      </c>
      <c r="AG258">
        <v>590</v>
      </c>
      <c r="AH258">
        <v>65807</v>
      </c>
      <c r="AI258" t="str">
        <v>PID65000</v>
      </c>
      <c r="AJ258" t="str">
        <v>EU</v>
      </c>
      <c r="AK258">
        <v>0</v>
      </c>
      <c r="AL258">
        <v>0</v>
      </c>
      <c r="AM258">
        <v>5</v>
      </c>
      <c r="AN258" t="str">
        <v>Southeast Asia</v>
      </c>
      <c r="AO258">
        <v>0</v>
      </c>
      <c r="AP258" t="str">
        <v>Salary **************r'22_EU*****</v>
      </c>
      <c r="AQ258">
        <v>51.61</v>
      </c>
      <c r="AR258" t="str">
        <v>FCR-1.1.2.29</v>
      </c>
      <c r="AS258" t="str">
        <v>Q1</v>
      </c>
    </row>
    <row r="259" spans="1:45" x14ac:dyDescent="0.25">
      <c r="A259" t="str">
        <v>B</v>
      </c>
      <c r="B259" t="str">
        <v>X5</v>
      </c>
      <c r="C259">
        <v>1573482</v>
      </c>
      <c r="D259">
        <v>6</v>
      </c>
      <c r="E259" s="2">
        <v>44648</v>
      </c>
      <c r="F259">
        <v>202203</v>
      </c>
      <c r="G259" t="str">
        <v>47639</v>
      </c>
      <c r="H259" t="str">
        <v>Meeting expenses and similar</v>
      </c>
      <c r="I259">
        <v>590</v>
      </c>
      <c r="J259">
        <v>65834</v>
      </c>
      <c r="K259" t="str">
        <v>PID65000</v>
      </c>
      <c r="L259" t="str">
        <v>EU</v>
      </c>
      <c r="M259">
        <v>0</v>
      </c>
      <c r="N259">
        <v>0</v>
      </c>
      <c r="O259">
        <v>5</v>
      </c>
      <c r="P259" t="str">
        <v>Southeast Asia</v>
      </c>
      <c r="Q259">
        <v>0</v>
      </c>
      <c r="R259" t="str">
        <v>Materia**************ct Laun*****</v>
      </c>
      <c r="S259">
        <v>387.52</v>
      </c>
      <c r="T259" t="str">
        <v xml:space="preserve">FCR-6.4.4 </v>
      </c>
      <c r="U259" t="str">
        <v>Q1</v>
      </c>
      <c r="Y259" t="str">
        <v>B</v>
      </c>
      <c r="Z259" t="str">
        <v>X5</v>
      </c>
      <c r="AA259">
        <v>1573488</v>
      </c>
      <c r="AB259">
        <v>1</v>
      </c>
      <c r="AC259">
        <v>44651</v>
      </c>
      <c r="AD259">
        <v>202203</v>
      </c>
      <c r="AE259" t="str">
        <v>47390</v>
      </c>
      <c r="AF259" t="str">
        <v>Other employee benefits</v>
      </c>
      <c r="AG259">
        <v>590</v>
      </c>
      <c r="AH259">
        <v>65804</v>
      </c>
      <c r="AI259" t="str">
        <v>PID65000</v>
      </c>
      <c r="AJ259" t="str">
        <v>EU</v>
      </c>
      <c r="AK259">
        <v>0</v>
      </c>
      <c r="AL259">
        <v>0</v>
      </c>
      <c r="AM259">
        <v>5</v>
      </c>
      <c r="AN259" t="str">
        <v>Southeast Asia</v>
      </c>
      <c r="AO259">
        <v>0</v>
      </c>
      <c r="AP259" t="str">
        <v>Communi**************Da in M*****</v>
      </c>
      <c r="AQ259">
        <v>14.8</v>
      </c>
      <c r="AR259" t="str">
        <v>FCR-1.1.2.26</v>
      </c>
      <c r="AS259" t="str">
        <v>Q1</v>
      </c>
    </row>
    <row r="260" spans="1:45" x14ac:dyDescent="0.25">
      <c r="A260" t="str">
        <v>B</v>
      </c>
      <c r="B260" t="str">
        <v>X5</v>
      </c>
      <c r="C260">
        <v>1573482</v>
      </c>
      <c r="D260">
        <v>3</v>
      </c>
      <c r="E260" s="2">
        <v>44648</v>
      </c>
      <c r="F260">
        <v>202203</v>
      </c>
      <c r="G260" t="str">
        <v>47639</v>
      </c>
      <c r="H260" t="str">
        <v>Meeting expenses and similar</v>
      </c>
      <c r="I260">
        <v>590</v>
      </c>
      <c r="J260">
        <v>65834</v>
      </c>
      <c r="K260" t="str">
        <v>PID65000</v>
      </c>
      <c r="L260" t="str">
        <v>EU</v>
      </c>
      <c r="M260">
        <v>0</v>
      </c>
      <c r="N260">
        <v>0</v>
      </c>
      <c r="O260">
        <v>5</v>
      </c>
      <c r="P260" t="str">
        <v>Southeast Asia</v>
      </c>
      <c r="Q260">
        <v>0</v>
      </c>
      <c r="R260" t="str">
        <v>Per-die**************el part*****</v>
      </c>
      <c r="S260">
        <v>761</v>
      </c>
      <c r="T260" t="str">
        <v xml:space="preserve">FCR-6.4.4 </v>
      </c>
      <c r="U260" t="str">
        <v>Q1</v>
      </c>
      <c r="Y260" t="str">
        <v>B</v>
      </c>
      <c r="Z260" t="str">
        <v>X5</v>
      </c>
      <c r="AA260">
        <v>1573488</v>
      </c>
      <c r="AB260">
        <v>7</v>
      </c>
      <c r="AC260">
        <v>44651</v>
      </c>
      <c r="AD260">
        <v>202203</v>
      </c>
      <c r="AE260" t="str">
        <v>47390</v>
      </c>
      <c r="AF260" t="str">
        <v>Other employee benefits</v>
      </c>
      <c r="AG260">
        <v>590</v>
      </c>
      <c r="AH260">
        <v>65807</v>
      </c>
      <c r="AI260" t="str">
        <v>PID65000</v>
      </c>
      <c r="AJ260" t="str">
        <v>EU</v>
      </c>
      <c r="AK260">
        <v>0</v>
      </c>
      <c r="AL260">
        <v>0</v>
      </c>
      <c r="AM260">
        <v>5</v>
      </c>
      <c r="AN260" t="str">
        <v>Southeast Asia</v>
      </c>
      <c r="AO260">
        <v>0</v>
      </c>
      <c r="AP260" t="str">
        <v>Communi**************uch in *****</v>
      </c>
      <c r="AQ260">
        <v>0.51</v>
      </c>
      <c r="AR260" t="str">
        <v>FCR-1.1.2.29</v>
      </c>
      <c r="AS260" t="str">
        <v>Q1</v>
      </c>
    </row>
    <row r="261" spans="1:45" x14ac:dyDescent="0.25">
      <c r="A261" t="str">
        <v>B</v>
      </c>
      <c r="B261" t="str">
        <v>X5</v>
      </c>
      <c r="C261">
        <v>1573482</v>
      </c>
      <c r="D261">
        <v>2</v>
      </c>
      <c r="E261" s="2">
        <v>44648</v>
      </c>
      <c r="F261">
        <v>202203</v>
      </c>
      <c r="G261" t="str">
        <v>47639</v>
      </c>
      <c r="H261" t="str">
        <v>Meeting expenses and similar</v>
      </c>
      <c r="I261">
        <v>590</v>
      </c>
      <c r="J261">
        <v>65834</v>
      </c>
      <c r="K261" t="str">
        <v>PID65000</v>
      </c>
      <c r="L261" t="str">
        <v>EU</v>
      </c>
      <c r="M261">
        <v>0</v>
      </c>
      <c r="N261">
        <v>0</v>
      </c>
      <c r="O261">
        <v>5</v>
      </c>
      <c r="P261" t="str">
        <v>Southeast Asia</v>
      </c>
      <c r="Q261">
        <v>0</v>
      </c>
      <c r="R261" t="str">
        <v>Per-die**************el part*****</v>
      </c>
      <c r="S261">
        <v>1076</v>
      </c>
      <c r="T261" t="str">
        <v xml:space="preserve">FCR-6.4.4 </v>
      </c>
      <c r="U261" t="str">
        <v>Q1</v>
      </c>
      <c r="Y261" t="str">
        <v>B</v>
      </c>
      <c r="Z261" t="str">
        <v>X5</v>
      </c>
      <c r="AA261">
        <v>1573488</v>
      </c>
      <c r="AB261">
        <v>5</v>
      </c>
      <c r="AC261">
        <v>44651</v>
      </c>
      <c r="AD261">
        <v>202203</v>
      </c>
      <c r="AE261" t="str">
        <v>47390</v>
      </c>
      <c r="AF261" t="str">
        <v>Other employee benefits</v>
      </c>
      <c r="AG261">
        <v>590</v>
      </c>
      <c r="AH261">
        <v>65805</v>
      </c>
      <c r="AI261" t="str">
        <v>PID65000</v>
      </c>
      <c r="AJ261" t="str">
        <v>EU</v>
      </c>
      <c r="AK261">
        <v>0</v>
      </c>
      <c r="AL261">
        <v>0</v>
      </c>
      <c r="AM261">
        <v>5</v>
      </c>
      <c r="AN261" t="str">
        <v>Southeast Asia</v>
      </c>
      <c r="AO261">
        <v>0</v>
      </c>
      <c r="AP261" t="str">
        <v>Communi**************sa in M*****</v>
      </c>
      <c r="AQ261">
        <v>1.63</v>
      </c>
      <c r="AR261" t="str">
        <v>FCR-1.1.2.27</v>
      </c>
      <c r="AS261" t="str">
        <v>Q1</v>
      </c>
    </row>
    <row r="262" spans="1:45" x14ac:dyDescent="0.25">
      <c r="A262" t="str">
        <v>B</v>
      </c>
      <c r="B262" t="str">
        <v>X5</v>
      </c>
      <c r="C262">
        <v>1573483</v>
      </c>
      <c r="D262">
        <v>0</v>
      </c>
      <c r="E262" s="2">
        <v>44651</v>
      </c>
      <c r="F262">
        <v>202203</v>
      </c>
      <c r="G262" t="str">
        <v>46570</v>
      </c>
      <c r="H262" t="str">
        <v>Banking costs</v>
      </c>
      <c r="I262">
        <v>590</v>
      </c>
      <c r="J262">
        <v>65827</v>
      </c>
      <c r="K262" t="str">
        <v>PID65000</v>
      </c>
      <c r="L262" t="str">
        <v>EU</v>
      </c>
      <c r="M262">
        <v>0</v>
      </c>
      <c r="N262">
        <v>0</v>
      </c>
      <c r="O262">
        <v>5</v>
      </c>
      <c r="P262" t="str">
        <v>Southeast Asia</v>
      </c>
      <c r="Q262">
        <v>0</v>
      </c>
      <c r="R262" t="str">
        <v>Monthly**************an'22*****</v>
      </c>
      <c r="S262">
        <v>1.5</v>
      </c>
      <c r="T262" t="str">
        <v xml:space="preserve">FCR-5.6 </v>
      </c>
      <c r="U262" t="str">
        <v>Q1</v>
      </c>
      <c r="Y262" t="str">
        <v>B</v>
      </c>
      <c r="Z262" t="str">
        <v>X5</v>
      </c>
      <c r="AA262">
        <v>1573488</v>
      </c>
      <c r="AB262">
        <v>3</v>
      </c>
      <c r="AC262">
        <v>44651</v>
      </c>
      <c r="AD262">
        <v>202203</v>
      </c>
      <c r="AE262" t="str">
        <v>47390</v>
      </c>
      <c r="AF262" t="str">
        <v>Other employee benefits</v>
      </c>
      <c r="AG262">
        <v>590</v>
      </c>
      <c r="AH262">
        <v>65802</v>
      </c>
      <c r="AI262" t="str">
        <v>PID65000</v>
      </c>
      <c r="AJ262" t="str">
        <v>EU</v>
      </c>
      <c r="AK262">
        <v>0</v>
      </c>
      <c r="AL262">
        <v>0</v>
      </c>
      <c r="AM262">
        <v>5</v>
      </c>
      <c r="AN262" t="str">
        <v>Southeast Asia</v>
      </c>
      <c r="AO262">
        <v>0</v>
      </c>
      <c r="AP262" t="str">
        <v>Communi**************Ly in M*****</v>
      </c>
      <c r="AQ262">
        <v>35.11</v>
      </c>
      <c r="AR262" t="str">
        <v>FCR-1.1.1.33</v>
      </c>
      <c r="AS262" t="str">
        <v>Q1</v>
      </c>
    </row>
    <row r="263" spans="1:45" x14ac:dyDescent="0.25">
      <c r="A263" t="str">
        <v>B</v>
      </c>
      <c r="B263" t="str">
        <v>X5</v>
      </c>
      <c r="C263">
        <v>1573484</v>
      </c>
      <c r="D263">
        <v>14</v>
      </c>
      <c r="E263" s="2">
        <v>44651</v>
      </c>
      <c r="F263">
        <v>202203</v>
      </c>
      <c r="G263" t="str">
        <v>46570</v>
      </c>
      <c r="H263" t="str">
        <v>Banking costs</v>
      </c>
      <c r="I263">
        <v>590</v>
      </c>
      <c r="J263">
        <v>65827</v>
      </c>
      <c r="K263" t="str">
        <v>PID65000</v>
      </c>
      <c r="L263" t="str">
        <v>EU</v>
      </c>
      <c r="M263">
        <v>0</v>
      </c>
      <c r="N263">
        <v>0</v>
      </c>
      <c r="O263">
        <v>5</v>
      </c>
      <c r="P263" t="str">
        <v>Southeast Asia</v>
      </c>
      <c r="Q263">
        <v>0</v>
      </c>
      <c r="R263" t="str">
        <v>Bank ch**************er to S*****</v>
      </c>
      <c r="S263">
        <v>3.53</v>
      </c>
      <c r="T263" t="str">
        <v xml:space="preserve">FCR-5.6 </v>
      </c>
      <c r="U263" t="str">
        <v>Q1</v>
      </c>
      <c r="Y263" t="str">
        <v>B</v>
      </c>
      <c r="Z263" t="str">
        <v>X5</v>
      </c>
      <c r="AA263">
        <v>1573489</v>
      </c>
      <c r="AB263">
        <v>9</v>
      </c>
      <c r="AC263">
        <v>44651</v>
      </c>
      <c r="AD263">
        <v>202203</v>
      </c>
      <c r="AE263" t="str">
        <v>47586</v>
      </c>
      <c r="AF263" t="str">
        <v>Personnel insurance (employees outside HO)</v>
      </c>
      <c r="AG263">
        <v>590</v>
      </c>
      <c r="AH263">
        <v>65807</v>
      </c>
      <c r="AI263" t="str">
        <v>PID65000</v>
      </c>
      <c r="AJ263" t="str">
        <v>EU</v>
      </c>
      <c r="AK263">
        <v>0</v>
      </c>
      <c r="AL263">
        <v>0</v>
      </c>
      <c r="AM263">
        <v>5</v>
      </c>
      <c r="AN263" t="str">
        <v>Southeast Asia</v>
      </c>
      <c r="AO263">
        <v>0</v>
      </c>
      <c r="AP263" t="str">
        <v>health **************urance *****</v>
      </c>
      <c r="AQ263">
        <v>1.06</v>
      </c>
      <c r="AR263" t="str">
        <v>FCR-1.1.2.29</v>
      </c>
      <c r="AS263" t="str">
        <v>Q1</v>
      </c>
    </row>
    <row r="264" spans="1:45" x14ac:dyDescent="0.25">
      <c r="A264" t="str">
        <v>B</v>
      </c>
      <c r="B264" t="str">
        <v>X5</v>
      </c>
      <c r="C264">
        <v>1573484</v>
      </c>
      <c r="D264">
        <v>13</v>
      </c>
      <c r="E264" s="2">
        <v>44651</v>
      </c>
      <c r="F264">
        <v>202203</v>
      </c>
      <c r="G264" t="str">
        <v>46570</v>
      </c>
      <c r="H264" t="str">
        <v>Banking costs</v>
      </c>
      <c r="I264">
        <v>590</v>
      </c>
      <c r="J264">
        <v>65827</v>
      </c>
      <c r="K264" t="str">
        <v>PID65000</v>
      </c>
      <c r="L264" t="str">
        <v>EU</v>
      </c>
      <c r="M264">
        <v>0</v>
      </c>
      <c r="N264">
        <v>0</v>
      </c>
      <c r="O264">
        <v>5</v>
      </c>
      <c r="P264" t="str">
        <v>Southeast Asia</v>
      </c>
      <c r="Q264">
        <v>0</v>
      </c>
      <c r="R264" t="str">
        <v>bank ch**************er to K*****</v>
      </c>
      <c r="S264">
        <v>3.57</v>
      </c>
      <c r="T264" t="str">
        <v xml:space="preserve">FCR-5.6 </v>
      </c>
      <c r="U264" t="str">
        <v>Q1</v>
      </c>
      <c r="Y264" t="str">
        <v>B</v>
      </c>
      <c r="Z264" t="str">
        <v>X5</v>
      </c>
      <c r="AA264">
        <v>1573489</v>
      </c>
      <c r="AB264">
        <v>3</v>
      </c>
      <c r="AC264">
        <v>44651</v>
      </c>
      <c r="AD264">
        <v>202203</v>
      </c>
      <c r="AE264" t="str">
        <v>47586</v>
      </c>
      <c r="AF264" t="str">
        <v>Personnel insurance (employees outside HO)</v>
      </c>
      <c r="AG264">
        <v>590</v>
      </c>
      <c r="AH264">
        <v>65804</v>
      </c>
      <c r="AI264" t="str">
        <v>PID65000</v>
      </c>
      <c r="AJ264" t="str">
        <v>EU</v>
      </c>
      <c r="AK264">
        <v>0</v>
      </c>
      <c r="AL264">
        <v>0</v>
      </c>
      <c r="AM264">
        <v>5</v>
      </c>
      <c r="AN264" t="str">
        <v>Southeast Asia</v>
      </c>
      <c r="AO264">
        <v>0</v>
      </c>
      <c r="AP264" t="str">
        <v>health **************urance *****</v>
      </c>
      <c r="AQ264">
        <v>3.08</v>
      </c>
      <c r="AR264" t="str">
        <v>FCR-1.1.2.26</v>
      </c>
      <c r="AS264" t="str">
        <v>Q1</v>
      </c>
    </row>
    <row r="265" spans="1:45" x14ac:dyDescent="0.25">
      <c r="A265" t="str">
        <v>B</v>
      </c>
      <c r="B265" t="str">
        <v>X5</v>
      </c>
      <c r="C265">
        <v>1573484</v>
      </c>
      <c r="D265">
        <v>11</v>
      </c>
      <c r="E265" s="2">
        <v>44651</v>
      </c>
      <c r="F265">
        <v>202203</v>
      </c>
      <c r="G265" t="str">
        <v>46570</v>
      </c>
      <c r="H265" t="str">
        <v>Banking costs</v>
      </c>
      <c r="I265">
        <v>590</v>
      </c>
      <c r="J265">
        <v>65827</v>
      </c>
      <c r="K265" t="str">
        <v>PID65000</v>
      </c>
      <c r="L265" t="str">
        <v>EU</v>
      </c>
      <c r="M265">
        <v>0</v>
      </c>
      <c r="N265">
        <v>0</v>
      </c>
      <c r="O265">
        <v>5</v>
      </c>
      <c r="P265" t="str">
        <v>Southeast Asia</v>
      </c>
      <c r="Q265">
        <v>0</v>
      </c>
      <c r="R265" t="str">
        <v>bank ch**************er 1st *****</v>
      </c>
      <c r="S265">
        <v>3</v>
      </c>
      <c r="T265" t="str">
        <v xml:space="preserve">FCR-5.6 </v>
      </c>
      <c r="U265" t="str">
        <v>Q1</v>
      </c>
      <c r="Y265" t="str">
        <v>B</v>
      </c>
      <c r="Z265" t="str">
        <v>X5</v>
      </c>
      <c r="AA265">
        <v>1573489</v>
      </c>
      <c r="AB265">
        <v>5</v>
      </c>
      <c r="AC265">
        <v>44651</v>
      </c>
      <c r="AD265">
        <v>202203</v>
      </c>
      <c r="AE265" t="str">
        <v>47586</v>
      </c>
      <c r="AF265" t="str">
        <v>Personnel insurance (employees outside HO)</v>
      </c>
      <c r="AG265">
        <v>590</v>
      </c>
      <c r="AH265">
        <v>65802</v>
      </c>
      <c r="AI265" t="str">
        <v>PID65000</v>
      </c>
      <c r="AJ265" t="str">
        <v>EU</v>
      </c>
      <c r="AK265">
        <v>0</v>
      </c>
      <c r="AL265">
        <v>0</v>
      </c>
      <c r="AM265">
        <v>5</v>
      </c>
      <c r="AN265" t="str">
        <v>Southeast Asia</v>
      </c>
      <c r="AO265">
        <v>0</v>
      </c>
      <c r="AP265" t="str">
        <v>health **************urance *****</v>
      </c>
      <c r="AQ265">
        <v>7.31</v>
      </c>
      <c r="AR265" t="str">
        <v>FCR-1.1.1.33</v>
      </c>
      <c r="AS265" t="str">
        <v>Q1</v>
      </c>
    </row>
    <row r="266" spans="1:45" x14ac:dyDescent="0.25">
      <c r="A266" t="str">
        <v>B</v>
      </c>
      <c r="B266" t="str">
        <v>X5</v>
      </c>
      <c r="C266">
        <v>1573484</v>
      </c>
      <c r="D266">
        <v>0</v>
      </c>
      <c r="E266" s="2">
        <v>44651</v>
      </c>
      <c r="F266">
        <v>202203</v>
      </c>
      <c r="G266" t="str">
        <v>46570</v>
      </c>
      <c r="H266" t="str">
        <v>Banking costs</v>
      </c>
      <c r="I266">
        <v>590</v>
      </c>
      <c r="J266">
        <v>65827</v>
      </c>
      <c r="K266" t="str">
        <v>PID65000</v>
      </c>
      <c r="L266" t="str">
        <v>EU</v>
      </c>
      <c r="M266">
        <v>0</v>
      </c>
      <c r="N266">
        <v>0</v>
      </c>
      <c r="O266">
        <v>5</v>
      </c>
      <c r="P266" t="str">
        <v>Southeast Asia</v>
      </c>
      <c r="Q266">
        <v>0</v>
      </c>
      <c r="R266" t="str">
        <v>Monthly**************ar'22*****</v>
      </c>
      <c r="S266">
        <v>1.5</v>
      </c>
      <c r="T266" t="str">
        <v xml:space="preserve">FCR-5.6 </v>
      </c>
      <c r="U266" t="str">
        <v>Q1</v>
      </c>
      <c r="Y266" t="str">
        <v>B</v>
      </c>
      <c r="Z266" t="str">
        <v>X5</v>
      </c>
      <c r="AA266">
        <v>1573489</v>
      </c>
      <c r="AB266">
        <v>7</v>
      </c>
      <c r="AC266">
        <v>44651</v>
      </c>
      <c r="AD266">
        <v>202203</v>
      </c>
      <c r="AE266" t="str">
        <v>47586</v>
      </c>
      <c r="AF266" t="str">
        <v>Personnel insurance (employees outside HO)</v>
      </c>
      <c r="AG266">
        <v>590</v>
      </c>
      <c r="AH266">
        <v>65805</v>
      </c>
      <c r="AI266" t="str">
        <v>PID65000</v>
      </c>
      <c r="AJ266" t="str">
        <v>EU</v>
      </c>
      <c r="AK266">
        <v>0</v>
      </c>
      <c r="AL266">
        <v>0</v>
      </c>
      <c r="AM266">
        <v>5</v>
      </c>
      <c r="AN266" t="str">
        <v>Southeast Asia</v>
      </c>
      <c r="AO266">
        <v>0</v>
      </c>
      <c r="AP266" t="str">
        <v>health **************urance *****</v>
      </c>
      <c r="AQ266">
        <v>1.1299999999999999</v>
      </c>
      <c r="AR266" t="str">
        <v>FCR-1.1.2.27</v>
      </c>
      <c r="AS266" t="str">
        <v>Q1</v>
      </c>
    </row>
    <row r="267" spans="1:45" x14ac:dyDescent="0.25">
      <c r="A267" t="str">
        <v>B</v>
      </c>
      <c r="B267" t="str">
        <v>R5</v>
      </c>
      <c r="C267">
        <v>1573485</v>
      </c>
      <c r="D267">
        <v>0</v>
      </c>
      <c r="E267" s="2">
        <v>44651</v>
      </c>
      <c r="F267">
        <v>202203</v>
      </c>
      <c r="G267" t="str">
        <v>46570</v>
      </c>
      <c r="H267" t="str">
        <v>Banking costs</v>
      </c>
      <c r="I267">
        <v>590</v>
      </c>
      <c r="J267">
        <v>65827</v>
      </c>
      <c r="K267" t="str">
        <v>PID65000</v>
      </c>
      <c r="L267" t="str">
        <v>EU</v>
      </c>
      <c r="M267">
        <v>0</v>
      </c>
      <c r="N267">
        <v>0</v>
      </c>
      <c r="O267">
        <v>5</v>
      </c>
      <c r="P267" t="str">
        <v>Southeast Asia</v>
      </c>
      <c r="Q267">
        <v>0</v>
      </c>
      <c r="R267" t="str">
        <v>Cancell**************483 Mon*****</v>
      </c>
      <c r="S267">
        <v>-1.5</v>
      </c>
      <c r="T267" t="str">
        <v xml:space="preserve">FCR-5.6 </v>
      </c>
      <c r="U267" t="str">
        <v>Q1</v>
      </c>
      <c r="Y267" t="str">
        <v>B</v>
      </c>
      <c r="Z267" t="str">
        <v>X5</v>
      </c>
      <c r="AA267">
        <v>1573489</v>
      </c>
      <c r="AB267">
        <v>1</v>
      </c>
      <c r="AC267">
        <v>44651</v>
      </c>
      <c r="AD267">
        <v>202203</v>
      </c>
      <c r="AE267" t="str">
        <v>47586</v>
      </c>
      <c r="AF267" t="str">
        <v>Personnel insurance (employees outside HO)</v>
      </c>
      <c r="AG267">
        <v>590</v>
      </c>
      <c r="AH267">
        <v>65806</v>
      </c>
      <c r="AI267" t="str">
        <v>PID65000</v>
      </c>
      <c r="AJ267" t="str">
        <v>EU</v>
      </c>
      <c r="AK267">
        <v>0</v>
      </c>
      <c r="AL267">
        <v>0</v>
      </c>
      <c r="AM267">
        <v>5</v>
      </c>
      <c r="AN267" t="str">
        <v>Southeast Asia</v>
      </c>
      <c r="AO267">
        <v>0</v>
      </c>
      <c r="AP267" t="str">
        <v>health **************urance *****</v>
      </c>
      <c r="AQ267">
        <v>13.42</v>
      </c>
      <c r="AR267" t="str">
        <v>FCR-1.1.2.28</v>
      </c>
      <c r="AS267" t="str">
        <v>Q1</v>
      </c>
    </row>
    <row r="268" spans="1:45" x14ac:dyDescent="0.25">
      <c r="A268" t="str">
        <v>B</v>
      </c>
      <c r="B268" t="str">
        <v>X5</v>
      </c>
      <c r="C268">
        <v>1573487</v>
      </c>
      <c r="D268">
        <v>1</v>
      </c>
      <c r="E268" s="2">
        <v>44651</v>
      </c>
      <c r="F268">
        <v>202203</v>
      </c>
      <c r="G268" t="str">
        <v>47211</v>
      </c>
      <c r="H268" t="str">
        <v>Salary (employees outside HO)</v>
      </c>
      <c r="I268">
        <v>590</v>
      </c>
      <c r="J268">
        <v>65804</v>
      </c>
      <c r="K268" t="str">
        <v>PID65000</v>
      </c>
      <c r="L268" t="str">
        <v>EU</v>
      </c>
      <c r="M268">
        <v>0</v>
      </c>
      <c r="N268">
        <v>0</v>
      </c>
      <c r="O268">
        <v>5</v>
      </c>
      <c r="P268" t="str">
        <v>Southeast Asia</v>
      </c>
      <c r="Q268">
        <v>0</v>
      </c>
      <c r="R268" t="str">
        <v>Salary **************'22_EU*****</v>
      </c>
      <c r="S268">
        <v>842.12</v>
      </c>
      <c r="T268" t="str">
        <v>FCR-1.1.2.26</v>
      </c>
      <c r="U268" t="str">
        <v>Q1</v>
      </c>
      <c r="Y268" t="str">
        <v>B</v>
      </c>
      <c r="Z268" t="str">
        <v>X5</v>
      </c>
      <c r="AA268">
        <v>1573490</v>
      </c>
      <c r="AB268">
        <v>8</v>
      </c>
      <c r="AC268">
        <v>44651</v>
      </c>
      <c r="AD268">
        <v>202203</v>
      </c>
      <c r="AE268" t="str">
        <v>46990</v>
      </c>
      <c r="AF268" t="str">
        <v>Other external expenses</v>
      </c>
      <c r="AG268">
        <v>590</v>
      </c>
      <c r="AH268">
        <v>65805</v>
      </c>
      <c r="AI268" t="str">
        <v>PID65000</v>
      </c>
      <c r="AJ268" t="str">
        <v>EU</v>
      </c>
      <c r="AK268">
        <v>0</v>
      </c>
      <c r="AL268">
        <v>0</v>
      </c>
      <c r="AM268">
        <v>5</v>
      </c>
      <c r="AN268" t="str">
        <v>Southeast Asia</v>
      </c>
      <c r="AO268">
        <v>0</v>
      </c>
      <c r="AP268" t="str">
        <v>NSSF to**************2_EU*****</v>
      </c>
      <c r="AQ268">
        <v>1.0900000000000001</v>
      </c>
      <c r="AR268" t="str">
        <v>FCR-1.1.2.27</v>
      </c>
      <c r="AS268" t="str">
        <v>Q1</v>
      </c>
    </row>
    <row r="269" spans="1:45" x14ac:dyDescent="0.25">
      <c r="A269" t="str">
        <v>B</v>
      </c>
      <c r="B269" t="str">
        <v>X5</v>
      </c>
      <c r="C269">
        <v>1573487</v>
      </c>
      <c r="D269">
        <v>5</v>
      </c>
      <c r="E269" s="2">
        <v>44651</v>
      </c>
      <c r="F269">
        <v>202203</v>
      </c>
      <c r="G269" t="str">
        <v>47211</v>
      </c>
      <c r="H269" t="str">
        <v>Salary (employees outside HO)</v>
      </c>
      <c r="I269">
        <v>590</v>
      </c>
      <c r="J269">
        <v>65805</v>
      </c>
      <c r="K269" t="str">
        <v>PID65000</v>
      </c>
      <c r="L269" t="str">
        <v>EU</v>
      </c>
      <c r="M269">
        <v>0</v>
      </c>
      <c r="N269">
        <v>0</v>
      </c>
      <c r="O269">
        <v>5</v>
      </c>
      <c r="P269" t="str">
        <v>Southeast Asia</v>
      </c>
      <c r="Q269">
        <v>0</v>
      </c>
      <c r="R269" t="str">
        <v>Salary **************'22_EU*****</v>
      </c>
      <c r="S269">
        <v>154.83000000000001</v>
      </c>
      <c r="T269" t="str">
        <v>FCR-1.1.2.27</v>
      </c>
      <c r="U269" t="str">
        <v>Q1</v>
      </c>
      <c r="Y269" t="str">
        <v>B</v>
      </c>
      <c r="Z269" t="str">
        <v>X5</v>
      </c>
      <c r="AA269">
        <v>1573490</v>
      </c>
      <c r="AB269">
        <v>6</v>
      </c>
      <c r="AC269">
        <v>44651</v>
      </c>
      <c r="AD269">
        <v>202203</v>
      </c>
      <c r="AE269" t="str">
        <v>46990</v>
      </c>
      <c r="AF269" t="str">
        <v>Other external expenses</v>
      </c>
      <c r="AG269">
        <v>590</v>
      </c>
      <c r="AH269">
        <v>65802</v>
      </c>
      <c r="AI269" t="str">
        <v>PID65000</v>
      </c>
      <c r="AJ269" t="str">
        <v>EU</v>
      </c>
      <c r="AK269">
        <v>0</v>
      </c>
      <c r="AL269">
        <v>0</v>
      </c>
      <c r="AM269">
        <v>5</v>
      </c>
      <c r="AN269" t="str">
        <v>Southeast Asia</v>
      </c>
      <c r="AO269">
        <v>0</v>
      </c>
      <c r="AP269" t="str">
        <v>NSSF to**************2_EU*****</v>
      </c>
      <c r="AQ269">
        <v>7.07</v>
      </c>
      <c r="AR269" t="str">
        <v>FCR-1.1.1.33</v>
      </c>
      <c r="AS269" t="str">
        <v>Q1</v>
      </c>
    </row>
    <row r="270" spans="1:45" x14ac:dyDescent="0.25">
      <c r="A270" t="str">
        <v>B</v>
      </c>
      <c r="B270" t="str">
        <v>X5</v>
      </c>
      <c r="C270">
        <v>1573487</v>
      </c>
      <c r="D270">
        <v>3</v>
      </c>
      <c r="E270" s="2">
        <v>44651</v>
      </c>
      <c r="F270">
        <v>202203</v>
      </c>
      <c r="G270" t="str">
        <v>47211</v>
      </c>
      <c r="H270" t="str">
        <v>Salary (employees outside HO)</v>
      </c>
      <c r="I270">
        <v>590</v>
      </c>
      <c r="J270">
        <v>65802</v>
      </c>
      <c r="K270" t="str">
        <v>PID65000</v>
      </c>
      <c r="L270" t="str">
        <v>EU</v>
      </c>
      <c r="M270">
        <v>0</v>
      </c>
      <c r="N270">
        <v>0</v>
      </c>
      <c r="O270">
        <v>5</v>
      </c>
      <c r="P270" t="str">
        <v>Southeast Asia</v>
      </c>
      <c r="Q270">
        <v>0</v>
      </c>
      <c r="R270" t="str">
        <v>Salary **************'22_EU*****</v>
      </c>
      <c r="S270">
        <v>1433.39</v>
      </c>
      <c r="T270" t="str">
        <v>FCR-1.1.1.33</v>
      </c>
      <c r="U270" t="str">
        <v>Q1</v>
      </c>
      <c r="Y270" t="str">
        <v>B</v>
      </c>
      <c r="Z270" t="str">
        <v>X5</v>
      </c>
      <c r="AA270">
        <v>1573490</v>
      </c>
      <c r="AB270">
        <v>4</v>
      </c>
      <c r="AC270">
        <v>44651</v>
      </c>
      <c r="AD270">
        <v>202203</v>
      </c>
      <c r="AE270" t="str">
        <v>46990</v>
      </c>
      <c r="AF270" t="str">
        <v>Other external expenses</v>
      </c>
      <c r="AG270">
        <v>590</v>
      </c>
      <c r="AH270">
        <v>65804</v>
      </c>
      <c r="AI270" t="str">
        <v>PID65000</v>
      </c>
      <c r="AJ270" t="str">
        <v>EU</v>
      </c>
      <c r="AK270">
        <v>0</v>
      </c>
      <c r="AL270">
        <v>0</v>
      </c>
      <c r="AM270">
        <v>5</v>
      </c>
      <c r="AN270" t="str">
        <v>Southeast Asia</v>
      </c>
      <c r="AO270">
        <v>0</v>
      </c>
      <c r="AP270" t="str">
        <v>NSSF to**************2_EU*****</v>
      </c>
      <c r="AQ270">
        <v>2.98</v>
      </c>
      <c r="AR270" t="str">
        <v>FCR-1.1.2.26</v>
      </c>
      <c r="AS270" t="str">
        <v>Q1</v>
      </c>
    </row>
    <row r="271" spans="1:45" x14ac:dyDescent="0.25">
      <c r="A271" t="str">
        <v>B</v>
      </c>
      <c r="B271" t="str">
        <v>X5</v>
      </c>
      <c r="C271">
        <v>1573487</v>
      </c>
      <c r="D271">
        <v>7</v>
      </c>
      <c r="E271" s="2">
        <v>44651</v>
      </c>
      <c r="F271">
        <v>202203</v>
      </c>
      <c r="G271" t="str">
        <v>47211</v>
      </c>
      <c r="H271" t="str">
        <v>Salary (employees outside HO)</v>
      </c>
      <c r="I271">
        <v>590</v>
      </c>
      <c r="J271">
        <v>65807</v>
      </c>
      <c r="K271" t="str">
        <v>PID65000</v>
      </c>
      <c r="L271" t="str">
        <v>EU</v>
      </c>
      <c r="M271">
        <v>0</v>
      </c>
      <c r="N271">
        <v>0</v>
      </c>
      <c r="O271">
        <v>5</v>
      </c>
      <c r="P271" t="str">
        <v>Southeast Asia</v>
      </c>
      <c r="Q271">
        <v>0</v>
      </c>
      <c r="R271" t="str">
        <v>Salary **************r'22_EU*****</v>
      </c>
      <c r="S271">
        <v>51.61</v>
      </c>
      <c r="T271" t="str">
        <v>FCR-1.1.2.29</v>
      </c>
      <c r="U271" t="str">
        <v>Q1</v>
      </c>
      <c r="Y271" t="str">
        <v>B</v>
      </c>
      <c r="Z271" t="str">
        <v>X5</v>
      </c>
      <c r="AA271">
        <v>1573490</v>
      </c>
      <c r="AB271">
        <v>2</v>
      </c>
      <c r="AC271">
        <v>44651</v>
      </c>
      <c r="AD271">
        <v>202203</v>
      </c>
      <c r="AE271" t="str">
        <v>46990</v>
      </c>
      <c r="AF271" t="str">
        <v>Other external expenses</v>
      </c>
      <c r="AG271">
        <v>590</v>
      </c>
      <c r="AH271">
        <v>65806</v>
      </c>
      <c r="AI271" t="str">
        <v>PID65000</v>
      </c>
      <c r="AJ271" t="str">
        <v>EU</v>
      </c>
      <c r="AK271">
        <v>0</v>
      </c>
      <c r="AL271">
        <v>0</v>
      </c>
      <c r="AM271">
        <v>5</v>
      </c>
      <c r="AN271" t="str">
        <v>Southeast Asia</v>
      </c>
      <c r="AO271">
        <v>0</v>
      </c>
      <c r="AP271" t="str">
        <v>NSSF to**************22_EU*****</v>
      </c>
      <c r="AQ271">
        <v>1.3</v>
      </c>
      <c r="AR271" t="str">
        <v>FCR-1.1.2.28</v>
      </c>
      <c r="AS271" t="str">
        <v>Q1</v>
      </c>
    </row>
    <row r="272" spans="1:45" x14ac:dyDescent="0.25">
      <c r="A272" t="str">
        <v>B</v>
      </c>
      <c r="B272" t="str">
        <v>X5</v>
      </c>
      <c r="C272">
        <v>1573488</v>
      </c>
      <c r="D272">
        <v>1</v>
      </c>
      <c r="E272" s="2">
        <v>44651</v>
      </c>
      <c r="F272">
        <v>202203</v>
      </c>
      <c r="G272" t="str">
        <v>47390</v>
      </c>
      <c r="H272" t="str">
        <v>Other employee benefits</v>
      </c>
      <c r="I272">
        <v>590</v>
      </c>
      <c r="J272">
        <v>65804</v>
      </c>
      <c r="K272" t="str">
        <v>PID65000</v>
      </c>
      <c r="L272" t="str">
        <v>EU</v>
      </c>
      <c r="M272">
        <v>0</v>
      </c>
      <c r="N272">
        <v>0</v>
      </c>
      <c r="O272">
        <v>5</v>
      </c>
      <c r="P272" t="str">
        <v>Southeast Asia</v>
      </c>
      <c r="Q272">
        <v>0</v>
      </c>
      <c r="R272" t="str">
        <v>Communi**************Da in M*****</v>
      </c>
      <c r="S272">
        <v>14.8</v>
      </c>
      <c r="T272" t="str">
        <v>FCR-1.1.2.26</v>
      </c>
      <c r="U272" t="str">
        <v>Q1</v>
      </c>
      <c r="Y272" t="str">
        <v>B</v>
      </c>
      <c r="Z272" t="str">
        <v>X5</v>
      </c>
      <c r="AA272">
        <v>1573490</v>
      </c>
      <c r="AB272">
        <v>10</v>
      </c>
      <c r="AC272">
        <v>44651</v>
      </c>
      <c r="AD272">
        <v>202203</v>
      </c>
      <c r="AE272" t="str">
        <v>46990</v>
      </c>
      <c r="AF272" t="str">
        <v>Other external expenses</v>
      </c>
      <c r="AG272">
        <v>590</v>
      </c>
      <c r="AH272">
        <v>65807</v>
      </c>
      <c r="AI272" t="str">
        <v>PID65000</v>
      </c>
      <c r="AJ272" t="str">
        <v>EU</v>
      </c>
      <c r="AK272">
        <v>0</v>
      </c>
      <c r="AL272">
        <v>0</v>
      </c>
      <c r="AM272">
        <v>5</v>
      </c>
      <c r="AN272" t="str">
        <v>Southeast Asia</v>
      </c>
      <c r="AO272">
        <v>0</v>
      </c>
      <c r="AP272" t="str">
        <v>NSSF to**************22_EU*****</v>
      </c>
      <c r="AQ272">
        <v>1.03</v>
      </c>
      <c r="AR272" t="str">
        <v>FCR-1.1.2.29</v>
      </c>
      <c r="AS272" t="str">
        <v>Q1</v>
      </c>
    </row>
    <row r="273" spans="1:45" x14ac:dyDescent="0.25">
      <c r="A273" t="str">
        <v>B</v>
      </c>
      <c r="B273" t="str">
        <v>X5</v>
      </c>
      <c r="C273">
        <v>1573488</v>
      </c>
      <c r="D273">
        <v>7</v>
      </c>
      <c r="E273" s="2">
        <v>44651</v>
      </c>
      <c r="F273">
        <v>202203</v>
      </c>
      <c r="G273" t="str">
        <v>47390</v>
      </c>
      <c r="H273" t="str">
        <v>Other employee benefits</v>
      </c>
      <c r="I273">
        <v>590</v>
      </c>
      <c r="J273">
        <v>65807</v>
      </c>
      <c r="K273" t="str">
        <v>PID65000</v>
      </c>
      <c r="L273" t="str">
        <v>EU</v>
      </c>
      <c r="M273">
        <v>0</v>
      </c>
      <c r="N273">
        <v>0</v>
      </c>
      <c r="O273">
        <v>5</v>
      </c>
      <c r="P273" t="str">
        <v>Southeast Asia</v>
      </c>
      <c r="Q273">
        <v>0</v>
      </c>
      <c r="R273" t="str">
        <v>Communi**************uch in *****</v>
      </c>
      <c r="S273">
        <v>0.51</v>
      </c>
      <c r="T273" t="str">
        <v>FCR-1.1.2.29</v>
      </c>
      <c r="U273" t="str">
        <v>Q1</v>
      </c>
      <c r="Y273" t="str">
        <v>B</v>
      </c>
      <c r="Z273" t="str">
        <v>X5</v>
      </c>
      <c r="AA273">
        <v>1573491</v>
      </c>
      <c r="AB273">
        <v>1</v>
      </c>
      <c r="AC273">
        <v>44651</v>
      </c>
      <c r="AD273">
        <v>202203</v>
      </c>
      <c r="AE273" t="str">
        <v>44323</v>
      </c>
      <c r="AF273" t="str">
        <v>Sub granting</v>
      </c>
      <c r="AG273">
        <v>590</v>
      </c>
      <c r="AH273">
        <v>65830</v>
      </c>
      <c r="AI273" t="str">
        <v>PID65000</v>
      </c>
      <c r="AJ273" t="str">
        <v>EU</v>
      </c>
      <c r="AK273">
        <v>0</v>
      </c>
      <c r="AL273">
        <v>0</v>
      </c>
      <c r="AM273">
        <v>5</v>
      </c>
      <c r="AN273" t="str">
        <v>Southeast Asia</v>
      </c>
      <c r="AO273">
        <v>0</v>
      </c>
      <c r="AP273" t="str">
        <v>Q1-2022**************ure fro*****</v>
      </c>
      <c r="AQ273">
        <v>3011.06</v>
      </c>
      <c r="AR273" t="str">
        <v xml:space="preserve">FCR-6.3 </v>
      </c>
      <c r="AS273" t="str">
        <v>Q1</v>
      </c>
    </row>
    <row r="274" spans="1:45" x14ac:dyDescent="0.25">
      <c r="A274" t="str">
        <v>B</v>
      </c>
      <c r="B274" t="str">
        <v>X5</v>
      </c>
      <c r="C274">
        <v>1573488</v>
      </c>
      <c r="D274">
        <v>5</v>
      </c>
      <c r="E274" s="2">
        <v>44651</v>
      </c>
      <c r="F274">
        <v>202203</v>
      </c>
      <c r="G274" t="str">
        <v>47390</v>
      </c>
      <c r="H274" t="str">
        <v>Other employee benefits</v>
      </c>
      <c r="I274">
        <v>590</v>
      </c>
      <c r="J274">
        <v>65805</v>
      </c>
      <c r="K274" t="str">
        <v>PID65000</v>
      </c>
      <c r="L274" t="str">
        <v>EU</v>
      </c>
      <c r="M274">
        <v>0</v>
      </c>
      <c r="N274">
        <v>0</v>
      </c>
      <c r="O274">
        <v>5</v>
      </c>
      <c r="P274" t="str">
        <v>Southeast Asia</v>
      </c>
      <c r="Q274">
        <v>0</v>
      </c>
      <c r="R274" t="str">
        <v>Communi**************sa in M*****</v>
      </c>
      <c r="S274">
        <v>1.63</v>
      </c>
      <c r="T274" t="str">
        <v>FCR-1.1.2.27</v>
      </c>
      <c r="U274" t="str">
        <v>Q1</v>
      </c>
      <c r="Y274" t="str">
        <v>B</v>
      </c>
      <c r="Z274" t="str">
        <v>X5</v>
      </c>
      <c r="AA274">
        <v>1573491</v>
      </c>
      <c r="AB274">
        <v>0</v>
      </c>
      <c r="AC274">
        <v>44651</v>
      </c>
      <c r="AD274">
        <v>202203</v>
      </c>
      <c r="AE274" t="str">
        <v>44323</v>
      </c>
      <c r="AF274" t="str">
        <v>Sub granting</v>
      </c>
      <c r="AG274">
        <v>590</v>
      </c>
      <c r="AH274">
        <v>65830</v>
      </c>
      <c r="AI274" t="str">
        <v>PID65000</v>
      </c>
      <c r="AJ274" t="str">
        <v>EU</v>
      </c>
      <c r="AK274">
        <v>0</v>
      </c>
      <c r="AL274">
        <v>0</v>
      </c>
      <c r="AM274">
        <v>5</v>
      </c>
      <c r="AN274" t="str">
        <v>Southeast Asia</v>
      </c>
      <c r="AO274">
        <v>0</v>
      </c>
      <c r="AP274" t="str">
        <v>Settlem**************Mar 202*****</v>
      </c>
      <c r="AQ274">
        <v>-4360.28</v>
      </c>
      <c r="AR274" t="str">
        <v xml:space="preserve">FCR-6.3 </v>
      </c>
      <c r="AS274" t="str">
        <v>Q1</v>
      </c>
    </row>
    <row r="275" spans="1:45" x14ac:dyDescent="0.25">
      <c r="A275" t="str">
        <v>B</v>
      </c>
      <c r="B275" t="str">
        <v>X5</v>
      </c>
      <c r="C275">
        <v>1573488</v>
      </c>
      <c r="D275">
        <v>3</v>
      </c>
      <c r="E275" s="2">
        <v>44651</v>
      </c>
      <c r="F275">
        <v>202203</v>
      </c>
      <c r="G275" t="str">
        <v>47390</v>
      </c>
      <c r="H275" t="str">
        <v>Other employee benefits</v>
      </c>
      <c r="I275">
        <v>590</v>
      </c>
      <c r="J275">
        <v>65802</v>
      </c>
      <c r="K275" t="str">
        <v>PID65000</v>
      </c>
      <c r="L275" t="str">
        <v>EU</v>
      </c>
      <c r="M275">
        <v>0</v>
      </c>
      <c r="N275">
        <v>0</v>
      </c>
      <c r="O275">
        <v>5</v>
      </c>
      <c r="P275" t="str">
        <v>Southeast Asia</v>
      </c>
      <c r="Q275">
        <v>0</v>
      </c>
      <c r="R275" t="str">
        <v>Communi**************Ly in M*****</v>
      </c>
      <c r="S275">
        <v>35.11</v>
      </c>
      <c r="T275" t="str">
        <v>FCR-1.1.1.33</v>
      </c>
      <c r="U275" t="str">
        <v>Q1</v>
      </c>
      <c r="Y275" t="str">
        <v>B</v>
      </c>
      <c r="Z275" t="str">
        <v>X5</v>
      </c>
      <c r="AA275">
        <v>1573492</v>
      </c>
      <c r="AB275">
        <v>1</v>
      </c>
      <c r="AC275">
        <v>44651</v>
      </c>
      <c r="AD275">
        <v>202203</v>
      </c>
      <c r="AE275" t="str">
        <v>44323</v>
      </c>
      <c r="AF275" t="str">
        <v>Sub granting</v>
      </c>
      <c r="AG275">
        <v>590</v>
      </c>
      <c r="AH275">
        <v>65830</v>
      </c>
      <c r="AI275" t="str">
        <v>PID65000</v>
      </c>
      <c r="AJ275" t="str">
        <v>EU</v>
      </c>
      <c r="AK275">
        <v>0</v>
      </c>
      <c r="AL275">
        <v>0</v>
      </c>
      <c r="AM275">
        <v>5</v>
      </c>
      <c r="AN275" t="str">
        <v>Southeast Asia</v>
      </c>
      <c r="AO275">
        <v>0</v>
      </c>
      <c r="AP275" t="str">
        <v>Q1-2022**************e from *****</v>
      </c>
      <c r="AQ275">
        <v>2206.64</v>
      </c>
      <c r="AR275" t="str">
        <v xml:space="preserve">FCR-6.3 </v>
      </c>
      <c r="AS275" t="str">
        <v>Q1</v>
      </c>
    </row>
    <row r="276" spans="1:45" x14ac:dyDescent="0.25">
      <c r="A276" t="str">
        <v>B</v>
      </c>
      <c r="B276" t="str">
        <v>X5</v>
      </c>
      <c r="C276">
        <v>1573489</v>
      </c>
      <c r="D276">
        <v>9</v>
      </c>
      <c r="E276" s="2">
        <v>44651</v>
      </c>
      <c r="F276">
        <v>202203</v>
      </c>
      <c r="G276" t="str">
        <v>47586</v>
      </c>
      <c r="H276" t="str">
        <v>Personnel insurance (employees outside HO)</v>
      </c>
      <c r="I276">
        <v>590</v>
      </c>
      <c r="J276">
        <v>65807</v>
      </c>
      <c r="K276" t="str">
        <v>PID65000</v>
      </c>
      <c r="L276" t="str">
        <v>EU</v>
      </c>
      <c r="M276">
        <v>0</v>
      </c>
      <c r="N276">
        <v>0</v>
      </c>
      <c r="O276">
        <v>5</v>
      </c>
      <c r="P276" t="str">
        <v>Southeast Asia</v>
      </c>
      <c r="Q276">
        <v>0</v>
      </c>
      <c r="R276" t="str">
        <v>health **************urance *****</v>
      </c>
      <c r="S276">
        <v>1.06</v>
      </c>
      <c r="T276" t="str">
        <v>FCR-1.1.2.29</v>
      </c>
      <c r="U276" t="str">
        <v>Q1</v>
      </c>
      <c r="Y276" t="str">
        <v>B</v>
      </c>
      <c r="Z276" t="str">
        <v>X5</v>
      </c>
      <c r="AA276">
        <v>1573492</v>
      </c>
      <c r="AB276">
        <v>0</v>
      </c>
      <c r="AC276">
        <v>44651</v>
      </c>
      <c r="AD276">
        <v>202203</v>
      </c>
      <c r="AE276" t="str">
        <v>44323</v>
      </c>
      <c r="AF276" t="str">
        <v>Sub granting</v>
      </c>
      <c r="AG276">
        <v>590</v>
      </c>
      <c r="AH276">
        <v>65830</v>
      </c>
      <c r="AI276" t="str">
        <v>PID65000</v>
      </c>
      <c r="AJ276" t="str">
        <v>EU</v>
      </c>
      <c r="AK276">
        <v>0</v>
      </c>
      <c r="AL276">
        <v>0</v>
      </c>
      <c r="AM276">
        <v>5</v>
      </c>
      <c r="AN276" t="str">
        <v>Southeast Asia</v>
      </c>
      <c r="AO276">
        <v>0</v>
      </c>
      <c r="AP276" t="str">
        <v>Settlem**************r 2022*****</v>
      </c>
      <c r="AQ276">
        <v>-2904.53</v>
      </c>
      <c r="AR276" t="str">
        <v xml:space="preserve">FCR-6.3 </v>
      </c>
      <c r="AS276" t="str">
        <v>Q1</v>
      </c>
    </row>
    <row r="277" spans="1:45" x14ac:dyDescent="0.25">
      <c r="A277" t="str">
        <v>B</v>
      </c>
      <c r="B277" t="str">
        <v>X5</v>
      </c>
      <c r="C277">
        <v>1573489</v>
      </c>
      <c r="D277">
        <v>3</v>
      </c>
      <c r="E277" s="2">
        <v>44651</v>
      </c>
      <c r="F277">
        <v>202203</v>
      </c>
      <c r="G277" t="str">
        <v>47586</v>
      </c>
      <c r="H277" t="str">
        <v>Personnel insurance (employees outside HO)</v>
      </c>
      <c r="I277">
        <v>590</v>
      </c>
      <c r="J277">
        <v>65804</v>
      </c>
      <c r="K277" t="str">
        <v>PID65000</v>
      </c>
      <c r="L277" t="str">
        <v>EU</v>
      </c>
      <c r="M277">
        <v>0</v>
      </c>
      <c r="N277">
        <v>0</v>
      </c>
      <c r="O277">
        <v>5</v>
      </c>
      <c r="P277" t="str">
        <v>Southeast Asia</v>
      </c>
      <c r="Q277">
        <v>0</v>
      </c>
      <c r="R277" t="str">
        <v>health **************urance *****</v>
      </c>
      <c r="S277">
        <v>3.08</v>
      </c>
      <c r="T277" t="str">
        <v>FCR-1.1.2.26</v>
      </c>
      <c r="U277" t="str">
        <v>Q1</v>
      </c>
      <c r="Y277" t="str">
        <v>B</v>
      </c>
      <c r="Z277" t="str">
        <v>X5</v>
      </c>
      <c r="AA277">
        <v>1573493</v>
      </c>
      <c r="AB277">
        <v>1</v>
      </c>
      <c r="AC277">
        <v>44651</v>
      </c>
      <c r="AD277">
        <v>202203</v>
      </c>
      <c r="AE277" t="str">
        <v>44323</v>
      </c>
      <c r="AF277" t="str">
        <v>Sub granting</v>
      </c>
      <c r="AG277">
        <v>590</v>
      </c>
      <c r="AH277">
        <v>65830</v>
      </c>
      <c r="AI277" t="str">
        <v>PID65000</v>
      </c>
      <c r="AJ277" t="str">
        <v>EU</v>
      </c>
      <c r="AK277">
        <v>0</v>
      </c>
      <c r="AL277">
        <v>0</v>
      </c>
      <c r="AM277">
        <v>5</v>
      </c>
      <c r="AN277" t="str">
        <v>Southeast Asia</v>
      </c>
      <c r="AO277">
        <v>0</v>
      </c>
      <c r="AP277" t="str">
        <v>Settlem**************to Marc*****</v>
      </c>
      <c r="AQ277">
        <v>-3898.39</v>
      </c>
      <c r="AR277" t="str">
        <v xml:space="preserve">FCR-6.3 </v>
      </c>
      <c r="AS277" t="str">
        <v>Q1</v>
      </c>
    </row>
    <row r="278" spans="1:45" x14ac:dyDescent="0.25">
      <c r="A278" t="str">
        <v>B</v>
      </c>
      <c r="B278" t="str">
        <v>X5</v>
      </c>
      <c r="C278">
        <v>1573489</v>
      </c>
      <c r="D278">
        <v>5</v>
      </c>
      <c r="E278" s="2">
        <v>44651</v>
      </c>
      <c r="F278">
        <v>202203</v>
      </c>
      <c r="G278" t="str">
        <v>47586</v>
      </c>
      <c r="H278" t="str">
        <v>Personnel insurance (employees outside HO)</v>
      </c>
      <c r="I278">
        <v>590</v>
      </c>
      <c r="J278">
        <v>65802</v>
      </c>
      <c r="K278" t="str">
        <v>PID65000</v>
      </c>
      <c r="L278" t="str">
        <v>EU</v>
      </c>
      <c r="M278">
        <v>0</v>
      </c>
      <c r="N278">
        <v>0</v>
      </c>
      <c r="O278">
        <v>5</v>
      </c>
      <c r="P278" t="str">
        <v>Southeast Asia</v>
      </c>
      <c r="Q278">
        <v>0</v>
      </c>
      <c r="R278" t="str">
        <v>health **************urance *****</v>
      </c>
      <c r="S278">
        <v>7.31</v>
      </c>
      <c r="T278" t="str">
        <v>FCR-1.1.1.33</v>
      </c>
      <c r="U278" t="str">
        <v>Q1</v>
      </c>
      <c r="Y278" t="str">
        <v>B</v>
      </c>
      <c r="Z278" t="str">
        <v>X5</v>
      </c>
      <c r="AA278">
        <v>1573493</v>
      </c>
      <c r="AB278">
        <v>2</v>
      </c>
      <c r="AC278">
        <v>44651</v>
      </c>
      <c r="AD278">
        <v>202203</v>
      </c>
      <c r="AE278" t="str">
        <v>44323</v>
      </c>
      <c r="AF278" t="str">
        <v>Sub granting</v>
      </c>
      <c r="AG278">
        <v>590</v>
      </c>
      <c r="AH278">
        <v>65830</v>
      </c>
      <c r="AI278" t="str">
        <v>PID65000</v>
      </c>
      <c r="AJ278" t="str">
        <v>EU</v>
      </c>
      <c r="AK278">
        <v>0</v>
      </c>
      <c r="AL278">
        <v>0</v>
      </c>
      <c r="AM278">
        <v>5</v>
      </c>
      <c r="AN278" t="str">
        <v>Southeast Asia</v>
      </c>
      <c r="AO278">
        <v>0</v>
      </c>
      <c r="AP278" t="str">
        <v>Q1-2022************** from N*****</v>
      </c>
      <c r="AQ278">
        <v>6457.6</v>
      </c>
      <c r="AR278" t="str">
        <v xml:space="preserve">FCR-6.3 </v>
      </c>
      <c r="AS278" t="str">
        <v>Q1</v>
      </c>
    </row>
    <row r="279" spans="1:45" x14ac:dyDescent="0.25">
      <c r="A279" t="str">
        <v>B</v>
      </c>
      <c r="B279" t="str">
        <v>X5</v>
      </c>
      <c r="C279">
        <v>1573489</v>
      </c>
      <c r="D279">
        <v>7</v>
      </c>
      <c r="E279" s="2">
        <v>44651</v>
      </c>
      <c r="F279">
        <v>202203</v>
      </c>
      <c r="G279" t="str">
        <v>47586</v>
      </c>
      <c r="H279" t="str">
        <v>Personnel insurance (employees outside HO)</v>
      </c>
      <c r="I279">
        <v>590</v>
      </c>
      <c r="J279">
        <v>65805</v>
      </c>
      <c r="K279" t="str">
        <v>PID65000</v>
      </c>
      <c r="L279" t="str">
        <v>EU</v>
      </c>
      <c r="M279">
        <v>0</v>
      </c>
      <c r="N279">
        <v>0</v>
      </c>
      <c r="O279">
        <v>5</v>
      </c>
      <c r="P279" t="str">
        <v>Southeast Asia</v>
      </c>
      <c r="Q279">
        <v>0</v>
      </c>
      <c r="R279" t="str">
        <v>health **************urance *****</v>
      </c>
      <c r="S279">
        <v>1.1299999999999999</v>
      </c>
      <c r="T279" t="str">
        <v>FCR-1.1.2.27</v>
      </c>
      <c r="U279" t="str">
        <v>Q1</v>
      </c>
      <c r="Y279" t="str">
        <v>B</v>
      </c>
      <c r="Z279" t="str">
        <v>X5</v>
      </c>
      <c r="AA279">
        <v>1573493</v>
      </c>
      <c r="AB279">
        <v>0</v>
      </c>
      <c r="AC279">
        <v>44651</v>
      </c>
      <c r="AD279">
        <v>202203</v>
      </c>
      <c r="AE279" t="str">
        <v>44323</v>
      </c>
      <c r="AF279" t="str">
        <v>Sub granting</v>
      </c>
      <c r="AG279">
        <v>590</v>
      </c>
      <c r="AH279">
        <v>65830</v>
      </c>
      <c r="AI279" t="str">
        <v>PID65000</v>
      </c>
      <c r="AJ279" t="str">
        <v>EU</v>
      </c>
      <c r="AK279">
        <v>0</v>
      </c>
      <c r="AL279">
        <v>0</v>
      </c>
      <c r="AM279">
        <v>5</v>
      </c>
      <c r="AN279" t="str">
        <v>Southeast Asia</v>
      </c>
      <c r="AO279">
        <v>0</v>
      </c>
      <c r="AP279" t="str">
        <v>Settlem**************o Dec 2*****</v>
      </c>
      <c r="AQ279">
        <v>-5004.05</v>
      </c>
      <c r="AR279" t="str">
        <v xml:space="preserve">FCR-6.3 </v>
      </c>
      <c r="AS279" t="str">
        <v>Q1</v>
      </c>
    </row>
    <row r="280" spans="1:45" x14ac:dyDescent="0.25">
      <c r="A280" t="str">
        <v>B</v>
      </c>
      <c r="B280" t="str">
        <v>X5</v>
      </c>
      <c r="C280">
        <v>1573489</v>
      </c>
      <c r="D280">
        <v>1</v>
      </c>
      <c r="E280" s="2">
        <v>44651</v>
      </c>
      <c r="F280">
        <v>202203</v>
      </c>
      <c r="G280" t="str">
        <v>47586</v>
      </c>
      <c r="H280" t="str">
        <v>Personnel insurance (employees outside HO)</v>
      </c>
      <c r="I280">
        <v>590</v>
      </c>
      <c r="J280">
        <v>65806</v>
      </c>
      <c r="K280" t="str">
        <v>PID65000</v>
      </c>
      <c r="L280" t="str">
        <v>EU</v>
      </c>
      <c r="M280">
        <v>0</v>
      </c>
      <c r="N280">
        <v>0</v>
      </c>
      <c r="O280">
        <v>5</v>
      </c>
      <c r="P280" t="str">
        <v>Southeast Asia</v>
      </c>
      <c r="Q280">
        <v>0</v>
      </c>
      <c r="R280" t="str">
        <v>health **************urance *****</v>
      </c>
      <c r="S280">
        <v>13.42</v>
      </c>
      <c r="T280" t="str">
        <v>FCR-1.1.2.28</v>
      </c>
      <c r="U280" t="str">
        <v>Q1</v>
      </c>
      <c r="Y280" t="str">
        <v>B</v>
      </c>
      <c r="Z280" t="str">
        <v>X5</v>
      </c>
      <c r="AA280">
        <v>1573494</v>
      </c>
      <c r="AB280">
        <v>1</v>
      </c>
      <c r="AC280">
        <v>44651</v>
      </c>
      <c r="AD280">
        <v>202203</v>
      </c>
      <c r="AE280" t="str">
        <v>44323</v>
      </c>
      <c r="AF280" t="str">
        <v>Sub granting</v>
      </c>
      <c r="AG280">
        <v>590</v>
      </c>
      <c r="AH280">
        <v>65830</v>
      </c>
      <c r="AI280" t="str">
        <v>PID65000</v>
      </c>
      <c r="AJ280" t="str">
        <v>EU</v>
      </c>
      <c r="AK280">
        <v>0</v>
      </c>
      <c r="AL280">
        <v>0</v>
      </c>
      <c r="AM280">
        <v>5</v>
      </c>
      <c r="AN280" t="str">
        <v>Southeast Asia</v>
      </c>
      <c r="AO280">
        <v>0</v>
      </c>
      <c r="AP280" t="str">
        <v>Q1-2022**************e from *****</v>
      </c>
      <c r="AQ280">
        <v>1028.48</v>
      </c>
      <c r="AR280" t="str">
        <v xml:space="preserve">FCR-6.3 </v>
      </c>
      <c r="AS280" t="str">
        <v>Q1</v>
      </c>
    </row>
    <row r="281" spans="1:45" x14ac:dyDescent="0.25">
      <c r="A281" t="str">
        <v>B</v>
      </c>
      <c r="B281" t="str">
        <v>X5</v>
      </c>
      <c r="C281">
        <v>1573490</v>
      </c>
      <c r="D281">
        <v>8</v>
      </c>
      <c r="E281" s="2">
        <v>44651</v>
      </c>
      <c r="F281">
        <v>202203</v>
      </c>
      <c r="G281" t="str">
        <v>46990</v>
      </c>
      <c r="H281" t="str">
        <v>Other external expenses</v>
      </c>
      <c r="I281">
        <v>590</v>
      </c>
      <c r="J281">
        <v>65805</v>
      </c>
      <c r="K281" t="str">
        <v>PID65000</v>
      </c>
      <c r="L281" t="str">
        <v>EU</v>
      </c>
      <c r="M281">
        <v>0</v>
      </c>
      <c r="N281">
        <v>0</v>
      </c>
      <c r="O281">
        <v>5</v>
      </c>
      <c r="P281" t="str">
        <v>Southeast Asia</v>
      </c>
      <c r="Q281">
        <v>0</v>
      </c>
      <c r="R281" t="str">
        <v>NSSF to**************2_EU*****</v>
      </c>
      <c r="S281">
        <v>1.0900000000000001</v>
      </c>
      <c r="T281" t="str">
        <v>FCR-1.1.2.27</v>
      </c>
      <c r="U281" t="str">
        <v>Q1</v>
      </c>
      <c r="Y281" t="str">
        <v>B</v>
      </c>
      <c r="Z281" t="str">
        <v>X5</v>
      </c>
      <c r="AA281">
        <v>1573494</v>
      </c>
      <c r="AB281">
        <v>0</v>
      </c>
      <c r="AC281">
        <v>44651</v>
      </c>
      <c r="AD281">
        <v>202203</v>
      </c>
      <c r="AE281" t="str">
        <v>44323</v>
      </c>
      <c r="AF281" t="str">
        <v>Sub granting</v>
      </c>
      <c r="AG281">
        <v>590</v>
      </c>
      <c r="AH281">
        <v>65830</v>
      </c>
      <c r="AI281" t="str">
        <v>PID65000</v>
      </c>
      <c r="AJ281" t="str">
        <v>EU</v>
      </c>
      <c r="AK281">
        <v>0</v>
      </c>
      <c r="AL281">
        <v>0</v>
      </c>
      <c r="AM281">
        <v>5</v>
      </c>
      <c r="AN281" t="str">
        <v>Southeast Asia</v>
      </c>
      <c r="AO281">
        <v>0</v>
      </c>
      <c r="AP281" t="str">
        <v>Settlem**************r 2022*****</v>
      </c>
      <c r="AQ281">
        <v>-2314.11</v>
      </c>
      <c r="AR281" t="str">
        <v xml:space="preserve">FCR-6.3 </v>
      </c>
      <c r="AS281" t="str">
        <v>Q1</v>
      </c>
    </row>
    <row r="282" spans="1:45" x14ac:dyDescent="0.25">
      <c r="A282" t="str">
        <v>B</v>
      </c>
      <c r="B282" t="str">
        <v>X5</v>
      </c>
      <c r="C282">
        <v>1573490</v>
      </c>
      <c r="D282">
        <v>6</v>
      </c>
      <c r="E282" s="2">
        <v>44651</v>
      </c>
      <c r="F282">
        <v>202203</v>
      </c>
      <c r="G282" t="str">
        <v>46990</v>
      </c>
      <c r="H282" t="str">
        <v>Other external expenses</v>
      </c>
      <c r="I282">
        <v>590</v>
      </c>
      <c r="J282">
        <v>65802</v>
      </c>
      <c r="K282" t="str">
        <v>PID65000</v>
      </c>
      <c r="L282" t="str">
        <v>EU</v>
      </c>
      <c r="M282">
        <v>0</v>
      </c>
      <c r="N282">
        <v>0</v>
      </c>
      <c r="O282">
        <v>5</v>
      </c>
      <c r="P282" t="str">
        <v>Southeast Asia</v>
      </c>
      <c r="Q282">
        <v>0</v>
      </c>
      <c r="R282" t="str">
        <v>NSSF to**************2_EU*****</v>
      </c>
      <c r="S282">
        <v>7.07</v>
      </c>
      <c r="T282" t="str">
        <v>FCR-1.1.1.33</v>
      </c>
      <c r="U282" t="str">
        <v>Q1</v>
      </c>
      <c r="Y282" t="str">
        <v>B</v>
      </c>
      <c r="Z282" t="str">
        <v>X1</v>
      </c>
      <c r="AA282">
        <v>2064106</v>
      </c>
      <c r="AB282">
        <v>11</v>
      </c>
      <c r="AC282">
        <v>44651</v>
      </c>
      <c r="AD282">
        <v>202203</v>
      </c>
      <c r="AE282" t="str">
        <v>49561</v>
      </c>
      <c r="AF282" t="str">
        <v>Internal expenses, employee costs</v>
      </c>
      <c r="AG282">
        <v>590</v>
      </c>
      <c r="AH282">
        <v>65808</v>
      </c>
      <c r="AI282" t="str">
        <v>PID65000</v>
      </c>
      <c r="AJ282" t="str">
        <v>EU</v>
      </c>
      <c r="AK282">
        <v>0</v>
      </c>
      <c r="AL282">
        <v>0</v>
      </c>
      <c r="AM282">
        <v>1</v>
      </c>
      <c r="AN282" t="str">
        <v>Head Office</v>
      </c>
      <c r="AO282">
        <v>0</v>
      </c>
      <c r="AP282" t="str">
        <v>Salary **************-Cambod*****</v>
      </c>
      <c r="AQ282">
        <v>500</v>
      </c>
      <c r="AR282" t="str">
        <v xml:space="preserve">FCR-1.2.15 </v>
      </c>
      <c r="AS282" t="str">
        <v>Q1</v>
      </c>
    </row>
    <row r="283" spans="1:45" x14ac:dyDescent="0.25">
      <c r="A283" t="str">
        <v>B</v>
      </c>
      <c r="B283" t="str">
        <v>X5</v>
      </c>
      <c r="C283">
        <v>1573490</v>
      </c>
      <c r="D283">
        <v>4</v>
      </c>
      <c r="E283" s="2">
        <v>44651</v>
      </c>
      <c r="F283">
        <v>202203</v>
      </c>
      <c r="G283" t="str">
        <v>46990</v>
      </c>
      <c r="H283" t="str">
        <v>Other external expenses</v>
      </c>
      <c r="I283">
        <v>590</v>
      </c>
      <c r="J283">
        <v>65804</v>
      </c>
      <c r="K283" t="str">
        <v>PID65000</v>
      </c>
      <c r="L283" t="str">
        <v>EU</v>
      </c>
      <c r="M283">
        <v>0</v>
      </c>
      <c r="N283">
        <v>0</v>
      </c>
      <c r="O283">
        <v>5</v>
      </c>
      <c r="P283" t="str">
        <v>Southeast Asia</v>
      </c>
      <c r="Q283">
        <v>0</v>
      </c>
      <c r="R283" t="str">
        <v>NSSF to**************2_EU*****</v>
      </c>
      <c r="S283">
        <v>2.98</v>
      </c>
      <c r="T283" t="str">
        <v>FCR-1.1.2.26</v>
      </c>
      <c r="U283" t="str">
        <v>Q1</v>
      </c>
      <c r="Y283" t="str">
        <v>B</v>
      </c>
      <c r="Z283" t="str">
        <v>X1</v>
      </c>
      <c r="AA283">
        <v>2064108</v>
      </c>
      <c r="AB283">
        <v>6</v>
      </c>
      <c r="AC283">
        <v>44651</v>
      </c>
      <c r="AD283">
        <v>202203</v>
      </c>
      <c r="AE283" t="str">
        <v>49510</v>
      </c>
      <c r="AF283" t="str">
        <v>Internal expenses, support TA/FC</v>
      </c>
      <c r="AG283">
        <v>590</v>
      </c>
      <c r="AH283">
        <v>65809</v>
      </c>
      <c r="AI283" t="str">
        <v>PID65000</v>
      </c>
      <c r="AJ283" t="str">
        <v>EU</v>
      </c>
      <c r="AK283">
        <v>0</v>
      </c>
      <c r="AL283">
        <v>0</v>
      </c>
      <c r="AM283">
        <v>1</v>
      </c>
      <c r="AN283" t="str">
        <v>Head Office</v>
      </c>
      <c r="AO283">
        <v>0</v>
      </c>
      <c r="AP283" t="str">
        <v>Interna**************022*****</v>
      </c>
      <c r="AQ283">
        <v>500</v>
      </c>
      <c r="AR283" t="str">
        <v xml:space="preserve">FCR-1.2.16 </v>
      </c>
      <c r="AS283" t="str">
        <v>Q1</v>
      </c>
    </row>
    <row r="284" spans="1:45" x14ac:dyDescent="0.25">
      <c r="A284" t="str">
        <v>B</v>
      </c>
      <c r="B284" t="str">
        <v>X5</v>
      </c>
      <c r="C284">
        <v>1573490</v>
      </c>
      <c r="D284">
        <v>2</v>
      </c>
      <c r="E284" s="2">
        <v>44651</v>
      </c>
      <c r="F284">
        <v>202203</v>
      </c>
      <c r="G284" t="str">
        <v>46990</v>
      </c>
      <c r="H284" t="str">
        <v>Other external expenses</v>
      </c>
      <c r="I284">
        <v>590</v>
      </c>
      <c r="J284">
        <v>65806</v>
      </c>
      <c r="K284" t="str">
        <v>PID65000</v>
      </c>
      <c r="L284" t="str">
        <v>EU</v>
      </c>
      <c r="M284">
        <v>0</v>
      </c>
      <c r="N284">
        <v>0</v>
      </c>
      <c r="O284">
        <v>5</v>
      </c>
      <c r="P284" t="str">
        <v>Southeast Asia</v>
      </c>
      <c r="Q284">
        <v>0</v>
      </c>
      <c r="R284" t="str">
        <v>NSSF to**************22_EU*****</v>
      </c>
      <c r="S284">
        <v>1.3</v>
      </c>
      <c r="T284" t="str">
        <v>FCR-1.1.2.28</v>
      </c>
      <c r="U284" t="str">
        <v>Q1</v>
      </c>
      <c r="Y284" t="str">
        <v>B</v>
      </c>
      <c r="Z284" t="str">
        <v>X5</v>
      </c>
      <c r="AA284">
        <v>1573495</v>
      </c>
      <c r="AB284">
        <v>1</v>
      </c>
      <c r="AC284">
        <v>44651</v>
      </c>
      <c r="AD284">
        <v>202203</v>
      </c>
      <c r="AE284" t="str">
        <v>45510</v>
      </c>
      <c r="AF284" t="str">
        <v>Repairs and maintenance of equipment</v>
      </c>
      <c r="AG284">
        <v>590</v>
      </c>
      <c r="AH284">
        <v>65822</v>
      </c>
      <c r="AI284" t="str">
        <v>PID65000</v>
      </c>
      <c r="AJ284" t="str">
        <v>EU</v>
      </c>
      <c r="AK284">
        <v>0</v>
      </c>
      <c r="AL284">
        <v>0</v>
      </c>
      <c r="AM284">
        <v>5</v>
      </c>
      <c r="AN284" t="str">
        <v>Southeast Asia</v>
      </c>
      <c r="AO284">
        <v>0</v>
      </c>
      <c r="AP284" t="str">
        <v>New Ser*******************</v>
      </c>
      <c r="AQ284">
        <v>80</v>
      </c>
      <c r="AR284" t="str">
        <v xml:space="preserve">FCR-4.4 </v>
      </c>
      <c r="AS284" t="str">
        <v>Q1</v>
      </c>
    </row>
    <row r="285" spans="1:45" x14ac:dyDescent="0.25">
      <c r="A285" t="str">
        <v>B</v>
      </c>
      <c r="B285" t="str">
        <v>X5</v>
      </c>
      <c r="C285">
        <v>1573490</v>
      </c>
      <c r="D285">
        <v>10</v>
      </c>
      <c r="E285" s="2">
        <v>44651</v>
      </c>
      <c r="F285">
        <v>202203</v>
      </c>
      <c r="G285" t="str">
        <v>46990</v>
      </c>
      <c r="H285" t="str">
        <v>Other external expenses</v>
      </c>
      <c r="I285">
        <v>590</v>
      </c>
      <c r="J285">
        <v>65807</v>
      </c>
      <c r="K285" t="str">
        <v>PID65000</v>
      </c>
      <c r="L285" t="str">
        <v>EU</v>
      </c>
      <c r="M285">
        <v>0</v>
      </c>
      <c r="N285">
        <v>0</v>
      </c>
      <c r="O285">
        <v>5</v>
      </c>
      <c r="P285" t="str">
        <v>Southeast Asia</v>
      </c>
      <c r="Q285">
        <v>0</v>
      </c>
      <c r="R285" t="str">
        <v>NSSF to**************22_EU*****</v>
      </c>
      <c r="S285">
        <v>1.03</v>
      </c>
      <c r="T285" t="str">
        <v>FCR-1.1.2.29</v>
      </c>
      <c r="U285" t="str">
        <v>Q1</v>
      </c>
      <c r="Y285" t="str">
        <v>B</v>
      </c>
      <c r="Z285" t="str">
        <v>X5</v>
      </c>
      <c r="AA285">
        <v>1573495</v>
      </c>
      <c r="AB285">
        <v>2</v>
      </c>
      <c r="AC285">
        <v>44651</v>
      </c>
      <c r="AD285">
        <v>202203</v>
      </c>
      <c r="AE285" t="str">
        <v>46990</v>
      </c>
      <c r="AF285" t="str">
        <v>Other external expenses</v>
      </c>
      <c r="AG285">
        <v>590</v>
      </c>
      <c r="AH285">
        <v>65822</v>
      </c>
      <c r="AI285" t="str">
        <v>PID65000</v>
      </c>
      <c r="AJ285" t="str">
        <v>EU</v>
      </c>
      <c r="AK285">
        <v>0</v>
      </c>
      <c r="AL285">
        <v>0</v>
      </c>
      <c r="AM285">
        <v>5</v>
      </c>
      <c r="AN285" t="str">
        <v>Southeast Asia</v>
      </c>
      <c r="AO285">
        <v>0</v>
      </c>
      <c r="AP285" t="str">
        <v>Krawma*******************</v>
      </c>
      <c r="AQ285">
        <v>55</v>
      </c>
      <c r="AR285" t="str">
        <v xml:space="preserve">FCR-4.4 </v>
      </c>
      <c r="AS285" t="str">
        <v>Q1</v>
      </c>
    </row>
    <row r="286" spans="1:45" x14ac:dyDescent="0.25">
      <c r="A286" t="str">
        <v>B</v>
      </c>
      <c r="B286" t="str">
        <v>X5</v>
      </c>
      <c r="C286">
        <v>1573491</v>
      </c>
      <c r="D286">
        <v>1</v>
      </c>
      <c r="E286" s="2">
        <v>44651</v>
      </c>
      <c r="F286">
        <v>202203</v>
      </c>
      <c r="G286" t="str">
        <v>44323</v>
      </c>
      <c r="H286" t="str">
        <v>Sub granting</v>
      </c>
      <c r="I286">
        <v>590</v>
      </c>
      <c r="J286">
        <v>65830</v>
      </c>
      <c r="K286" t="str">
        <v>PID65000</v>
      </c>
      <c r="L286" t="str">
        <v>EU</v>
      </c>
      <c r="M286">
        <v>0</v>
      </c>
      <c r="N286">
        <v>0</v>
      </c>
      <c r="O286">
        <v>5</v>
      </c>
      <c r="P286" t="str">
        <v>Southeast Asia</v>
      </c>
      <c r="Q286">
        <v>0</v>
      </c>
      <c r="R286" t="str">
        <v>Q1-2022**************ure fro*****</v>
      </c>
      <c r="S286">
        <v>3011.06</v>
      </c>
      <c r="T286" t="str">
        <v xml:space="preserve">FCR-6.3 </v>
      </c>
      <c r="U286" t="str">
        <v>Q1</v>
      </c>
      <c r="Y286" t="str">
        <v>B</v>
      </c>
      <c r="Z286" t="str">
        <v>X5</v>
      </c>
      <c r="AA286">
        <v>1573495</v>
      </c>
      <c r="AB286">
        <v>3</v>
      </c>
      <c r="AC286">
        <v>44651</v>
      </c>
      <c r="AD286">
        <v>202203</v>
      </c>
      <c r="AE286" t="str">
        <v>45510</v>
      </c>
      <c r="AF286" t="str">
        <v>Repairs and maintenance of equipment</v>
      </c>
      <c r="AG286">
        <v>590</v>
      </c>
      <c r="AH286">
        <v>65821</v>
      </c>
      <c r="AI286" t="str">
        <v>PID65000</v>
      </c>
      <c r="AJ286" t="str">
        <v>EU</v>
      </c>
      <c r="AK286">
        <v>0</v>
      </c>
      <c r="AL286">
        <v>0</v>
      </c>
      <c r="AM286">
        <v>5</v>
      </c>
      <c r="AN286" t="str">
        <v>Southeast Asia</v>
      </c>
      <c r="AO286">
        <v>0</v>
      </c>
      <c r="AP286" t="str">
        <v>New Ser*******************</v>
      </c>
      <c r="AQ286">
        <v>-80</v>
      </c>
      <c r="AR286" t="str">
        <v xml:space="preserve">FCR-4.3 </v>
      </c>
      <c r="AS286" t="str">
        <v>Q1</v>
      </c>
    </row>
    <row r="287" spans="1:45" x14ac:dyDescent="0.25">
      <c r="A287" t="str">
        <v>B</v>
      </c>
      <c r="B287" t="str">
        <v>X5</v>
      </c>
      <c r="C287">
        <v>1573491</v>
      </c>
      <c r="D287">
        <v>0</v>
      </c>
      <c r="E287" s="2">
        <v>44651</v>
      </c>
      <c r="F287">
        <v>202203</v>
      </c>
      <c r="G287" t="str">
        <v>44323</v>
      </c>
      <c r="H287" t="str">
        <v>Sub granting</v>
      </c>
      <c r="I287">
        <v>590</v>
      </c>
      <c r="J287">
        <v>65830</v>
      </c>
      <c r="K287" t="str">
        <v>PID65000</v>
      </c>
      <c r="L287" t="str">
        <v>EU</v>
      </c>
      <c r="M287">
        <v>0</v>
      </c>
      <c r="N287">
        <v>0</v>
      </c>
      <c r="O287">
        <v>5</v>
      </c>
      <c r="P287" t="str">
        <v>Southeast Asia</v>
      </c>
      <c r="Q287">
        <v>0</v>
      </c>
      <c r="R287" t="str">
        <v>Settlem**************Mar 202*****</v>
      </c>
      <c r="S287">
        <v>-4360.28</v>
      </c>
      <c r="T287" t="str">
        <v xml:space="preserve">FCR-6.3 </v>
      </c>
      <c r="U287" t="str">
        <v>Q1</v>
      </c>
      <c r="Y287" t="str">
        <v>B</v>
      </c>
      <c r="Z287" t="str">
        <v>X5</v>
      </c>
      <c r="AA287">
        <v>1573495</v>
      </c>
      <c r="AB287">
        <v>4</v>
      </c>
      <c r="AC287">
        <v>44651</v>
      </c>
      <c r="AD287">
        <v>202203</v>
      </c>
      <c r="AE287" t="str">
        <v>46990</v>
      </c>
      <c r="AF287" t="str">
        <v>Other external expenses</v>
      </c>
      <c r="AG287">
        <v>590</v>
      </c>
      <c r="AH287">
        <v>65821</v>
      </c>
      <c r="AI287" t="str">
        <v>PID65000</v>
      </c>
      <c r="AJ287" t="str">
        <v>EU</v>
      </c>
      <c r="AK287">
        <v>0</v>
      </c>
      <c r="AL287">
        <v>0</v>
      </c>
      <c r="AM287">
        <v>5</v>
      </c>
      <c r="AN287" t="str">
        <v>Southeast Asia</v>
      </c>
      <c r="AO287">
        <v>0</v>
      </c>
      <c r="AP287" t="str">
        <v>Krawma*******************</v>
      </c>
      <c r="AQ287">
        <v>-55</v>
      </c>
      <c r="AR287" t="str">
        <v xml:space="preserve">FCR-4.3 </v>
      </c>
      <c r="AS287" t="str">
        <v>Q1</v>
      </c>
    </row>
    <row r="288" spans="1:45" x14ac:dyDescent="0.25">
      <c r="A288" t="str">
        <v>B</v>
      </c>
      <c r="B288" t="str">
        <v>X5</v>
      </c>
      <c r="C288">
        <v>1573492</v>
      </c>
      <c r="D288">
        <v>1</v>
      </c>
      <c r="E288" s="2">
        <v>44651</v>
      </c>
      <c r="F288">
        <v>202203</v>
      </c>
      <c r="G288" t="str">
        <v>44323</v>
      </c>
      <c r="H288" t="str">
        <v>Sub granting</v>
      </c>
      <c r="I288">
        <v>590</v>
      </c>
      <c r="J288">
        <v>65830</v>
      </c>
      <c r="K288" t="str">
        <v>PID65000</v>
      </c>
      <c r="L288" t="str">
        <v>EU</v>
      </c>
      <c r="M288">
        <v>0</v>
      </c>
      <c r="N288">
        <v>0</v>
      </c>
      <c r="O288">
        <v>5</v>
      </c>
      <c r="P288" t="str">
        <v>Southeast Asia</v>
      </c>
      <c r="Q288">
        <v>0</v>
      </c>
      <c r="R288" t="str">
        <v>Q1-2022**************e from *****</v>
      </c>
      <c r="S288">
        <v>2206.64</v>
      </c>
      <c r="T288" t="str">
        <v xml:space="preserve">FCR-6.3 </v>
      </c>
      <c r="U288" t="str">
        <v>Q1</v>
      </c>
      <c r="Y288" t="str">
        <v>B</v>
      </c>
      <c r="Z288" t="str">
        <v>H5</v>
      </c>
      <c r="AA288">
        <v>1573495</v>
      </c>
      <c r="AB288">
        <v>0</v>
      </c>
      <c r="AC288">
        <v>44655</v>
      </c>
      <c r="AD288">
        <v>202204</v>
      </c>
      <c r="AE288" t="str">
        <v>47639</v>
      </c>
      <c r="AF288" t="str">
        <v>Meeting expenses and similar</v>
      </c>
      <c r="AG288">
        <v>590</v>
      </c>
      <c r="AH288">
        <v>65833</v>
      </c>
      <c r="AI288" t="str">
        <v>PID65000</v>
      </c>
      <c r="AJ288" t="str">
        <v>EU</v>
      </c>
      <c r="AK288">
        <v>0</v>
      </c>
      <c r="AL288">
        <v>0</v>
      </c>
      <c r="AM288">
        <v>5</v>
      </c>
      <c r="AN288" t="str">
        <v>Southeast Asia</v>
      </c>
      <c r="AO288">
        <v>0</v>
      </c>
      <c r="AP288" t="str">
        <v>Meeting************** penh E*****</v>
      </c>
      <c r="AQ288">
        <v>1701</v>
      </c>
      <c r="AR288" t="str">
        <v xml:space="preserve">FCR-6.4.3 </v>
      </c>
      <c r="AS288" t="str">
        <v>Q2</v>
      </c>
    </row>
    <row r="289" spans="1:45" x14ac:dyDescent="0.25">
      <c r="A289" t="str">
        <v>B</v>
      </c>
      <c r="B289" t="str">
        <v>X5</v>
      </c>
      <c r="C289">
        <v>1573492</v>
      </c>
      <c r="D289">
        <v>0</v>
      </c>
      <c r="E289" s="2">
        <v>44651</v>
      </c>
      <c r="F289">
        <v>202203</v>
      </c>
      <c r="G289" t="str">
        <v>44323</v>
      </c>
      <c r="H289" t="str">
        <v>Sub granting</v>
      </c>
      <c r="I289">
        <v>590</v>
      </c>
      <c r="J289">
        <v>65830</v>
      </c>
      <c r="K289" t="str">
        <v>PID65000</v>
      </c>
      <c r="L289" t="str">
        <v>EU</v>
      </c>
      <c r="M289">
        <v>0</v>
      </c>
      <c r="N289">
        <v>0</v>
      </c>
      <c r="O289">
        <v>5</v>
      </c>
      <c r="P289" t="str">
        <v>Southeast Asia</v>
      </c>
      <c r="Q289">
        <v>0</v>
      </c>
      <c r="R289" t="str">
        <v>Settlem**************r 2022*****</v>
      </c>
      <c r="S289">
        <v>-2904.53</v>
      </c>
      <c r="T289" t="str">
        <v xml:space="preserve">FCR-6.3 </v>
      </c>
      <c r="U289" t="str">
        <v>Q1</v>
      </c>
      <c r="Y289" t="str">
        <v>B</v>
      </c>
      <c r="Z289" t="str">
        <v>H5</v>
      </c>
      <c r="AA289">
        <v>1573496</v>
      </c>
      <c r="AB289">
        <v>0</v>
      </c>
      <c r="AC289">
        <v>44656</v>
      </c>
      <c r="AD289">
        <v>202204</v>
      </c>
      <c r="AE289" t="str">
        <v>47622</v>
      </c>
      <c r="AF289" t="str">
        <v>Health care (Regional offices)</v>
      </c>
      <c r="AG289">
        <v>590</v>
      </c>
      <c r="AH289">
        <v>65802</v>
      </c>
      <c r="AI289" t="str">
        <v>PID65000</v>
      </c>
      <c r="AJ289" t="str">
        <v>EU</v>
      </c>
      <c r="AK289">
        <v>0</v>
      </c>
      <c r="AL289">
        <v>0</v>
      </c>
      <c r="AM289">
        <v>5</v>
      </c>
      <c r="AN289" t="str">
        <v>Southeast Asia</v>
      </c>
      <c r="AO289">
        <v>0</v>
      </c>
      <c r="AP289" t="str">
        <v>Medical**************'2022_E*****</v>
      </c>
      <c r="AQ289">
        <v>96</v>
      </c>
      <c r="AR289" t="str">
        <v>FCR-1.1.1.33</v>
      </c>
      <c r="AS289" t="str">
        <v>Q2</v>
      </c>
    </row>
    <row r="290" spans="1:45" x14ac:dyDescent="0.25">
      <c r="A290" t="str">
        <v>B</v>
      </c>
      <c r="B290" t="str">
        <v>X5</v>
      </c>
      <c r="C290">
        <v>1573493</v>
      </c>
      <c r="D290">
        <v>1</v>
      </c>
      <c r="E290" s="2">
        <v>44651</v>
      </c>
      <c r="F290">
        <v>202203</v>
      </c>
      <c r="G290" t="str">
        <v>44323</v>
      </c>
      <c r="H290" t="str">
        <v>Sub granting</v>
      </c>
      <c r="I290">
        <v>590</v>
      </c>
      <c r="J290">
        <v>65830</v>
      </c>
      <c r="K290" t="str">
        <v>PID65000</v>
      </c>
      <c r="L290" t="str">
        <v>EU</v>
      </c>
      <c r="M290">
        <v>0</v>
      </c>
      <c r="N290">
        <v>0</v>
      </c>
      <c r="O290">
        <v>5</v>
      </c>
      <c r="P290" t="str">
        <v>Southeast Asia</v>
      </c>
      <c r="Q290">
        <v>0</v>
      </c>
      <c r="R290" t="str">
        <v>Settlem**************to Marc*****</v>
      </c>
      <c r="S290">
        <v>-3898.39</v>
      </c>
      <c r="T290" t="str">
        <v xml:space="preserve">FCR-6.3 </v>
      </c>
      <c r="U290" t="str">
        <v>Q1</v>
      </c>
      <c r="Y290" t="str">
        <v>B</v>
      </c>
      <c r="Z290" t="str">
        <v>H5</v>
      </c>
      <c r="AA290">
        <v>1573497</v>
      </c>
      <c r="AB290">
        <v>1</v>
      </c>
      <c r="AC290">
        <v>44656</v>
      </c>
      <c r="AD290">
        <v>202204</v>
      </c>
      <c r="AE290" t="str">
        <v>45010</v>
      </c>
      <c r="AF290" t="str">
        <v>Rent</v>
      </c>
      <c r="AG290">
        <v>590</v>
      </c>
      <c r="AH290">
        <v>65820</v>
      </c>
      <c r="AI290" t="str">
        <v>PID65000</v>
      </c>
      <c r="AJ290" t="str">
        <v>EU</v>
      </c>
      <c r="AK290">
        <v>0</v>
      </c>
      <c r="AL290">
        <v>0</v>
      </c>
      <c r="AM290">
        <v>5</v>
      </c>
      <c r="AN290" t="str">
        <v>Southeast Asia</v>
      </c>
      <c r="AO290">
        <v>0</v>
      </c>
      <c r="AP290" t="str">
        <v>Office **************nt72_3m*****</v>
      </c>
      <c r="AQ290">
        <v>474.67</v>
      </c>
      <c r="AR290" t="str">
        <v xml:space="preserve">FCR-4.2 </v>
      </c>
      <c r="AS290" t="str">
        <v>Q2</v>
      </c>
    </row>
    <row r="291" spans="1:45" x14ac:dyDescent="0.25">
      <c r="A291" t="str">
        <v>B</v>
      </c>
      <c r="B291" t="str">
        <v>X5</v>
      </c>
      <c r="C291">
        <v>1573493</v>
      </c>
      <c r="D291">
        <v>2</v>
      </c>
      <c r="E291" s="2">
        <v>44651</v>
      </c>
      <c r="F291">
        <v>202203</v>
      </c>
      <c r="G291" t="str">
        <v>44323</v>
      </c>
      <c r="H291" t="str">
        <v>Sub granting</v>
      </c>
      <c r="I291">
        <v>590</v>
      </c>
      <c r="J291">
        <v>65830</v>
      </c>
      <c r="K291" t="str">
        <v>PID65000</v>
      </c>
      <c r="L291" t="str">
        <v>EU</v>
      </c>
      <c r="M291">
        <v>0</v>
      </c>
      <c r="N291">
        <v>0</v>
      </c>
      <c r="O291">
        <v>5</v>
      </c>
      <c r="P291" t="str">
        <v>Southeast Asia</v>
      </c>
      <c r="Q291">
        <v>0</v>
      </c>
      <c r="R291" t="str">
        <v>Q1-2022************** from N*****</v>
      </c>
      <c r="S291">
        <v>6457.6</v>
      </c>
      <c r="T291" t="str">
        <v xml:space="preserve">FCR-6.3 </v>
      </c>
      <c r="U291" t="str">
        <v>Q1</v>
      </c>
      <c r="Y291" t="str">
        <v>B</v>
      </c>
      <c r="Z291" t="str">
        <v>H5</v>
      </c>
      <c r="AA291">
        <v>1573497</v>
      </c>
      <c r="AB291">
        <v>4</v>
      </c>
      <c r="AC291">
        <v>44656</v>
      </c>
      <c r="AD291">
        <v>202204</v>
      </c>
      <c r="AE291" t="str">
        <v>45020</v>
      </c>
      <c r="AF291" t="str">
        <v>Electricity</v>
      </c>
      <c r="AG291">
        <v>590</v>
      </c>
      <c r="AH291">
        <v>65822</v>
      </c>
      <c r="AI291" t="str">
        <v>PID65000</v>
      </c>
      <c r="AJ291" t="str">
        <v>EU</v>
      </c>
      <c r="AK291">
        <v>0</v>
      </c>
      <c r="AL291">
        <v>0</v>
      </c>
      <c r="AM291">
        <v>5</v>
      </c>
      <c r="AN291" t="str">
        <v>Southeast Asia</v>
      </c>
      <c r="AO291">
        <v>0</v>
      </c>
      <c r="AP291" t="str">
        <v>Electri************** 72_Mar*****</v>
      </c>
      <c r="AQ291">
        <v>22.85</v>
      </c>
      <c r="AR291" t="str">
        <v xml:space="preserve">FCR-4.4 </v>
      </c>
      <c r="AS291" t="str">
        <v>Q2</v>
      </c>
    </row>
    <row r="292" spans="1:45" x14ac:dyDescent="0.25">
      <c r="A292" t="str">
        <v>B</v>
      </c>
      <c r="B292" t="str">
        <v>X5</v>
      </c>
      <c r="C292">
        <v>1573493</v>
      </c>
      <c r="D292">
        <v>0</v>
      </c>
      <c r="E292" s="2">
        <v>44651</v>
      </c>
      <c r="F292">
        <v>202203</v>
      </c>
      <c r="G292" t="str">
        <v>44323</v>
      </c>
      <c r="H292" t="str">
        <v>Sub granting</v>
      </c>
      <c r="I292">
        <v>590</v>
      </c>
      <c r="J292">
        <v>65830</v>
      </c>
      <c r="K292" t="str">
        <v>PID65000</v>
      </c>
      <c r="L292" t="str">
        <v>EU</v>
      </c>
      <c r="M292">
        <v>0</v>
      </c>
      <c r="N292">
        <v>0</v>
      </c>
      <c r="O292">
        <v>5</v>
      </c>
      <c r="P292" t="str">
        <v>Southeast Asia</v>
      </c>
      <c r="Q292">
        <v>0</v>
      </c>
      <c r="R292" t="str">
        <v>Settlem**************o Dec 2*****</v>
      </c>
      <c r="S292">
        <v>-5004.05</v>
      </c>
      <c r="T292" t="str">
        <v xml:space="preserve">FCR-6.3 </v>
      </c>
      <c r="U292" t="str">
        <v>Q1</v>
      </c>
      <c r="Y292" t="str">
        <v>B</v>
      </c>
      <c r="Z292" t="str">
        <v>H5</v>
      </c>
      <c r="AA292">
        <v>1573501</v>
      </c>
      <c r="AB292">
        <v>2</v>
      </c>
      <c r="AC292">
        <v>44663</v>
      </c>
      <c r="AD292">
        <v>202204</v>
      </c>
      <c r="AE292" t="str">
        <v>46570</v>
      </c>
      <c r="AF292" t="str">
        <v>Banking costs</v>
      </c>
      <c r="AG292">
        <v>590</v>
      </c>
      <c r="AH292">
        <v>65827</v>
      </c>
      <c r="AI292" t="str">
        <v>PID65000</v>
      </c>
      <c r="AJ292" t="str">
        <v>EU</v>
      </c>
      <c r="AK292">
        <v>0</v>
      </c>
      <c r="AL292">
        <v>0</v>
      </c>
      <c r="AM292">
        <v>5</v>
      </c>
      <c r="AN292" t="str">
        <v>Southeast Asia</v>
      </c>
      <c r="AO292">
        <v>0</v>
      </c>
      <c r="AP292" t="str">
        <v>bank fe**************request*****</v>
      </c>
      <c r="AQ292">
        <v>33.090000000000003</v>
      </c>
      <c r="AR292" t="str">
        <v xml:space="preserve">FCR-5.6 </v>
      </c>
      <c r="AS292" t="str">
        <v>Q2</v>
      </c>
    </row>
    <row r="293" spans="1:45" x14ac:dyDescent="0.25">
      <c r="A293" t="str">
        <v>B</v>
      </c>
      <c r="B293" t="str">
        <v>X5</v>
      </c>
      <c r="C293">
        <v>1573494</v>
      </c>
      <c r="D293">
        <v>1</v>
      </c>
      <c r="E293" s="2">
        <v>44651</v>
      </c>
      <c r="F293">
        <v>202203</v>
      </c>
      <c r="G293" t="str">
        <v>44323</v>
      </c>
      <c r="H293" t="str">
        <v>Sub granting</v>
      </c>
      <c r="I293">
        <v>590</v>
      </c>
      <c r="J293">
        <v>65830</v>
      </c>
      <c r="K293" t="str">
        <v>PID65000</v>
      </c>
      <c r="L293" t="str">
        <v>EU</v>
      </c>
      <c r="M293">
        <v>0</v>
      </c>
      <c r="N293">
        <v>0</v>
      </c>
      <c r="O293">
        <v>5</v>
      </c>
      <c r="P293" t="str">
        <v>Southeast Asia</v>
      </c>
      <c r="Q293">
        <v>0</v>
      </c>
      <c r="R293" t="str">
        <v>Q1-2022**************e from *****</v>
      </c>
      <c r="S293">
        <v>1028.48</v>
      </c>
      <c r="T293" t="str">
        <v xml:space="preserve">FCR-6.3 </v>
      </c>
      <c r="U293" t="str">
        <v>Q1</v>
      </c>
      <c r="Y293" t="str">
        <v>B</v>
      </c>
      <c r="Z293" t="str">
        <v>H5</v>
      </c>
      <c r="AA293">
        <v>1573507</v>
      </c>
      <c r="AB293">
        <v>0</v>
      </c>
      <c r="AC293">
        <v>44673</v>
      </c>
      <c r="AD293">
        <v>202204</v>
      </c>
      <c r="AE293" t="str">
        <v>47639</v>
      </c>
      <c r="AF293" t="str">
        <v>Meeting expenses and similar</v>
      </c>
      <c r="AG293">
        <v>590</v>
      </c>
      <c r="AH293">
        <v>65833</v>
      </c>
      <c r="AI293" t="str">
        <v>PID65000</v>
      </c>
      <c r="AJ293" t="str">
        <v>EU</v>
      </c>
      <c r="AK293">
        <v>0</v>
      </c>
      <c r="AL293">
        <v>0</v>
      </c>
      <c r="AM293">
        <v>5</v>
      </c>
      <c r="AN293" t="str">
        <v>Southeast Asia</v>
      </c>
      <c r="AO293">
        <v>0</v>
      </c>
      <c r="AP293" t="str">
        <v>Per-die**************ants To*****</v>
      </c>
      <c r="AQ293">
        <v>1482</v>
      </c>
      <c r="AR293" t="str">
        <v xml:space="preserve">FCR-6.4.3 </v>
      </c>
      <c r="AS293" t="str">
        <v>Q2</v>
      </c>
    </row>
    <row r="294" spans="1:45" x14ac:dyDescent="0.25">
      <c r="A294" t="str">
        <v>B</v>
      </c>
      <c r="B294" t="str">
        <v>X5</v>
      </c>
      <c r="C294">
        <v>1573494</v>
      </c>
      <c r="D294">
        <v>0</v>
      </c>
      <c r="E294" s="2">
        <v>44651</v>
      </c>
      <c r="F294">
        <v>202203</v>
      </c>
      <c r="G294" t="str">
        <v>44323</v>
      </c>
      <c r="H294" t="str">
        <v>Sub granting</v>
      </c>
      <c r="I294">
        <v>590</v>
      </c>
      <c r="J294">
        <v>65830</v>
      </c>
      <c r="K294" t="str">
        <v>PID65000</v>
      </c>
      <c r="L294" t="str">
        <v>EU</v>
      </c>
      <c r="M294">
        <v>0</v>
      </c>
      <c r="N294">
        <v>0</v>
      </c>
      <c r="O294">
        <v>5</v>
      </c>
      <c r="P294" t="str">
        <v>Southeast Asia</v>
      </c>
      <c r="Q294">
        <v>0</v>
      </c>
      <c r="R294" t="str">
        <v>Settlem**************r 2022*****</v>
      </c>
      <c r="S294">
        <v>-2314.11</v>
      </c>
      <c r="T294" t="str">
        <v xml:space="preserve">FCR-6.3 </v>
      </c>
      <c r="U294" t="str">
        <v>Q1</v>
      </c>
      <c r="Y294" t="str">
        <v>B</v>
      </c>
      <c r="Z294" t="str">
        <v>H5</v>
      </c>
      <c r="AA294">
        <v>1573507</v>
      </c>
      <c r="AB294">
        <v>1</v>
      </c>
      <c r="AC294">
        <v>44673</v>
      </c>
      <c r="AD294">
        <v>202204</v>
      </c>
      <c r="AE294" t="str">
        <v>47639</v>
      </c>
      <c r="AF294" t="str">
        <v>Meeting expenses and similar</v>
      </c>
      <c r="AG294">
        <v>590</v>
      </c>
      <c r="AH294">
        <v>65833</v>
      </c>
      <c r="AI294" t="str">
        <v>PID65000</v>
      </c>
      <c r="AJ294" t="str">
        <v>EU</v>
      </c>
      <c r="AK294">
        <v>0</v>
      </c>
      <c r="AL294">
        <v>0</v>
      </c>
      <c r="AM294">
        <v>5</v>
      </c>
      <c r="AN294" t="str">
        <v>Southeast Asia</v>
      </c>
      <c r="AO294">
        <v>0</v>
      </c>
      <c r="AP294" t="str">
        <v>Refresh**************eeting *****</v>
      </c>
      <c r="AQ294">
        <v>6.89</v>
      </c>
      <c r="AR294" t="str">
        <v xml:space="preserve">FCR-6.4.3 </v>
      </c>
      <c r="AS294" t="str">
        <v>Q2</v>
      </c>
    </row>
    <row r="295" spans="1:45" x14ac:dyDescent="0.25">
      <c r="A295" t="str">
        <v>B</v>
      </c>
      <c r="B295" t="str">
        <v>X1</v>
      </c>
      <c r="C295">
        <v>2064106</v>
      </c>
      <c r="D295">
        <v>11</v>
      </c>
      <c r="E295" s="2">
        <v>44651</v>
      </c>
      <c r="F295">
        <v>202203</v>
      </c>
      <c r="G295" t="str">
        <v>49561</v>
      </c>
      <c r="H295" t="str">
        <v>Internal expenses, employee costs</v>
      </c>
      <c r="I295">
        <v>590</v>
      </c>
      <c r="J295">
        <v>65808</v>
      </c>
      <c r="K295" t="str">
        <v>PID65000</v>
      </c>
      <c r="L295" t="str">
        <v>EU</v>
      </c>
      <c r="M295">
        <v>0</v>
      </c>
      <c r="N295">
        <v>0</v>
      </c>
      <c r="O295">
        <v>1</v>
      </c>
      <c r="P295" t="str">
        <v>Head Office</v>
      </c>
      <c r="Q295">
        <v>0</v>
      </c>
      <c r="R295" t="str">
        <v>Salary **************-Cambod*****</v>
      </c>
      <c r="S295">
        <v>500</v>
      </c>
      <c r="T295" t="str">
        <v xml:space="preserve">FCR-1.2.15 </v>
      </c>
      <c r="U295" t="str">
        <v>Q1</v>
      </c>
      <c r="Y295" t="str">
        <v>B</v>
      </c>
      <c r="Z295" t="str">
        <v>H5</v>
      </c>
      <c r="AA295">
        <v>1573507</v>
      </c>
      <c r="AB295">
        <v>2</v>
      </c>
      <c r="AC295">
        <v>44673</v>
      </c>
      <c r="AD295">
        <v>202204</v>
      </c>
      <c r="AE295" t="str">
        <v>47639</v>
      </c>
      <c r="AF295" t="str">
        <v>Meeting expenses and similar</v>
      </c>
      <c r="AG295">
        <v>590</v>
      </c>
      <c r="AH295">
        <v>65833</v>
      </c>
      <c r="AI295" t="str">
        <v>PID65000</v>
      </c>
      <c r="AJ295" t="str">
        <v>EU</v>
      </c>
      <c r="AK295">
        <v>0</v>
      </c>
      <c r="AL295">
        <v>0</v>
      </c>
      <c r="AM295">
        <v>5</v>
      </c>
      <c r="AN295" t="str">
        <v>Southeast Asia</v>
      </c>
      <c r="AO295">
        <v>0</v>
      </c>
      <c r="AP295" t="str">
        <v>Accomod**************icipant*****</v>
      </c>
      <c r="AQ295">
        <v>1710</v>
      </c>
      <c r="AR295" t="str">
        <v xml:space="preserve">FCR-6.4.3 </v>
      </c>
      <c r="AS295" t="str">
        <v>Q2</v>
      </c>
    </row>
    <row r="296" spans="1:45" x14ac:dyDescent="0.25">
      <c r="A296" t="str">
        <v>B</v>
      </c>
      <c r="B296" t="str">
        <v>X1</v>
      </c>
      <c r="C296">
        <v>2064108</v>
      </c>
      <c r="D296">
        <v>6</v>
      </c>
      <c r="E296" s="2">
        <v>44651</v>
      </c>
      <c r="F296">
        <v>202203</v>
      </c>
      <c r="G296" t="str">
        <v>49510</v>
      </c>
      <c r="H296" t="str">
        <v>Internal expenses, support TA/FC</v>
      </c>
      <c r="I296">
        <v>590</v>
      </c>
      <c r="J296">
        <v>65809</v>
      </c>
      <c r="K296" t="str">
        <v>PID65000</v>
      </c>
      <c r="L296" t="str">
        <v>EU</v>
      </c>
      <c r="M296">
        <v>0</v>
      </c>
      <c r="N296">
        <v>0</v>
      </c>
      <c r="O296">
        <v>1</v>
      </c>
      <c r="P296" t="str">
        <v>Head Office</v>
      </c>
      <c r="Q296">
        <v>0</v>
      </c>
      <c r="R296" t="str">
        <v>Interna**************022*****</v>
      </c>
      <c r="S296">
        <v>500</v>
      </c>
      <c r="T296" t="str">
        <v xml:space="preserve">FCR-1.2.16 </v>
      </c>
      <c r="U296" t="str">
        <v>Q1</v>
      </c>
      <c r="Y296" t="str">
        <v>B</v>
      </c>
      <c r="Z296" t="str">
        <v>H5</v>
      </c>
      <c r="AA296">
        <v>1573507</v>
      </c>
      <c r="AB296">
        <v>3</v>
      </c>
      <c r="AC296">
        <v>44673</v>
      </c>
      <c r="AD296">
        <v>202204</v>
      </c>
      <c r="AE296" t="str">
        <v>47639</v>
      </c>
      <c r="AF296" t="str">
        <v>Meeting expenses and similar</v>
      </c>
      <c r="AG296">
        <v>590</v>
      </c>
      <c r="AH296">
        <v>65833</v>
      </c>
      <c r="AI296" t="str">
        <v>PID65000</v>
      </c>
      <c r="AJ296" t="str">
        <v>EU</v>
      </c>
      <c r="AK296">
        <v>0</v>
      </c>
      <c r="AL296">
        <v>0</v>
      </c>
      <c r="AM296">
        <v>5</v>
      </c>
      <c r="AN296" t="str">
        <v>Southeast Asia</v>
      </c>
      <c r="AO296">
        <v>0</v>
      </c>
      <c r="AP296" t="str">
        <v>Materia**************ants To*****</v>
      </c>
      <c r="AQ296">
        <v>84.9</v>
      </c>
      <c r="AR296" t="str">
        <v xml:space="preserve">FCR-6.4.3 </v>
      </c>
      <c r="AS296" t="str">
        <v>Q2</v>
      </c>
    </row>
    <row r="297" spans="1:45" x14ac:dyDescent="0.25">
      <c r="A297" t="str">
        <v>B</v>
      </c>
      <c r="B297" t="str">
        <v>X5</v>
      </c>
      <c r="C297">
        <v>1573495</v>
      </c>
      <c r="D297">
        <v>1</v>
      </c>
      <c r="E297" s="2">
        <v>44651</v>
      </c>
      <c r="F297">
        <v>202203</v>
      </c>
      <c r="G297" t="str">
        <v>45510</v>
      </c>
      <c r="H297" t="str">
        <v>Repairs and maintenance of equipment</v>
      </c>
      <c r="I297">
        <v>590</v>
      </c>
      <c r="J297">
        <v>65822</v>
      </c>
      <c r="K297" t="str">
        <v>PID65000</v>
      </c>
      <c r="L297" t="str">
        <v>EU</v>
      </c>
      <c r="M297">
        <v>0</v>
      </c>
      <c r="N297">
        <v>0</v>
      </c>
      <c r="O297">
        <v>5</v>
      </c>
      <c r="P297" t="str">
        <v>Southeast Asia</v>
      </c>
      <c r="Q297">
        <v>0</v>
      </c>
      <c r="R297" t="str">
        <v>New Ser*******************</v>
      </c>
      <c r="S297">
        <v>80</v>
      </c>
      <c r="T297" t="str">
        <v xml:space="preserve">FCR-4.4 </v>
      </c>
      <c r="U297" t="str">
        <v>Q1</v>
      </c>
      <c r="Y297" t="str">
        <v>B</v>
      </c>
      <c r="Z297" t="str">
        <v>H5</v>
      </c>
      <c r="AA297">
        <v>1573507</v>
      </c>
      <c r="AB297">
        <v>6</v>
      </c>
      <c r="AC297">
        <v>44673</v>
      </c>
      <c r="AD297">
        <v>202204</v>
      </c>
      <c r="AE297" t="str">
        <v>47639</v>
      </c>
      <c r="AF297" t="str">
        <v>Meeting expenses and similar</v>
      </c>
      <c r="AG297">
        <v>590</v>
      </c>
      <c r="AH297">
        <v>65833</v>
      </c>
      <c r="AI297" t="str">
        <v>PID65000</v>
      </c>
      <c r="AJ297" t="str">
        <v>EU</v>
      </c>
      <c r="AK297">
        <v>0</v>
      </c>
      <c r="AL297">
        <v>0</v>
      </c>
      <c r="AM297">
        <v>5</v>
      </c>
      <c r="AN297" t="str">
        <v>Southeast Asia</v>
      </c>
      <c r="AO297">
        <v>0</v>
      </c>
      <c r="AP297" t="str">
        <v>Transpo**************rticipa*****</v>
      </c>
      <c r="AQ297">
        <v>1444.58</v>
      </c>
      <c r="AR297" t="str">
        <v xml:space="preserve">FCR-6.4.3 </v>
      </c>
      <c r="AS297" t="str">
        <v>Q2</v>
      </c>
    </row>
    <row r="298" spans="1:45" x14ac:dyDescent="0.25">
      <c r="A298" t="str">
        <v>B</v>
      </c>
      <c r="B298" t="str">
        <v>X5</v>
      </c>
      <c r="C298">
        <v>1573495</v>
      </c>
      <c r="D298">
        <v>2</v>
      </c>
      <c r="E298" s="2">
        <v>44651</v>
      </c>
      <c r="F298">
        <v>202203</v>
      </c>
      <c r="G298" t="str">
        <v>46990</v>
      </c>
      <c r="H298" t="str">
        <v>Other external expenses</v>
      </c>
      <c r="I298">
        <v>590</v>
      </c>
      <c r="J298">
        <v>65822</v>
      </c>
      <c r="K298" t="str">
        <v>PID65000</v>
      </c>
      <c r="L298" t="str">
        <v>EU</v>
      </c>
      <c r="M298">
        <v>0</v>
      </c>
      <c r="N298">
        <v>0</v>
      </c>
      <c r="O298">
        <v>5</v>
      </c>
      <c r="P298" t="str">
        <v>Southeast Asia</v>
      </c>
      <c r="Q298">
        <v>0</v>
      </c>
      <c r="R298" t="str">
        <v>Krawma*******************</v>
      </c>
      <c r="S298">
        <v>55</v>
      </c>
      <c r="T298" t="str">
        <v xml:space="preserve">FCR-4.4 </v>
      </c>
      <c r="U298" t="str">
        <v>Q1</v>
      </c>
      <c r="Y298" t="str">
        <v>B</v>
      </c>
      <c r="Z298" t="str">
        <v>H5</v>
      </c>
      <c r="AA298">
        <v>1573508</v>
      </c>
      <c r="AB298">
        <v>0</v>
      </c>
      <c r="AC298">
        <v>44676</v>
      </c>
      <c r="AD298">
        <v>202204</v>
      </c>
      <c r="AE298" t="str">
        <v>44323</v>
      </c>
      <c r="AF298" t="str">
        <v>Sub granting</v>
      </c>
      <c r="AG298">
        <v>590</v>
      </c>
      <c r="AH298">
        <v>65830</v>
      </c>
      <c r="AI298" t="str">
        <v>PID65000</v>
      </c>
      <c r="AJ298" t="str">
        <v>EU</v>
      </c>
      <c r="AK298">
        <v>0</v>
      </c>
      <c r="AL298">
        <v>0</v>
      </c>
      <c r="AM298">
        <v>5</v>
      </c>
      <c r="AN298" t="str">
        <v>Southeast Asia</v>
      </c>
      <c r="AO298">
        <v>0</v>
      </c>
      <c r="AP298" t="str">
        <v>2nd Dis**************o ANKOR*****</v>
      </c>
      <c r="AQ298">
        <v>6508.33</v>
      </c>
      <c r="AR298" t="str">
        <v xml:space="preserve">FCR-6.3 </v>
      </c>
      <c r="AS298" t="str">
        <v>Q2</v>
      </c>
    </row>
    <row r="299" spans="1:45" x14ac:dyDescent="0.25">
      <c r="A299" t="str">
        <v>B</v>
      </c>
      <c r="B299" t="str">
        <v>X5</v>
      </c>
      <c r="C299">
        <v>1573495</v>
      </c>
      <c r="D299">
        <v>3</v>
      </c>
      <c r="E299" s="2">
        <v>44651</v>
      </c>
      <c r="F299">
        <v>202203</v>
      </c>
      <c r="G299" t="str">
        <v>45510</v>
      </c>
      <c r="H299" t="str">
        <v>Repairs and maintenance of equipment</v>
      </c>
      <c r="I299">
        <v>590</v>
      </c>
      <c r="J299">
        <v>65821</v>
      </c>
      <c r="K299" t="str">
        <v>PID65000</v>
      </c>
      <c r="L299" t="str">
        <v>EU</v>
      </c>
      <c r="M299">
        <v>0</v>
      </c>
      <c r="N299">
        <v>0</v>
      </c>
      <c r="O299">
        <v>5</v>
      </c>
      <c r="P299" t="str">
        <v>Southeast Asia</v>
      </c>
      <c r="Q299">
        <v>0</v>
      </c>
      <c r="R299" t="str">
        <v>New Ser*******************</v>
      </c>
      <c r="S299">
        <v>-80</v>
      </c>
      <c r="T299" t="str">
        <v xml:space="preserve">FCR-4.3 </v>
      </c>
      <c r="U299" t="str">
        <v>Q1</v>
      </c>
      <c r="Y299" t="str">
        <v>B</v>
      </c>
      <c r="Z299" t="str">
        <v>H5</v>
      </c>
      <c r="AA299">
        <v>1573509</v>
      </c>
      <c r="AB299">
        <v>0</v>
      </c>
      <c r="AC299">
        <v>44676</v>
      </c>
      <c r="AD299">
        <v>202204</v>
      </c>
      <c r="AE299" t="str">
        <v>44323</v>
      </c>
      <c r="AF299" t="str">
        <v>Sub granting</v>
      </c>
      <c r="AG299">
        <v>590</v>
      </c>
      <c r="AH299">
        <v>65830</v>
      </c>
      <c r="AI299" t="str">
        <v>PID65000</v>
      </c>
      <c r="AJ299" t="str">
        <v>EU</v>
      </c>
      <c r="AK299">
        <v>0</v>
      </c>
      <c r="AL299">
        <v>0</v>
      </c>
      <c r="AM299">
        <v>5</v>
      </c>
      <c r="AN299" t="str">
        <v>Southeast Asia</v>
      </c>
      <c r="AO299">
        <v>0</v>
      </c>
      <c r="AP299" t="str">
        <v>2nd Dis**************o LLL A*****</v>
      </c>
      <c r="AQ299">
        <v>4119.41</v>
      </c>
      <c r="AR299" t="str">
        <v xml:space="preserve">FCR-6.3 </v>
      </c>
      <c r="AS299" t="str">
        <v>Q2</v>
      </c>
    </row>
    <row r="300" spans="1:45" x14ac:dyDescent="0.25">
      <c r="A300" t="str">
        <v>B</v>
      </c>
      <c r="B300" t="str">
        <v>X5</v>
      </c>
      <c r="C300">
        <v>1573495</v>
      </c>
      <c r="D300">
        <v>4</v>
      </c>
      <c r="E300" s="2">
        <v>44651</v>
      </c>
      <c r="F300">
        <v>202203</v>
      </c>
      <c r="G300" t="str">
        <v>46990</v>
      </c>
      <c r="H300" t="str">
        <v>Other external expenses</v>
      </c>
      <c r="I300">
        <v>590</v>
      </c>
      <c r="J300">
        <v>65821</v>
      </c>
      <c r="K300" t="str">
        <v>PID65000</v>
      </c>
      <c r="L300" t="str">
        <v>EU</v>
      </c>
      <c r="M300">
        <v>0</v>
      </c>
      <c r="N300">
        <v>0</v>
      </c>
      <c r="O300">
        <v>5</v>
      </c>
      <c r="P300" t="str">
        <v>Southeast Asia</v>
      </c>
      <c r="Q300">
        <v>0</v>
      </c>
      <c r="R300" t="str">
        <v>Krawma*******************</v>
      </c>
      <c r="S300">
        <v>-55</v>
      </c>
      <c r="T300" t="str">
        <v xml:space="preserve">FCR-4.3 </v>
      </c>
      <c r="U300" t="str">
        <v>Q1</v>
      </c>
      <c r="Y300" t="str">
        <v>B</v>
      </c>
      <c r="Z300" t="str">
        <v>H5</v>
      </c>
      <c r="AA300">
        <v>1573510</v>
      </c>
      <c r="AB300">
        <v>0</v>
      </c>
      <c r="AC300">
        <v>44676</v>
      </c>
      <c r="AD300">
        <v>202204</v>
      </c>
      <c r="AE300" t="str">
        <v>44323</v>
      </c>
      <c r="AF300" t="str">
        <v>Sub granting</v>
      </c>
      <c r="AG300">
        <v>590</v>
      </c>
      <c r="AH300">
        <v>65830</v>
      </c>
      <c r="AI300" t="str">
        <v>PID65000</v>
      </c>
      <c r="AJ300" t="str">
        <v>EU</v>
      </c>
      <c r="AK300">
        <v>0</v>
      </c>
      <c r="AL300">
        <v>0</v>
      </c>
      <c r="AM300">
        <v>5</v>
      </c>
      <c r="AN300" t="str">
        <v>Southeast Asia</v>
      </c>
      <c r="AO300">
        <v>0</v>
      </c>
      <c r="AP300" t="str">
        <v>2nd Dis**************o VSA A*****</v>
      </c>
      <c r="AQ300">
        <v>9102.94</v>
      </c>
      <c r="AR300" t="str">
        <v xml:space="preserve">FCR-6.3 </v>
      </c>
      <c r="AS300" t="str">
        <v>Q2</v>
      </c>
    </row>
    <row r="301" spans="1:45" x14ac:dyDescent="0.25">
      <c r="A301" t="str">
        <v>B</v>
      </c>
      <c r="B301" t="str">
        <v>H5</v>
      </c>
      <c r="C301">
        <v>1573495</v>
      </c>
      <c r="D301">
        <v>0</v>
      </c>
      <c r="E301" s="2">
        <v>44655</v>
      </c>
      <c r="F301">
        <v>202204</v>
      </c>
      <c r="G301" t="str">
        <v>47639</v>
      </c>
      <c r="H301" t="str">
        <v>Meeting expenses and similar</v>
      </c>
      <c r="I301">
        <v>590</v>
      </c>
      <c r="J301">
        <v>65833</v>
      </c>
      <c r="K301" t="str">
        <v>PID65000</v>
      </c>
      <c r="L301" t="str">
        <v>EU</v>
      </c>
      <c r="M301">
        <v>0</v>
      </c>
      <c r="N301">
        <v>0</v>
      </c>
      <c r="O301">
        <v>5</v>
      </c>
      <c r="P301" t="str">
        <v>Southeast Asia</v>
      </c>
      <c r="Q301">
        <v>0</v>
      </c>
      <c r="R301" t="str">
        <v>Meeting************** penh E*****</v>
      </c>
      <c r="S301">
        <v>1701</v>
      </c>
      <c r="T301" t="str">
        <v xml:space="preserve">FCR-6.4.3 </v>
      </c>
      <c r="U301" t="str">
        <v>Q2</v>
      </c>
      <c r="Y301" t="str">
        <v>B</v>
      </c>
      <c r="Z301" t="str">
        <v>H5</v>
      </c>
      <c r="AA301">
        <v>1573511</v>
      </c>
      <c r="AB301">
        <v>0</v>
      </c>
      <c r="AC301">
        <v>44676</v>
      </c>
      <c r="AD301">
        <v>202204</v>
      </c>
      <c r="AE301" t="str">
        <v>44323</v>
      </c>
      <c r="AF301" t="str">
        <v>Sub granting</v>
      </c>
      <c r="AG301">
        <v>590</v>
      </c>
      <c r="AH301">
        <v>65830</v>
      </c>
      <c r="AI301" t="str">
        <v>PID65000</v>
      </c>
      <c r="AJ301" t="str">
        <v>EU</v>
      </c>
      <c r="AK301">
        <v>0</v>
      </c>
      <c r="AL301">
        <v>0</v>
      </c>
      <c r="AM301">
        <v>5</v>
      </c>
      <c r="AN301" t="str">
        <v>Southeast Asia</v>
      </c>
      <c r="AO301">
        <v>0</v>
      </c>
      <c r="AP301" t="str">
        <v>2nd Dis**************o PD Ap*****</v>
      </c>
      <c r="AQ301">
        <v>5734.68</v>
      </c>
      <c r="AR301" t="str">
        <v xml:space="preserve">FCR-6.3 </v>
      </c>
      <c r="AS301" t="str">
        <v>Q2</v>
      </c>
    </row>
    <row r="302" spans="1:45" x14ac:dyDescent="0.25">
      <c r="A302" t="str">
        <v>B</v>
      </c>
      <c r="B302" t="str">
        <v>H5</v>
      </c>
      <c r="C302">
        <v>1573496</v>
      </c>
      <c r="D302">
        <v>0</v>
      </c>
      <c r="E302" s="2">
        <v>44656</v>
      </c>
      <c r="F302">
        <v>202204</v>
      </c>
      <c r="G302" t="str">
        <v>47622</v>
      </c>
      <c r="H302" t="str">
        <v>Health care (Regional offices)</v>
      </c>
      <c r="I302">
        <v>590</v>
      </c>
      <c r="J302">
        <v>65802</v>
      </c>
      <c r="K302" t="str">
        <v>PID65000</v>
      </c>
      <c r="L302" t="str">
        <v>EU</v>
      </c>
      <c r="M302">
        <v>0</v>
      </c>
      <c r="N302">
        <v>0</v>
      </c>
      <c r="O302">
        <v>5</v>
      </c>
      <c r="P302" t="str">
        <v>Southeast Asia</v>
      </c>
      <c r="Q302">
        <v>0</v>
      </c>
      <c r="R302" t="str">
        <v>Medical**************'2022_E*****</v>
      </c>
      <c r="S302">
        <v>96</v>
      </c>
      <c r="T302" t="str">
        <v>FCR-1.1.1.33</v>
      </c>
      <c r="U302" t="str">
        <v>Q2</v>
      </c>
      <c r="Y302" t="str">
        <v>B</v>
      </c>
      <c r="Z302" t="str">
        <v>H5</v>
      </c>
      <c r="AA302">
        <v>1573513</v>
      </c>
      <c r="AB302">
        <v>8</v>
      </c>
      <c r="AC302">
        <v>44676</v>
      </c>
      <c r="AD302">
        <v>202204</v>
      </c>
      <c r="AE302" t="str">
        <v>46570</v>
      </c>
      <c r="AF302" t="str">
        <v>Banking costs</v>
      </c>
      <c r="AG302">
        <v>590</v>
      </c>
      <c r="AH302">
        <v>65827</v>
      </c>
      <c r="AI302" t="str">
        <v>PID65000</v>
      </c>
      <c r="AJ302" t="str">
        <v>EU</v>
      </c>
      <c r="AK302">
        <v>0</v>
      </c>
      <c r="AL302">
        <v>0</v>
      </c>
      <c r="AM302">
        <v>5</v>
      </c>
      <c r="AN302" t="str">
        <v>Southeast Asia</v>
      </c>
      <c r="AO302">
        <v>0</v>
      </c>
      <c r="AP302" t="str">
        <v>Bank ch**************lary Ap*****</v>
      </c>
      <c r="AQ302">
        <v>3.8</v>
      </c>
      <c r="AR302" t="str">
        <v xml:space="preserve">FCR-5.6 </v>
      </c>
      <c r="AS302" t="str">
        <v>Q2</v>
      </c>
    </row>
    <row r="303" spans="1:45" x14ac:dyDescent="0.25">
      <c r="A303" t="str">
        <v>B</v>
      </c>
      <c r="B303" t="str">
        <v>H5</v>
      </c>
      <c r="C303">
        <v>1573497</v>
      </c>
      <c r="D303">
        <v>1</v>
      </c>
      <c r="E303" s="2">
        <v>44656</v>
      </c>
      <c r="F303">
        <v>202204</v>
      </c>
      <c r="G303" t="str">
        <v>45010</v>
      </c>
      <c r="H303" t="str">
        <v>Rent</v>
      </c>
      <c r="I303">
        <v>590</v>
      </c>
      <c r="J303">
        <v>65820</v>
      </c>
      <c r="K303" t="str">
        <v>PID65000</v>
      </c>
      <c r="L303" t="str">
        <v>EU</v>
      </c>
      <c r="M303">
        <v>0</v>
      </c>
      <c r="N303">
        <v>0</v>
      </c>
      <c r="O303">
        <v>5</v>
      </c>
      <c r="P303" t="str">
        <v>Southeast Asia</v>
      </c>
      <c r="Q303">
        <v>0</v>
      </c>
      <c r="R303" t="str">
        <v>Office **************nt72_3m*****</v>
      </c>
      <c r="S303">
        <v>474.67</v>
      </c>
      <c r="T303" t="str">
        <v xml:space="preserve">FCR-4.2 </v>
      </c>
      <c r="U303" t="str">
        <v>Q2</v>
      </c>
      <c r="Y303" t="str">
        <v>B</v>
      </c>
      <c r="Z303" t="str">
        <v>H5</v>
      </c>
      <c r="AA303">
        <v>1573514</v>
      </c>
      <c r="AB303">
        <v>0</v>
      </c>
      <c r="AC303">
        <v>44678</v>
      </c>
      <c r="AD303">
        <v>202204</v>
      </c>
      <c r="AE303" t="str">
        <v>45520</v>
      </c>
      <c r="AF303" t="str">
        <v>Repairs and maintenance of computers</v>
      </c>
      <c r="AG303">
        <v>590</v>
      </c>
      <c r="AH303">
        <v>65822</v>
      </c>
      <c r="AI303" t="str">
        <v>PID65000</v>
      </c>
      <c r="AJ303" t="str">
        <v>EU</v>
      </c>
      <c r="AK303">
        <v>0</v>
      </c>
      <c r="AL303">
        <v>0</v>
      </c>
      <c r="AM303">
        <v>5</v>
      </c>
      <c r="AN303" t="str">
        <v>Southeast Asia</v>
      </c>
      <c r="AO303">
        <v>0</v>
      </c>
      <c r="AP303" t="str">
        <v>Monthly**************e-Trust*****</v>
      </c>
      <c r="AQ303">
        <v>15.4</v>
      </c>
      <c r="AR303" t="str">
        <v xml:space="preserve">FCR-4.4 </v>
      </c>
      <c r="AS303" t="str">
        <v>Q2</v>
      </c>
    </row>
    <row r="304" spans="1:45" x14ac:dyDescent="0.25">
      <c r="A304" t="str">
        <v>B</v>
      </c>
      <c r="B304" t="str">
        <v>H5</v>
      </c>
      <c r="C304">
        <v>1573497</v>
      </c>
      <c r="D304">
        <v>4</v>
      </c>
      <c r="E304" s="2">
        <v>44656</v>
      </c>
      <c r="F304">
        <v>202204</v>
      </c>
      <c r="G304" t="str">
        <v>45020</v>
      </c>
      <c r="H304" t="str">
        <v>Electricity</v>
      </c>
      <c r="I304">
        <v>590</v>
      </c>
      <c r="J304">
        <v>65822</v>
      </c>
      <c r="K304" t="str">
        <v>PID65000</v>
      </c>
      <c r="L304" t="str">
        <v>EU</v>
      </c>
      <c r="M304">
        <v>0</v>
      </c>
      <c r="N304">
        <v>0</v>
      </c>
      <c r="O304">
        <v>5</v>
      </c>
      <c r="P304" t="str">
        <v>Southeast Asia</v>
      </c>
      <c r="Q304">
        <v>0</v>
      </c>
      <c r="R304" t="str">
        <v>Electri************** 72_Mar*****</v>
      </c>
      <c r="S304">
        <v>22.85</v>
      </c>
      <c r="T304" t="str">
        <v xml:space="preserve">FCR-4.4 </v>
      </c>
      <c r="U304" t="str">
        <v>Q2</v>
      </c>
      <c r="Y304" t="str">
        <v>B</v>
      </c>
      <c r="Z304" t="str">
        <v>X5</v>
      </c>
      <c r="AA304">
        <v>1573515</v>
      </c>
      <c r="AB304">
        <v>1</v>
      </c>
      <c r="AC304">
        <v>44680</v>
      </c>
      <c r="AD304">
        <v>202204</v>
      </c>
      <c r="AE304" t="str">
        <v>47211</v>
      </c>
      <c r="AF304" t="str">
        <v>Salary (employees outside HO)</v>
      </c>
      <c r="AG304">
        <v>590</v>
      </c>
      <c r="AH304">
        <v>65804</v>
      </c>
      <c r="AI304" t="str">
        <v>PID65000</v>
      </c>
      <c r="AJ304" t="str">
        <v>EU</v>
      </c>
      <c r="AK304">
        <v>0</v>
      </c>
      <c r="AL304">
        <v>0</v>
      </c>
      <c r="AM304">
        <v>5</v>
      </c>
      <c r="AN304" t="str">
        <v>Southeast Asia</v>
      </c>
      <c r="AO304">
        <v>0</v>
      </c>
      <c r="AP304" t="str">
        <v>Salary **************'22_EU*****</v>
      </c>
      <c r="AQ304">
        <v>836.03</v>
      </c>
      <c r="AR304" t="str">
        <v>FCR-1.1.2.26</v>
      </c>
      <c r="AS304" t="str">
        <v>Q2</v>
      </c>
    </row>
    <row r="305" spans="1:45" x14ac:dyDescent="0.25">
      <c r="A305" t="str">
        <v>B</v>
      </c>
      <c r="B305" t="str">
        <v>H5</v>
      </c>
      <c r="C305">
        <v>1573501</v>
      </c>
      <c r="D305">
        <v>2</v>
      </c>
      <c r="E305" s="2">
        <v>44663</v>
      </c>
      <c r="F305">
        <v>202204</v>
      </c>
      <c r="G305" t="str">
        <v>46570</v>
      </c>
      <c r="H305" t="str">
        <v>Banking costs</v>
      </c>
      <c r="I305">
        <v>590</v>
      </c>
      <c r="J305">
        <v>65827</v>
      </c>
      <c r="K305" t="str">
        <v>PID65000</v>
      </c>
      <c r="L305" t="str">
        <v>EU</v>
      </c>
      <c r="M305">
        <v>0</v>
      </c>
      <c r="N305">
        <v>0</v>
      </c>
      <c r="O305">
        <v>5</v>
      </c>
      <c r="P305" t="str">
        <v>Southeast Asia</v>
      </c>
      <c r="Q305">
        <v>0</v>
      </c>
      <c r="R305" t="str">
        <v>bank fe**************request*****</v>
      </c>
      <c r="S305">
        <v>33.090000000000003</v>
      </c>
      <c r="T305" t="str">
        <v xml:space="preserve">FCR-5.6 </v>
      </c>
      <c r="U305" t="str">
        <v>Q2</v>
      </c>
      <c r="Y305" t="str">
        <v>B</v>
      </c>
      <c r="Z305" t="str">
        <v>X5</v>
      </c>
      <c r="AA305">
        <v>1573515</v>
      </c>
      <c r="AB305">
        <v>3</v>
      </c>
      <c r="AC305">
        <v>44680</v>
      </c>
      <c r="AD305">
        <v>202204</v>
      </c>
      <c r="AE305" t="str">
        <v>47211</v>
      </c>
      <c r="AF305" t="str">
        <v>Salary (employees outside HO)</v>
      </c>
      <c r="AG305">
        <v>590</v>
      </c>
      <c r="AH305">
        <v>65802</v>
      </c>
      <c r="AI305" t="str">
        <v>PID65000</v>
      </c>
      <c r="AJ305" t="str">
        <v>EU</v>
      </c>
      <c r="AK305">
        <v>0</v>
      </c>
      <c r="AL305">
        <v>0</v>
      </c>
      <c r="AM305">
        <v>5</v>
      </c>
      <c r="AN305" t="str">
        <v>Southeast Asia</v>
      </c>
      <c r="AO305">
        <v>0</v>
      </c>
      <c r="AP305" t="str">
        <v>Salary **************'22_EU*****</v>
      </c>
      <c r="AQ305">
        <v>1556.24</v>
      </c>
      <c r="AR305" t="str">
        <v>FCR-1.1.1.33</v>
      </c>
      <c r="AS305" t="str">
        <v>Q2</v>
      </c>
    </row>
    <row r="306" spans="1:45" x14ac:dyDescent="0.25">
      <c r="A306" t="str">
        <v>B</v>
      </c>
      <c r="B306" t="str">
        <v>H5</v>
      </c>
      <c r="C306">
        <v>1573507</v>
      </c>
      <c r="D306">
        <v>0</v>
      </c>
      <c r="E306" s="2">
        <v>44673</v>
      </c>
      <c r="F306">
        <v>202204</v>
      </c>
      <c r="G306" t="str">
        <v>47639</v>
      </c>
      <c r="H306" t="str">
        <v>Meeting expenses and similar</v>
      </c>
      <c r="I306">
        <v>590</v>
      </c>
      <c r="J306">
        <v>65833</v>
      </c>
      <c r="K306" t="str">
        <v>PID65000</v>
      </c>
      <c r="L306" t="str">
        <v>EU</v>
      </c>
      <c r="M306">
        <v>0</v>
      </c>
      <c r="N306">
        <v>0</v>
      </c>
      <c r="O306">
        <v>5</v>
      </c>
      <c r="P306" t="str">
        <v>Southeast Asia</v>
      </c>
      <c r="Q306">
        <v>0</v>
      </c>
      <c r="R306" t="str">
        <v>Per-die**************ants To*****</v>
      </c>
      <c r="S306">
        <v>1482</v>
      </c>
      <c r="T306" t="str">
        <v xml:space="preserve">FCR-6.4.3 </v>
      </c>
      <c r="U306" t="str">
        <v>Q2</v>
      </c>
      <c r="Y306" t="str">
        <v>B</v>
      </c>
      <c r="Z306" t="str">
        <v>X5</v>
      </c>
      <c r="AA306">
        <v>1573515</v>
      </c>
      <c r="AB306">
        <v>5</v>
      </c>
      <c r="AC306">
        <v>44680</v>
      </c>
      <c r="AD306">
        <v>202204</v>
      </c>
      <c r="AE306" t="str">
        <v>47211</v>
      </c>
      <c r="AF306" t="str">
        <v>Salary (employees outside HO)</v>
      </c>
      <c r="AG306">
        <v>590</v>
      </c>
      <c r="AH306">
        <v>65805</v>
      </c>
      <c r="AI306" t="str">
        <v>PID65000</v>
      </c>
      <c r="AJ306" t="str">
        <v>EU</v>
      </c>
      <c r="AK306">
        <v>0</v>
      </c>
      <c r="AL306">
        <v>0</v>
      </c>
      <c r="AM306">
        <v>5</v>
      </c>
      <c r="AN306" t="str">
        <v>Southeast Asia</v>
      </c>
      <c r="AO306">
        <v>0</v>
      </c>
      <c r="AP306" t="str">
        <v>Salary **************'22_EU*****</v>
      </c>
      <c r="AQ306">
        <v>139.69999999999999</v>
      </c>
      <c r="AR306" t="str">
        <v>FCR-1.1.2.27</v>
      </c>
      <c r="AS306" t="str">
        <v>Q2</v>
      </c>
    </row>
    <row r="307" spans="1:45" x14ac:dyDescent="0.25">
      <c r="A307" t="str">
        <v>B</v>
      </c>
      <c r="B307" t="str">
        <v>H5</v>
      </c>
      <c r="C307">
        <v>1573507</v>
      </c>
      <c r="D307">
        <v>1</v>
      </c>
      <c r="E307" s="2">
        <v>44673</v>
      </c>
      <c r="F307">
        <v>202204</v>
      </c>
      <c r="G307" t="str">
        <v>47639</v>
      </c>
      <c r="H307" t="str">
        <v>Meeting expenses and similar</v>
      </c>
      <c r="I307">
        <v>590</v>
      </c>
      <c r="J307">
        <v>65833</v>
      </c>
      <c r="K307" t="str">
        <v>PID65000</v>
      </c>
      <c r="L307" t="str">
        <v>EU</v>
      </c>
      <c r="M307">
        <v>0</v>
      </c>
      <c r="N307">
        <v>0</v>
      </c>
      <c r="O307">
        <v>5</v>
      </c>
      <c r="P307" t="str">
        <v>Southeast Asia</v>
      </c>
      <c r="Q307">
        <v>0</v>
      </c>
      <c r="R307" t="str">
        <v>Refresh**************eeting *****</v>
      </c>
      <c r="S307">
        <v>6.89</v>
      </c>
      <c r="T307" t="str">
        <v xml:space="preserve">FCR-6.4.3 </v>
      </c>
      <c r="U307" t="str">
        <v>Q2</v>
      </c>
      <c r="Y307" t="str">
        <v>B</v>
      </c>
      <c r="Z307" t="str">
        <v>X5</v>
      </c>
      <c r="AA307">
        <v>1573515</v>
      </c>
      <c r="AB307">
        <v>7</v>
      </c>
      <c r="AC307">
        <v>44680</v>
      </c>
      <c r="AD307">
        <v>202204</v>
      </c>
      <c r="AE307" t="str">
        <v>47211</v>
      </c>
      <c r="AF307" t="str">
        <v>Salary (employees outside HO)</v>
      </c>
      <c r="AG307">
        <v>590</v>
      </c>
      <c r="AH307">
        <v>65807</v>
      </c>
      <c r="AI307" t="str">
        <v>PID65000</v>
      </c>
      <c r="AJ307" t="str">
        <v>EU</v>
      </c>
      <c r="AK307">
        <v>0</v>
      </c>
      <c r="AL307">
        <v>0</v>
      </c>
      <c r="AM307">
        <v>5</v>
      </c>
      <c r="AN307" t="str">
        <v>Southeast Asia</v>
      </c>
      <c r="AO307">
        <v>0</v>
      </c>
      <c r="AP307" t="str">
        <v>Salary **************r'22_EU*****</v>
      </c>
      <c r="AQ307">
        <v>43.07</v>
      </c>
      <c r="AR307" t="str">
        <v>FCR-1.1.2.29</v>
      </c>
      <c r="AS307" t="str">
        <v>Q2</v>
      </c>
    </row>
    <row r="308" spans="1:45" x14ac:dyDescent="0.25">
      <c r="A308" t="str">
        <v>B</v>
      </c>
      <c r="B308" t="str">
        <v>H5</v>
      </c>
      <c r="C308">
        <v>1573507</v>
      </c>
      <c r="D308">
        <v>2</v>
      </c>
      <c r="E308" s="2">
        <v>44673</v>
      </c>
      <c r="F308">
        <v>202204</v>
      </c>
      <c r="G308" t="str">
        <v>47639</v>
      </c>
      <c r="H308" t="str">
        <v>Meeting expenses and similar</v>
      </c>
      <c r="I308">
        <v>590</v>
      </c>
      <c r="J308">
        <v>65833</v>
      </c>
      <c r="K308" t="str">
        <v>PID65000</v>
      </c>
      <c r="L308" t="str">
        <v>EU</v>
      </c>
      <c r="M308">
        <v>0</v>
      </c>
      <c r="N308">
        <v>0</v>
      </c>
      <c r="O308">
        <v>5</v>
      </c>
      <c r="P308" t="str">
        <v>Southeast Asia</v>
      </c>
      <c r="Q308">
        <v>0</v>
      </c>
      <c r="R308" t="str">
        <v>Accomod**************icipant*****</v>
      </c>
      <c r="S308">
        <v>1710</v>
      </c>
      <c r="T308" t="str">
        <v xml:space="preserve">FCR-6.4.3 </v>
      </c>
      <c r="U308" t="str">
        <v>Q2</v>
      </c>
      <c r="Y308" t="str">
        <v>B</v>
      </c>
      <c r="Z308" t="str">
        <v>X5</v>
      </c>
      <c r="AA308">
        <v>1573516</v>
      </c>
      <c r="AB308">
        <v>1</v>
      </c>
      <c r="AC308">
        <v>44680</v>
      </c>
      <c r="AD308">
        <v>202204</v>
      </c>
      <c r="AE308" t="str">
        <v>47390</v>
      </c>
      <c r="AF308" t="str">
        <v>Other employee benefits</v>
      </c>
      <c r="AG308">
        <v>590</v>
      </c>
      <c r="AH308">
        <v>65804</v>
      </c>
      <c r="AI308" t="str">
        <v>PID65000</v>
      </c>
      <c r="AJ308" t="str">
        <v>EU</v>
      </c>
      <c r="AK308">
        <v>0</v>
      </c>
      <c r="AL308">
        <v>0</v>
      </c>
      <c r="AM308">
        <v>5</v>
      </c>
      <c r="AN308" t="str">
        <v>Southeast Asia</v>
      </c>
      <c r="AO308">
        <v>0</v>
      </c>
      <c r="AP308" t="str">
        <v>Communi**************Da in A*****</v>
      </c>
      <c r="AQ308">
        <v>15.19</v>
      </c>
      <c r="AR308" t="str">
        <v>FCR-1.1.2.26</v>
      </c>
      <c r="AS308" t="str">
        <v>Q2</v>
      </c>
    </row>
    <row r="309" spans="1:45" x14ac:dyDescent="0.25">
      <c r="A309" t="str">
        <v>B</v>
      </c>
      <c r="B309" t="str">
        <v>H5</v>
      </c>
      <c r="C309">
        <v>1573507</v>
      </c>
      <c r="D309">
        <v>3</v>
      </c>
      <c r="E309" s="2">
        <v>44673</v>
      </c>
      <c r="F309">
        <v>202204</v>
      </c>
      <c r="G309" t="str">
        <v>47639</v>
      </c>
      <c r="H309" t="str">
        <v>Meeting expenses and similar</v>
      </c>
      <c r="I309">
        <v>590</v>
      </c>
      <c r="J309">
        <v>65833</v>
      </c>
      <c r="K309" t="str">
        <v>PID65000</v>
      </c>
      <c r="L309" t="str">
        <v>EU</v>
      </c>
      <c r="M309">
        <v>0</v>
      </c>
      <c r="N309">
        <v>0</v>
      </c>
      <c r="O309">
        <v>5</v>
      </c>
      <c r="P309" t="str">
        <v>Southeast Asia</v>
      </c>
      <c r="Q309">
        <v>0</v>
      </c>
      <c r="R309" t="str">
        <v>Materia**************ants To*****</v>
      </c>
      <c r="S309">
        <v>84.9</v>
      </c>
      <c r="T309" t="str">
        <v xml:space="preserve">FCR-6.4.3 </v>
      </c>
      <c r="U309" t="str">
        <v>Q2</v>
      </c>
      <c r="Y309" t="str">
        <v>B</v>
      </c>
      <c r="Z309" t="str">
        <v>X5</v>
      </c>
      <c r="AA309">
        <v>1573516</v>
      </c>
      <c r="AB309">
        <v>3</v>
      </c>
      <c r="AC309">
        <v>44680</v>
      </c>
      <c r="AD309">
        <v>202204</v>
      </c>
      <c r="AE309" t="str">
        <v>47390</v>
      </c>
      <c r="AF309" t="str">
        <v>Other employee benefits</v>
      </c>
      <c r="AG309">
        <v>590</v>
      </c>
      <c r="AH309">
        <v>65802</v>
      </c>
      <c r="AI309" t="str">
        <v>PID65000</v>
      </c>
      <c r="AJ309" t="str">
        <v>EU</v>
      </c>
      <c r="AK309">
        <v>0</v>
      </c>
      <c r="AL309">
        <v>0</v>
      </c>
      <c r="AM309">
        <v>5</v>
      </c>
      <c r="AN309" t="str">
        <v>Southeast Asia</v>
      </c>
      <c r="AO309">
        <v>0</v>
      </c>
      <c r="AP309" t="str">
        <v>Communi**************Ly in A*****</v>
      </c>
      <c r="AQ309">
        <v>39.96</v>
      </c>
      <c r="AR309" t="str">
        <v>FCR-1.1.1.33</v>
      </c>
      <c r="AS309" t="str">
        <v>Q2</v>
      </c>
    </row>
    <row r="310" spans="1:45" x14ac:dyDescent="0.25">
      <c r="A310" t="str">
        <v>B</v>
      </c>
      <c r="B310" t="str">
        <v>H5</v>
      </c>
      <c r="C310">
        <v>1573507</v>
      </c>
      <c r="D310">
        <v>6</v>
      </c>
      <c r="E310" s="2">
        <v>44673</v>
      </c>
      <c r="F310">
        <v>202204</v>
      </c>
      <c r="G310" t="str">
        <v>47639</v>
      </c>
      <c r="H310" t="str">
        <v>Meeting expenses and similar</v>
      </c>
      <c r="I310">
        <v>590</v>
      </c>
      <c r="J310">
        <v>65833</v>
      </c>
      <c r="K310" t="str">
        <v>PID65000</v>
      </c>
      <c r="L310" t="str">
        <v>EU</v>
      </c>
      <c r="M310">
        <v>0</v>
      </c>
      <c r="N310">
        <v>0</v>
      </c>
      <c r="O310">
        <v>5</v>
      </c>
      <c r="P310" t="str">
        <v>Southeast Asia</v>
      </c>
      <c r="Q310">
        <v>0</v>
      </c>
      <c r="R310" t="str">
        <v>Transpo**************rticipa*****</v>
      </c>
      <c r="S310">
        <v>1444.58</v>
      </c>
      <c r="T310" t="str">
        <v xml:space="preserve">FCR-6.4.3 </v>
      </c>
      <c r="U310" t="str">
        <v>Q2</v>
      </c>
      <c r="Y310" t="str">
        <v>B</v>
      </c>
      <c r="Z310" t="str">
        <v>X5</v>
      </c>
      <c r="AA310">
        <v>1573516</v>
      </c>
      <c r="AB310">
        <v>5</v>
      </c>
      <c r="AC310">
        <v>44680</v>
      </c>
      <c r="AD310">
        <v>202204</v>
      </c>
      <c r="AE310" t="str">
        <v>47390</v>
      </c>
      <c r="AF310" t="str">
        <v>Other employee benefits</v>
      </c>
      <c r="AG310">
        <v>590</v>
      </c>
      <c r="AH310">
        <v>65805</v>
      </c>
      <c r="AI310" t="str">
        <v>PID65000</v>
      </c>
      <c r="AJ310" t="str">
        <v>EU</v>
      </c>
      <c r="AK310">
        <v>0</v>
      </c>
      <c r="AL310">
        <v>0</v>
      </c>
      <c r="AM310">
        <v>5</v>
      </c>
      <c r="AN310" t="str">
        <v>Southeast Asia</v>
      </c>
      <c r="AO310">
        <v>0</v>
      </c>
      <c r="AP310" t="str">
        <v>Communi**************sa in A*****</v>
      </c>
      <c r="AQ310">
        <v>1.57</v>
      </c>
      <c r="AR310" t="str">
        <v>FCR-1.1.2.27</v>
      </c>
      <c r="AS310" t="str">
        <v>Q2</v>
      </c>
    </row>
    <row r="311" spans="1:45" x14ac:dyDescent="0.25">
      <c r="A311" t="str">
        <v>B</v>
      </c>
      <c r="B311" t="str">
        <v>H5</v>
      </c>
      <c r="C311">
        <v>1573508</v>
      </c>
      <c r="D311">
        <v>0</v>
      </c>
      <c r="E311" s="2">
        <v>44676</v>
      </c>
      <c r="F311">
        <v>202204</v>
      </c>
      <c r="G311" t="str">
        <v>44323</v>
      </c>
      <c r="H311" t="str">
        <v>Sub granting</v>
      </c>
      <c r="I311">
        <v>590</v>
      </c>
      <c r="J311">
        <v>65830</v>
      </c>
      <c r="K311" t="str">
        <v>PID65000</v>
      </c>
      <c r="L311" t="str">
        <v>EU</v>
      </c>
      <c r="M311">
        <v>0</v>
      </c>
      <c r="N311">
        <v>0</v>
      </c>
      <c r="O311">
        <v>5</v>
      </c>
      <c r="P311" t="str">
        <v>Southeast Asia</v>
      </c>
      <c r="Q311">
        <v>0</v>
      </c>
      <c r="R311" t="str">
        <v>2nd Dis**************o ANKOR*****</v>
      </c>
      <c r="S311">
        <v>6508.33</v>
      </c>
      <c r="T311" t="str">
        <v xml:space="preserve">FCR-6.3 </v>
      </c>
      <c r="U311" t="str">
        <v>Q2</v>
      </c>
      <c r="Y311" t="str">
        <v>B</v>
      </c>
      <c r="Z311" t="str">
        <v>X5</v>
      </c>
      <c r="AA311">
        <v>1573516</v>
      </c>
      <c r="AB311">
        <v>7</v>
      </c>
      <c r="AC311">
        <v>44680</v>
      </c>
      <c r="AD311">
        <v>202204</v>
      </c>
      <c r="AE311" t="str">
        <v>47390</v>
      </c>
      <c r="AF311" t="str">
        <v>Other employee benefits</v>
      </c>
      <c r="AG311">
        <v>590</v>
      </c>
      <c r="AH311">
        <v>65807</v>
      </c>
      <c r="AI311" t="str">
        <v>PID65000</v>
      </c>
      <c r="AJ311" t="str">
        <v>EU</v>
      </c>
      <c r="AK311">
        <v>0</v>
      </c>
      <c r="AL311">
        <v>0</v>
      </c>
      <c r="AM311">
        <v>5</v>
      </c>
      <c r="AN311" t="str">
        <v>Southeast Asia</v>
      </c>
      <c r="AO311">
        <v>0</v>
      </c>
      <c r="AP311" t="str">
        <v>Communi**************uch in *****</v>
      </c>
      <c r="AQ311">
        <v>0.52</v>
      </c>
      <c r="AR311" t="str">
        <v>FCR-1.1.2.29</v>
      </c>
      <c r="AS311" t="str">
        <v>Q2</v>
      </c>
    </row>
    <row r="312" spans="1:45" x14ac:dyDescent="0.25">
      <c r="A312" t="str">
        <v>B</v>
      </c>
      <c r="B312" t="str">
        <v>H5</v>
      </c>
      <c r="C312">
        <v>1573509</v>
      </c>
      <c r="D312">
        <v>0</v>
      </c>
      <c r="E312" s="2">
        <v>44676</v>
      </c>
      <c r="F312">
        <v>202204</v>
      </c>
      <c r="G312" t="str">
        <v>44323</v>
      </c>
      <c r="H312" t="str">
        <v>Sub granting</v>
      </c>
      <c r="I312">
        <v>590</v>
      </c>
      <c r="J312">
        <v>65830</v>
      </c>
      <c r="K312" t="str">
        <v>PID65000</v>
      </c>
      <c r="L312" t="str">
        <v>EU</v>
      </c>
      <c r="M312">
        <v>0</v>
      </c>
      <c r="N312">
        <v>0</v>
      </c>
      <c r="O312">
        <v>5</v>
      </c>
      <c r="P312" t="str">
        <v>Southeast Asia</v>
      </c>
      <c r="Q312">
        <v>0</v>
      </c>
      <c r="R312" t="str">
        <v>2nd Dis**************o LLL A*****</v>
      </c>
      <c r="S312">
        <v>4119.41</v>
      </c>
      <c r="T312" t="str">
        <v xml:space="preserve">FCR-6.3 </v>
      </c>
      <c r="U312" t="str">
        <v>Q2</v>
      </c>
      <c r="Y312" t="str">
        <v>B</v>
      </c>
      <c r="Z312" t="str">
        <v>X5</v>
      </c>
      <c r="AA312">
        <v>1573517</v>
      </c>
      <c r="AB312">
        <v>1</v>
      </c>
      <c r="AC312">
        <v>44680</v>
      </c>
      <c r="AD312">
        <v>202204</v>
      </c>
      <c r="AE312" t="str">
        <v>47586</v>
      </c>
      <c r="AF312" t="str">
        <v>Personnel insurance (employees outside HO)</v>
      </c>
      <c r="AG312">
        <v>590</v>
      </c>
      <c r="AH312">
        <v>65804</v>
      </c>
      <c r="AI312" t="str">
        <v>PID65000</v>
      </c>
      <c r="AJ312" t="str">
        <v>EU</v>
      </c>
      <c r="AK312">
        <v>0</v>
      </c>
      <c r="AL312">
        <v>0</v>
      </c>
      <c r="AM312">
        <v>5</v>
      </c>
      <c r="AN312" t="str">
        <v>Southeast Asia</v>
      </c>
      <c r="AO312">
        <v>0</v>
      </c>
      <c r="AP312" t="str">
        <v>health **************urance *****</v>
      </c>
      <c r="AQ312">
        <v>3.16</v>
      </c>
      <c r="AR312" t="str">
        <v>FCR-1.1.2.26</v>
      </c>
      <c r="AS312" t="str">
        <v>Q2</v>
      </c>
    </row>
    <row r="313" spans="1:45" x14ac:dyDescent="0.25">
      <c r="A313" t="str">
        <v>B</v>
      </c>
      <c r="B313" t="str">
        <v>H5</v>
      </c>
      <c r="C313">
        <v>1573510</v>
      </c>
      <c r="D313">
        <v>0</v>
      </c>
      <c r="E313" s="2">
        <v>44676</v>
      </c>
      <c r="F313">
        <v>202204</v>
      </c>
      <c r="G313" t="str">
        <v>44323</v>
      </c>
      <c r="H313" t="str">
        <v>Sub granting</v>
      </c>
      <c r="I313">
        <v>590</v>
      </c>
      <c r="J313">
        <v>65830</v>
      </c>
      <c r="K313" t="str">
        <v>PID65000</v>
      </c>
      <c r="L313" t="str">
        <v>EU</v>
      </c>
      <c r="M313">
        <v>0</v>
      </c>
      <c r="N313">
        <v>0</v>
      </c>
      <c r="O313">
        <v>5</v>
      </c>
      <c r="P313" t="str">
        <v>Southeast Asia</v>
      </c>
      <c r="Q313">
        <v>0</v>
      </c>
      <c r="R313" t="str">
        <v>2nd Dis**************o VSA A*****</v>
      </c>
      <c r="S313">
        <v>9102.94</v>
      </c>
      <c r="T313" t="str">
        <v xml:space="preserve">FCR-6.3 </v>
      </c>
      <c r="U313" t="str">
        <v>Q2</v>
      </c>
      <c r="Y313" t="str">
        <v>B</v>
      </c>
      <c r="Z313" t="str">
        <v>X5</v>
      </c>
      <c r="AA313">
        <v>1573517</v>
      </c>
      <c r="AB313">
        <v>3</v>
      </c>
      <c r="AC313">
        <v>44680</v>
      </c>
      <c r="AD313">
        <v>202204</v>
      </c>
      <c r="AE313" t="str">
        <v>47586</v>
      </c>
      <c r="AF313" t="str">
        <v>Personnel insurance (employees outside HO)</v>
      </c>
      <c r="AG313">
        <v>590</v>
      </c>
      <c r="AH313">
        <v>65802</v>
      </c>
      <c r="AI313" t="str">
        <v>PID65000</v>
      </c>
      <c r="AJ313" t="str">
        <v>EU</v>
      </c>
      <c r="AK313">
        <v>0</v>
      </c>
      <c r="AL313">
        <v>0</v>
      </c>
      <c r="AM313">
        <v>5</v>
      </c>
      <c r="AN313" t="str">
        <v>Southeast Asia</v>
      </c>
      <c r="AO313">
        <v>0</v>
      </c>
      <c r="AP313" t="str">
        <v>health **************urance *****</v>
      </c>
      <c r="AQ313">
        <v>8.32</v>
      </c>
      <c r="AR313" t="str">
        <v>FCR-1.1.1.33</v>
      </c>
      <c r="AS313" t="str">
        <v>Q2</v>
      </c>
    </row>
    <row r="314" spans="1:45" x14ac:dyDescent="0.25">
      <c r="A314" t="str">
        <v>B</v>
      </c>
      <c r="B314" t="str">
        <v>H5</v>
      </c>
      <c r="C314">
        <v>1573511</v>
      </c>
      <c r="D314">
        <v>0</v>
      </c>
      <c r="E314" s="2">
        <v>44676</v>
      </c>
      <c r="F314">
        <v>202204</v>
      </c>
      <c r="G314" t="str">
        <v>44323</v>
      </c>
      <c r="H314" t="str">
        <v>Sub granting</v>
      </c>
      <c r="I314">
        <v>590</v>
      </c>
      <c r="J314">
        <v>65830</v>
      </c>
      <c r="K314" t="str">
        <v>PID65000</v>
      </c>
      <c r="L314" t="str">
        <v>EU</v>
      </c>
      <c r="M314">
        <v>0</v>
      </c>
      <c r="N314">
        <v>0</v>
      </c>
      <c r="O314">
        <v>5</v>
      </c>
      <c r="P314" t="str">
        <v>Southeast Asia</v>
      </c>
      <c r="Q314">
        <v>0</v>
      </c>
      <c r="R314" t="str">
        <v>2nd Dis**************o PD Ap*****</v>
      </c>
      <c r="S314">
        <v>5734.68</v>
      </c>
      <c r="T314" t="str">
        <v xml:space="preserve">FCR-6.3 </v>
      </c>
      <c r="U314" t="str">
        <v>Q2</v>
      </c>
      <c r="Y314" t="str">
        <v>B</v>
      </c>
      <c r="Z314" t="str">
        <v>X5</v>
      </c>
      <c r="AA314">
        <v>1573517</v>
      </c>
      <c r="AB314">
        <v>5</v>
      </c>
      <c r="AC314">
        <v>44680</v>
      </c>
      <c r="AD314">
        <v>202204</v>
      </c>
      <c r="AE314" t="str">
        <v>47586</v>
      </c>
      <c r="AF314" t="str">
        <v>Personnel insurance (employees outside HO)</v>
      </c>
      <c r="AG314">
        <v>590</v>
      </c>
      <c r="AH314">
        <v>65805</v>
      </c>
      <c r="AI314" t="str">
        <v>PID65000</v>
      </c>
      <c r="AJ314" t="str">
        <v>EU</v>
      </c>
      <c r="AK314">
        <v>0</v>
      </c>
      <c r="AL314">
        <v>0</v>
      </c>
      <c r="AM314">
        <v>5</v>
      </c>
      <c r="AN314" t="str">
        <v>Southeast Asia</v>
      </c>
      <c r="AO314">
        <v>0</v>
      </c>
      <c r="AP314" t="str">
        <v>health **************urance *****</v>
      </c>
      <c r="AQ314">
        <v>1.0900000000000001</v>
      </c>
      <c r="AR314" t="str">
        <v>FCR-1.1.2.27</v>
      </c>
      <c r="AS314" t="str">
        <v>Q2</v>
      </c>
    </row>
    <row r="315" spans="1:45" x14ac:dyDescent="0.25">
      <c r="A315" t="str">
        <v>B</v>
      </c>
      <c r="B315" t="str">
        <v>H5</v>
      </c>
      <c r="C315">
        <v>1573513</v>
      </c>
      <c r="D315">
        <v>8</v>
      </c>
      <c r="E315" s="2">
        <v>44676</v>
      </c>
      <c r="F315">
        <v>202204</v>
      </c>
      <c r="G315" t="str">
        <v>46570</v>
      </c>
      <c r="H315" t="str">
        <v>Banking costs</v>
      </c>
      <c r="I315">
        <v>590</v>
      </c>
      <c r="J315">
        <v>65827</v>
      </c>
      <c r="K315" t="str">
        <v>PID65000</v>
      </c>
      <c r="L315" t="str">
        <v>EU</v>
      </c>
      <c r="M315">
        <v>0</v>
      </c>
      <c r="N315">
        <v>0</v>
      </c>
      <c r="O315">
        <v>5</v>
      </c>
      <c r="P315" t="str">
        <v>Southeast Asia</v>
      </c>
      <c r="Q315">
        <v>0</v>
      </c>
      <c r="R315" t="str">
        <v>Bank ch**************lary Ap*****</v>
      </c>
      <c r="S315">
        <v>3.8</v>
      </c>
      <c r="T315" t="str">
        <v xml:space="preserve">FCR-5.6 </v>
      </c>
      <c r="U315" t="str">
        <v>Q2</v>
      </c>
      <c r="Y315" t="str">
        <v>B</v>
      </c>
      <c r="Z315" t="str">
        <v>X5</v>
      </c>
      <c r="AA315">
        <v>1573517</v>
      </c>
      <c r="AB315">
        <v>7</v>
      </c>
      <c r="AC315">
        <v>44680</v>
      </c>
      <c r="AD315">
        <v>202204</v>
      </c>
      <c r="AE315" t="str">
        <v>47586</v>
      </c>
      <c r="AF315" t="str">
        <v>Personnel insurance (employees outside HO)</v>
      </c>
      <c r="AG315">
        <v>590</v>
      </c>
      <c r="AH315">
        <v>65807</v>
      </c>
      <c r="AI315" t="str">
        <v>PID65000</v>
      </c>
      <c r="AJ315" t="str">
        <v>EU</v>
      </c>
      <c r="AK315">
        <v>0</v>
      </c>
      <c r="AL315">
        <v>0</v>
      </c>
      <c r="AM315">
        <v>5</v>
      </c>
      <c r="AN315" t="str">
        <v>Southeast Asia</v>
      </c>
      <c r="AO315">
        <v>0</v>
      </c>
      <c r="AP315" t="str">
        <v>health **************urance *****</v>
      </c>
      <c r="AQ315">
        <v>1.0900000000000001</v>
      </c>
      <c r="AR315" t="str">
        <v>FCR-1.1.2.29</v>
      </c>
      <c r="AS315" t="str">
        <v>Q2</v>
      </c>
    </row>
    <row r="316" spans="1:45" x14ac:dyDescent="0.25">
      <c r="A316" t="str">
        <v>B</v>
      </c>
      <c r="B316" t="str">
        <v>H5</v>
      </c>
      <c r="C316">
        <v>1573514</v>
      </c>
      <c r="D316">
        <v>0</v>
      </c>
      <c r="E316" s="2">
        <v>44678</v>
      </c>
      <c r="F316">
        <v>202204</v>
      </c>
      <c r="G316" t="str">
        <v>45520</v>
      </c>
      <c r="H316" t="str">
        <v>Repairs and maintenance of computers</v>
      </c>
      <c r="I316">
        <v>590</v>
      </c>
      <c r="J316">
        <v>65822</v>
      </c>
      <c r="K316" t="str">
        <v>PID65000</v>
      </c>
      <c r="L316" t="str">
        <v>EU</v>
      </c>
      <c r="M316">
        <v>0</v>
      </c>
      <c r="N316">
        <v>0</v>
      </c>
      <c r="O316">
        <v>5</v>
      </c>
      <c r="P316" t="str">
        <v>Southeast Asia</v>
      </c>
      <c r="Q316">
        <v>0</v>
      </c>
      <c r="R316" t="str">
        <v>Monthly**************e-Trust*****</v>
      </c>
      <c r="S316">
        <v>15.4</v>
      </c>
      <c r="T316" t="str">
        <v xml:space="preserve">FCR-4.4 </v>
      </c>
      <c r="U316" t="str">
        <v>Q2</v>
      </c>
      <c r="Y316" t="str">
        <v>B</v>
      </c>
      <c r="Z316" t="str">
        <v>X5</v>
      </c>
      <c r="AA316">
        <v>1573518</v>
      </c>
      <c r="AB316">
        <v>2</v>
      </c>
      <c r="AC316">
        <v>44680</v>
      </c>
      <c r="AD316">
        <v>202204</v>
      </c>
      <c r="AE316" t="str">
        <v>46990</v>
      </c>
      <c r="AF316" t="str">
        <v>Other external expenses</v>
      </c>
      <c r="AG316">
        <v>590</v>
      </c>
      <c r="AH316">
        <v>65804</v>
      </c>
      <c r="AI316" t="str">
        <v>PID65000</v>
      </c>
      <c r="AJ316" t="str">
        <v>EU</v>
      </c>
      <c r="AK316">
        <v>0</v>
      </c>
      <c r="AL316">
        <v>0</v>
      </c>
      <c r="AM316">
        <v>5</v>
      </c>
      <c r="AN316" t="str">
        <v>Southeast Asia</v>
      </c>
      <c r="AO316">
        <v>0</v>
      </c>
      <c r="AP316" t="str">
        <v>NSSF to**************2_EU*****</v>
      </c>
      <c r="AQ316">
        <v>2.98</v>
      </c>
      <c r="AR316" t="str">
        <v>FCR-1.1.2.26</v>
      </c>
      <c r="AS316" t="str">
        <v>Q2</v>
      </c>
    </row>
    <row r="317" spans="1:45" x14ac:dyDescent="0.25">
      <c r="A317" t="str">
        <v>B</v>
      </c>
      <c r="B317" t="str">
        <v>X5</v>
      </c>
      <c r="C317">
        <v>1573515</v>
      </c>
      <c r="D317">
        <v>1</v>
      </c>
      <c r="E317" s="2">
        <v>44680</v>
      </c>
      <c r="F317">
        <v>202204</v>
      </c>
      <c r="G317" t="str">
        <v>47211</v>
      </c>
      <c r="H317" t="str">
        <v>Salary (employees outside HO)</v>
      </c>
      <c r="I317">
        <v>590</v>
      </c>
      <c r="J317">
        <v>65804</v>
      </c>
      <c r="K317" t="str">
        <v>PID65000</v>
      </c>
      <c r="L317" t="str">
        <v>EU</v>
      </c>
      <c r="M317">
        <v>0</v>
      </c>
      <c r="N317">
        <v>0</v>
      </c>
      <c r="O317">
        <v>5</v>
      </c>
      <c r="P317" t="str">
        <v>Southeast Asia</v>
      </c>
      <c r="Q317">
        <v>0</v>
      </c>
      <c r="R317" t="str">
        <v>Salary **************'22_EU*****</v>
      </c>
      <c r="S317">
        <v>836.03</v>
      </c>
      <c r="T317" t="str">
        <v>FCR-1.1.2.26</v>
      </c>
      <c r="U317" t="str">
        <v>Q2</v>
      </c>
      <c r="Y317" t="str">
        <v>B</v>
      </c>
      <c r="Z317" t="str">
        <v>X5</v>
      </c>
      <c r="AA317">
        <v>1573518</v>
      </c>
      <c r="AB317">
        <v>4</v>
      </c>
      <c r="AC317">
        <v>44680</v>
      </c>
      <c r="AD317">
        <v>202204</v>
      </c>
      <c r="AE317" t="str">
        <v>46990</v>
      </c>
      <c r="AF317" t="str">
        <v>Other external expenses</v>
      </c>
      <c r="AG317">
        <v>590</v>
      </c>
      <c r="AH317">
        <v>65802</v>
      </c>
      <c r="AI317" t="str">
        <v>PID65000</v>
      </c>
      <c r="AJ317" t="str">
        <v>EU</v>
      </c>
      <c r="AK317">
        <v>0</v>
      </c>
      <c r="AL317">
        <v>0</v>
      </c>
      <c r="AM317">
        <v>5</v>
      </c>
      <c r="AN317" t="str">
        <v>Southeast Asia</v>
      </c>
      <c r="AO317">
        <v>0</v>
      </c>
      <c r="AP317" t="str">
        <v>NSSF to**************2_EU*****</v>
      </c>
      <c r="AQ317">
        <v>7.08</v>
      </c>
      <c r="AR317" t="str">
        <v>FCR-1.1.1.33</v>
      </c>
      <c r="AS317" t="str">
        <v>Q2</v>
      </c>
    </row>
    <row r="318" spans="1:45" x14ac:dyDescent="0.25">
      <c r="A318" t="str">
        <v>B</v>
      </c>
      <c r="B318" t="str">
        <v>X5</v>
      </c>
      <c r="C318">
        <v>1573515</v>
      </c>
      <c r="D318">
        <v>3</v>
      </c>
      <c r="E318" s="2">
        <v>44680</v>
      </c>
      <c r="F318">
        <v>202204</v>
      </c>
      <c r="G318" t="str">
        <v>47211</v>
      </c>
      <c r="H318" t="str">
        <v>Salary (employees outside HO)</v>
      </c>
      <c r="I318">
        <v>590</v>
      </c>
      <c r="J318">
        <v>65802</v>
      </c>
      <c r="K318" t="str">
        <v>PID65000</v>
      </c>
      <c r="L318" t="str">
        <v>EU</v>
      </c>
      <c r="M318">
        <v>0</v>
      </c>
      <c r="N318">
        <v>0</v>
      </c>
      <c r="O318">
        <v>5</v>
      </c>
      <c r="P318" t="str">
        <v>Southeast Asia</v>
      </c>
      <c r="Q318">
        <v>0</v>
      </c>
      <c r="R318" t="str">
        <v>Salary **************'22_EU*****</v>
      </c>
      <c r="S318">
        <v>1556.24</v>
      </c>
      <c r="T318" t="str">
        <v>FCR-1.1.1.33</v>
      </c>
      <c r="U318" t="str">
        <v>Q2</v>
      </c>
      <c r="Y318" t="str">
        <v>B</v>
      </c>
      <c r="Z318" t="str">
        <v>X5</v>
      </c>
      <c r="AA318">
        <v>1573518</v>
      </c>
      <c r="AB318">
        <v>6</v>
      </c>
      <c r="AC318">
        <v>44680</v>
      </c>
      <c r="AD318">
        <v>202204</v>
      </c>
      <c r="AE318" t="str">
        <v>46990</v>
      </c>
      <c r="AF318" t="str">
        <v>Other external expenses</v>
      </c>
      <c r="AG318">
        <v>590</v>
      </c>
      <c r="AH318">
        <v>65805</v>
      </c>
      <c r="AI318" t="str">
        <v>PID65000</v>
      </c>
      <c r="AJ318" t="str">
        <v>EU</v>
      </c>
      <c r="AK318">
        <v>0</v>
      </c>
      <c r="AL318">
        <v>0</v>
      </c>
      <c r="AM318">
        <v>5</v>
      </c>
      <c r="AN318" t="str">
        <v>Southeast Asia</v>
      </c>
      <c r="AO318">
        <v>0</v>
      </c>
      <c r="AP318" t="str">
        <v>NSSF to**************2_EU*****</v>
      </c>
      <c r="AQ318">
        <v>1.0900000000000001</v>
      </c>
      <c r="AR318" t="str">
        <v>FCR-1.1.2.27</v>
      </c>
      <c r="AS318" t="str">
        <v>Q2</v>
      </c>
    </row>
    <row r="319" spans="1:45" x14ac:dyDescent="0.25">
      <c r="A319" t="str">
        <v>B</v>
      </c>
      <c r="B319" t="str">
        <v>X5</v>
      </c>
      <c r="C319">
        <v>1573515</v>
      </c>
      <c r="D319">
        <v>5</v>
      </c>
      <c r="E319" s="2">
        <v>44680</v>
      </c>
      <c r="F319">
        <v>202204</v>
      </c>
      <c r="G319" t="str">
        <v>47211</v>
      </c>
      <c r="H319" t="str">
        <v>Salary (employees outside HO)</v>
      </c>
      <c r="I319">
        <v>590</v>
      </c>
      <c r="J319">
        <v>65805</v>
      </c>
      <c r="K319" t="str">
        <v>PID65000</v>
      </c>
      <c r="L319" t="str">
        <v>EU</v>
      </c>
      <c r="M319">
        <v>0</v>
      </c>
      <c r="N319">
        <v>0</v>
      </c>
      <c r="O319">
        <v>5</v>
      </c>
      <c r="P319" t="str">
        <v>Southeast Asia</v>
      </c>
      <c r="Q319">
        <v>0</v>
      </c>
      <c r="R319" t="str">
        <v>Salary **************'22_EU*****</v>
      </c>
      <c r="S319">
        <v>139.69999999999999</v>
      </c>
      <c r="T319" t="str">
        <v>FCR-1.1.2.27</v>
      </c>
      <c r="U319" t="str">
        <v>Q2</v>
      </c>
      <c r="Y319" t="str">
        <v>B</v>
      </c>
      <c r="Z319" t="str">
        <v>X5</v>
      </c>
      <c r="AA319">
        <v>1573518</v>
      </c>
      <c r="AB319">
        <v>8</v>
      </c>
      <c r="AC319">
        <v>44680</v>
      </c>
      <c r="AD319">
        <v>202204</v>
      </c>
      <c r="AE319" t="str">
        <v>46990</v>
      </c>
      <c r="AF319" t="str">
        <v>Other external expenses</v>
      </c>
      <c r="AG319">
        <v>590</v>
      </c>
      <c r="AH319">
        <v>65807</v>
      </c>
      <c r="AI319" t="str">
        <v>PID65000</v>
      </c>
      <c r="AJ319" t="str">
        <v>EU</v>
      </c>
      <c r="AK319">
        <v>0</v>
      </c>
      <c r="AL319">
        <v>0</v>
      </c>
      <c r="AM319">
        <v>5</v>
      </c>
      <c r="AN319" t="str">
        <v>Southeast Asia</v>
      </c>
      <c r="AO319">
        <v>0</v>
      </c>
      <c r="AP319" t="str">
        <v>NSSF to**************22_EU*****</v>
      </c>
      <c r="AQ319">
        <v>1.03</v>
      </c>
      <c r="AR319" t="str">
        <v>FCR-1.1.2.29</v>
      </c>
      <c r="AS319" t="str">
        <v>Q2</v>
      </c>
    </row>
    <row r="320" spans="1:45" x14ac:dyDescent="0.25">
      <c r="A320" t="str">
        <v>B</v>
      </c>
      <c r="B320" t="str">
        <v>X5</v>
      </c>
      <c r="C320">
        <v>1573515</v>
      </c>
      <c r="D320">
        <v>7</v>
      </c>
      <c r="E320" s="2">
        <v>44680</v>
      </c>
      <c r="F320">
        <v>202204</v>
      </c>
      <c r="G320" t="str">
        <v>47211</v>
      </c>
      <c r="H320" t="str">
        <v>Salary (employees outside HO)</v>
      </c>
      <c r="I320">
        <v>590</v>
      </c>
      <c r="J320">
        <v>65807</v>
      </c>
      <c r="K320" t="str">
        <v>PID65000</v>
      </c>
      <c r="L320" t="str">
        <v>EU</v>
      </c>
      <c r="M320">
        <v>0</v>
      </c>
      <c r="N320">
        <v>0</v>
      </c>
      <c r="O320">
        <v>5</v>
      </c>
      <c r="P320" t="str">
        <v>Southeast Asia</v>
      </c>
      <c r="Q320">
        <v>0</v>
      </c>
      <c r="R320" t="str">
        <v>Salary **************r'22_EU*****</v>
      </c>
      <c r="S320">
        <v>43.07</v>
      </c>
      <c r="T320" t="str">
        <v>FCR-1.1.2.29</v>
      </c>
      <c r="U320" t="str">
        <v>Q2</v>
      </c>
      <c r="Y320" t="str">
        <v>B</v>
      </c>
      <c r="Z320" t="str">
        <v>X5</v>
      </c>
      <c r="AA320">
        <v>1573519</v>
      </c>
      <c r="AB320">
        <v>0</v>
      </c>
      <c r="AC320">
        <v>44680</v>
      </c>
      <c r="AD320">
        <v>202204</v>
      </c>
      <c r="AE320" t="str">
        <v>46570</v>
      </c>
      <c r="AF320" t="str">
        <v>Banking costs</v>
      </c>
      <c r="AG320">
        <v>590</v>
      </c>
      <c r="AH320">
        <v>65827</v>
      </c>
      <c r="AI320" t="str">
        <v>PID65000</v>
      </c>
      <c r="AJ320" t="str">
        <v>EU</v>
      </c>
      <c r="AK320">
        <v>0</v>
      </c>
      <c r="AL320">
        <v>0</v>
      </c>
      <c r="AM320">
        <v>5</v>
      </c>
      <c r="AN320" t="str">
        <v>Southeast Asia</v>
      </c>
      <c r="AO320">
        <v>0</v>
      </c>
      <c r="AP320" t="str">
        <v>Monthly**************pr'22*****</v>
      </c>
      <c r="AQ320">
        <v>1.5</v>
      </c>
      <c r="AR320" t="str">
        <v xml:space="preserve">FCR-5.6 </v>
      </c>
      <c r="AS320" t="str">
        <v>Q2</v>
      </c>
    </row>
    <row r="321" spans="1:45" x14ac:dyDescent="0.25">
      <c r="A321" t="str">
        <v>B</v>
      </c>
      <c r="B321" t="str">
        <v>X5</v>
      </c>
      <c r="C321">
        <v>1573516</v>
      </c>
      <c r="D321">
        <v>1</v>
      </c>
      <c r="E321" s="2">
        <v>44680</v>
      </c>
      <c r="F321">
        <v>202204</v>
      </c>
      <c r="G321" t="str">
        <v>47390</v>
      </c>
      <c r="H321" t="str">
        <v>Other employee benefits</v>
      </c>
      <c r="I321">
        <v>590</v>
      </c>
      <c r="J321">
        <v>65804</v>
      </c>
      <c r="K321" t="str">
        <v>PID65000</v>
      </c>
      <c r="L321" t="str">
        <v>EU</v>
      </c>
      <c r="M321">
        <v>0</v>
      </c>
      <c r="N321">
        <v>0</v>
      </c>
      <c r="O321">
        <v>5</v>
      </c>
      <c r="P321" t="str">
        <v>Southeast Asia</v>
      </c>
      <c r="Q321">
        <v>0</v>
      </c>
      <c r="R321" t="str">
        <v>Communi**************Da in A*****</v>
      </c>
      <c r="S321">
        <v>15.19</v>
      </c>
      <c r="T321" t="str">
        <v>FCR-1.1.2.26</v>
      </c>
      <c r="U321" t="str">
        <v>Q2</v>
      </c>
      <c r="Y321" t="str">
        <v>B</v>
      </c>
      <c r="Z321" t="str">
        <v>X5</v>
      </c>
      <c r="AA321">
        <v>1573519</v>
      </c>
      <c r="AB321">
        <v>4</v>
      </c>
      <c r="AC321">
        <v>44680</v>
      </c>
      <c r="AD321">
        <v>202204</v>
      </c>
      <c r="AE321" t="str">
        <v>48312</v>
      </c>
      <c r="AF321" t="str">
        <v>Interest income, abroad</v>
      </c>
      <c r="AG321">
        <v>590</v>
      </c>
      <c r="AH321">
        <v>65827</v>
      </c>
      <c r="AI321" t="str">
        <v>PID65000</v>
      </c>
      <c r="AJ321" t="str">
        <v>EU</v>
      </c>
      <c r="AK321">
        <v>0</v>
      </c>
      <c r="AL321">
        <v>0</v>
      </c>
      <c r="AM321">
        <v>5</v>
      </c>
      <c r="AN321" t="str">
        <v>Southeast Asia</v>
      </c>
      <c r="AO321">
        <v>0</v>
      </c>
      <c r="AP321" t="str">
        <v>Interes**************2*****</v>
      </c>
      <c r="AQ321">
        <v>-4.22</v>
      </c>
      <c r="AR321" t="str">
        <v xml:space="preserve">FCR-5.6 </v>
      </c>
      <c r="AS321" t="str">
        <v>Q2</v>
      </c>
    </row>
    <row r="322" spans="1:45" x14ac:dyDescent="0.25">
      <c r="A322" t="str">
        <v>B</v>
      </c>
      <c r="B322" t="str">
        <v>X5</v>
      </c>
      <c r="C322">
        <v>1573516</v>
      </c>
      <c r="D322">
        <v>3</v>
      </c>
      <c r="E322" s="2">
        <v>44680</v>
      </c>
      <c r="F322">
        <v>202204</v>
      </c>
      <c r="G322" t="str">
        <v>47390</v>
      </c>
      <c r="H322" t="str">
        <v>Other employee benefits</v>
      </c>
      <c r="I322">
        <v>590</v>
      </c>
      <c r="J322">
        <v>65802</v>
      </c>
      <c r="K322" t="str">
        <v>PID65000</v>
      </c>
      <c r="L322" t="str">
        <v>EU</v>
      </c>
      <c r="M322">
        <v>0</v>
      </c>
      <c r="N322">
        <v>0</v>
      </c>
      <c r="O322">
        <v>5</v>
      </c>
      <c r="P322" t="str">
        <v>Southeast Asia</v>
      </c>
      <c r="Q322">
        <v>0</v>
      </c>
      <c r="R322" t="str">
        <v>Communi**************Ly in A*****</v>
      </c>
      <c r="S322">
        <v>39.96</v>
      </c>
      <c r="T322" t="str">
        <v>FCR-1.1.1.33</v>
      </c>
      <c r="U322" t="str">
        <v>Q2</v>
      </c>
      <c r="Y322" t="str">
        <v>B</v>
      </c>
      <c r="Z322" t="str">
        <v>X5</v>
      </c>
      <c r="AA322">
        <v>1573519</v>
      </c>
      <c r="AB322">
        <v>11</v>
      </c>
      <c r="AC322">
        <v>44680</v>
      </c>
      <c r="AD322">
        <v>202204</v>
      </c>
      <c r="AE322" t="str">
        <v>46570</v>
      </c>
      <c r="AF322" t="str">
        <v>Banking costs</v>
      </c>
      <c r="AG322">
        <v>590</v>
      </c>
      <c r="AH322">
        <v>65827</v>
      </c>
      <c r="AI322" t="str">
        <v>PID65000</v>
      </c>
      <c r="AJ322" t="str">
        <v>EU</v>
      </c>
      <c r="AK322">
        <v>0</v>
      </c>
      <c r="AL322">
        <v>0</v>
      </c>
      <c r="AM322">
        <v>5</v>
      </c>
      <c r="AN322" t="str">
        <v>Southeast Asia</v>
      </c>
      <c r="AO322">
        <v>0</v>
      </c>
      <c r="AP322" t="str">
        <v>Bank ch**************2nd Dis*****</v>
      </c>
      <c r="AQ322">
        <v>3</v>
      </c>
      <c r="AR322" t="str">
        <v xml:space="preserve">FCR-5.6 </v>
      </c>
      <c r="AS322" t="str">
        <v>Q2</v>
      </c>
    </row>
    <row r="323" spans="1:45" x14ac:dyDescent="0.25">
      <c r="A323" t="str">
        <v>B</v>
      </c>
      <c r="B323" t="str">
        <v>X5</v>
      </c>
      <c r="C323">
        <v>1573516</v>
      </c>
      <c r="D323">
        <v>5</v>
      </c>
      <c r="E323" s="2">
        <v>44680</v>
      </c>
      <c r="F323">
        <v>202204</v>
      </c>
      <c r="G323" t="str">
        <v>47390</v>
      </c>
      <c r="H323" t="str">
        <v>Other employee benefits</v>
      </c>
      <c r="I323">
        <v>590</v>
      </c>
      <c r="J323">
        <v>65805</v>
      </c>
      <c r="K323" t="str">
        <v>PID65000</v>
      </c>
      <c r="L323" t="str">
        <v>EU</v>
      </c>
      <c r="M323">
        <v>0</v>
      </c>
      <c r="N323">
        <v>0</v>
      </c>
      <c r="O323">
        <v>5</v>
      </c>
      <c r="P323" t="str">
        <v>Southeast Asia</v>
      </c>
      <c r="Q323">
        <v>0</v>
      </c>
      <c r="R323" t="str">
        <v>Communi**************sa in A*****</v>
      </c>
      <c r="S323">
        <v>1.57</v>
      </c>
      <c r="T323" t="str">
        <v>FCR-1.1.2.27</v>
      </c>
      <c r="U323" t="str">
        <v>Q2</v>
      </c>
      <c r="Y323" t="str">
        <v>B</v>
      </c>
      <c r="Z323" t="str">
        <v>H5</v>
      </c>
      <c r="AA323">
        <v>1573521</v>
      </c>
      <c r="AB323">
        <v>0</v>
      </c>
      <c r="AC323">
        <v>44680</v>
      </c>
      <c r="AD323">
        <v>202204</v>
      </c>
      <c r="AE323" t="str">
        <v>46212</v>
      </c>
      <c r="AF323" t="str">
        <v>Mobile telephone</v>
      </c>
      <c r="AG323">
        <v>590</v>
      </c>
      <c r="AH323">
        <v>65822</v>
      </c>
      <c r="AI323" t="str">
        <v>PID65000</v>
      </c>
      <c r="AJ323" t="str">
        <v>EU</v>
      </c>
      <c r="AK323">
        <v>0</v>
      </c>
      <c r="AL323">
        <v>0</v>
      </c>
      <c r="AM323">
        <v>5</v>
      </c>
      <c r="AN323" t="str">
        <v>Southeast Asia</v>
      </c>
      <c r="AO323">
        <v>0</v>
      </c>
      <c r="AP323" t="str">
        <v>Monthly**************ellcard*****</v>
      </c>
      <c r="AQ323">
        <v>6.7</v>
      </c>
      <c r="AR323" t="str">
        <v xml:space="preserve">FCR-4.4 </v>
      </c>
      <c r="AS323" t="str">
        <v>Q2</v>
      </c>
    </row>
    <row r="324" spans="1:45" x14ac:dyDescent="0.25">
      <c r="A324" t="str">
        <v>B</v>
      </c>
      <c r="B324" t="str">
        <v>X5</v>
      </c>
      <c r="C324">
        <v>1573516</v>
      </c>
      <c r="D324">
        <v>7</v>
      </c>
      <c r="E324" s="2">
        <v>44680</v>
      </c>
      <c r="F324">
        <v>202204</v>
      </c>
      <c r="G324" t="str">
        <v>47390</v>
      </c>
      <c r="H324" t="str">
        <v>Other employee benefits</v>
      </c>
      <c r="I324">
        <v>590</v>
      </c>
      <c r="J324">
        <v>65807</v>
      </c>
      <c r="K324" t="str">
        <v>PID65000</v>
      </c>
      <c r="L324" t="str">
        <v>EU</v>
      </c>
      <c r="M324">
        <v>0</v>
      </c>
      <c r="N324">
        <v>0</v>
      </c>
      <c r="O324">
        <v>5</v>
      </c>
      <c r="P324" t="str">
        <v>Southeast Asia</v>
      </c>
      <c r="Q324">
        <v>0</v>
      </c>
      <c r="R324" t="str">
        <v>Communi**************uch in *****</v>
      </c>
      <c r="S324">
        <v>0.52</v>
      </c>
      <c r="T324" t="str">
        <v>FCR-1.1.2.29</v>
      </c>
      <c r="U324" t="str">
        <v>Q2</v>
      </c>
      <c r="Y324" t="str">
        <v>B</v>
      </c>
      <c r="Z324" t="str">
        <v>H5</v>
      </c>
      <c r="AA324">
        <v>1573521</v>
      </c>
      <c r="AB324">
        <v>2</v>
      </c>
      <c r="AC324">
        <v>44680</v>
      </c>
      <c r="AD324">
        <v>202204</v>
      </c>
      <c r="AE324" t="str">
        <v>45510</v>
      </c>
      <c r="AF324" t="str">
        <v>Repairs and maintenance of equipment</v>
      </c>
      <c r="AG324">
        <v>590</v>
      </c>
      <c r="AH324">
        <v>65821</v>
      </c>
      <c r="AI324" t="str">
        <v>PID65000</v>
      </c>
      <c r="AJ324" t="str">
        <v>EU</v>
      </c>
      <c r="AK324">
        <v>0</v>
      </c>
      <c r="AL324">
        <v>0</v>
      </c>
      <c r="AM324">
        <v>5</v>
      </c>
      <c r="AN324" t="str">
        <v>Southeast Asia</v>
      </c>
      <c r="AO324">
        <v>0</v>
      </c>
      <c r="AP324" t="str">
        <v>Refill **************r print*****</v>
      </c>
      <c r="AQ324">
        <v>16</v>
      </c>
      <c r="AR324" t="str">
        <v xml:space="preserve">FCR-4.3 </v>
      </c>
      <c r="AS324" t="str">
        <v>Q2</v>
      </c>
    </row>
    <row r="325" spans="1:45" x14ac:dyDescent="0.25">
      <c r="A325" t="str">
        <v>B</v>
      </c>
      <c r="B325" t="str">
        <v>X5</v>
      </c>
      <c r="C325">
        <v>1573517</v>
      </c>
      <c r="D325">
        <v>1</v>
      </c>
      <c r="E325" s="2">
        <v>44680</v>
      </c>
      <c r="F325">
        <v>202204</v>
      </c>
      <c r="G325" t="str">
        <v>47586</v>
      </c>
      <c r="H325" t="str">
        <v>Personnel insurance (employees outside HO)</v>
      </c>
      <c r="I325">
        <v>590</v>
      </c>
      <c r="J325">
        <v>65804</v>
      </c>
      <c r="K325" t="str">
        <v>PID65000</v>
      </c>
      <c r="L325" t="str">
        <v>EU</v>
      </c>
      <c r="M325">
        <v>0</v>
      </c>
      <c r="N325">
        <v>0</v>
      </c>
      <c r="O325">
        <v>5</v>
      </c>
      <c r="P325" t="str">
        <v>Southeast Asia</v>
      </c>
      <c r="Q325">
        <v>0</v>
      </c>
      <c r="R325" t="str">
        <v>health **************urance *****</v>
      </c>
      <c r="S325">
        <v>3.16</v>
      </c>
      <c r="T325" t="str">
        <v>FCR-1.1.2.26</v>
      </c>
      <c r="U325" t="str">
        <v>Q2</v>
      </c>
      <c r="Y325" t="str">
        <v>B</v>
      </c>
      <c r="Z325" t="str">
        <v>H5</v>
      </c>
      <c r="AA325">
        <v>1573521</v>
      </c>
      <c r="AB325">
        <v>4</v>
      </c>
      <c r="AC325">
        <v>44680</v>
      </c>
      <c r="AD325">
        <v>202204</v>
      </c>
      <c r="AE325" t="str">
        <v>46150</v>
      </c>
      <c r="AF325" t="str">
        <v>Printed matter</v>
      </c>
      <c r="AG325">
        <v>590</v>
      </c>
      <c r="AH325">
        <v>65821</v>
      </c>
      <c r="AI325" t="str">
        <v>PID65000</v>
      </c>
      <c r="AJ325" t="str">
        <v>EU</v>
      </c>
      <c r="AK325">
        <v>0</v>
      </c>
      <c r="AL325">
        <v>0</v>
      </c>
      <c r="AM325">
        <v>5</v>
      </c>
      <c r="AN325" t="str">
        <v>Southeast Asia</v>
      </c>
      <c r="AO325">
        <v>0</v>
      </c>
      <c r="AP325" t="str">
        <v>Printin**************g Docum*****</v>
      </c>
      <c r="AQ325">
        <v>19.079999999999998</v>
      </c>
      <c r="AR325" t="str">
        <v xml:space="preserve">FCR-4.3 </v>
      </c>
      <c r="AS325" t="str">
        <v>Q2</v>
      </c>
    </row>
    <row r="326" spans="1:45" x14ac:dyDescent="0.25">
      <c r="A326" t="str">
        <v>B</v>
      </c>
      <c r="B326" t="str">
        <v>X5</v>
      </c>
      <c r="C326">
        <v>1573517</v>
      </c>
      <c r="D326">
        <v>3</v>
      </c>
      <c r="E326" s="2">
        <v>44680</v>
      </c>
      <c r="F326">
        <v>202204</v>
      </c>
      <c r="G326" t="str">
        <v>47586</v>
      </c>
      <c r="H326" t="str">
        <v>Personnel insurance (employees outside HO)</v>
      </c>
      <c r="I326">
        <v>590</v>
      </c>
      <c r="J326">
        <v>65802</v>
      </c>
      <c r="K326" t="str">
        <v>PID65000</v>
      </c>
      <c r="L326" t="str">
        <v>EU</v>
      </c>
      <c r="M326">
        <v>0</v>
      </c>
      <c r="N326">
        <v>0</v>
      </c>
      <c r="O326">
        <v>5</v>
      </c>
      <c r="P326" t="str">
        <v>Southeast Asia</v>
      </c>
      <c r="Q326">
        <v>0</v>
      </c>
      <c r="R326" t="str">
        <v>health **************urance *****</v>
      </c>
      <c r="S326">
        <v>8.32</v>
      </c>
      <c r="T326" t="str">
        <v>FCR-1.1.1.33</v>
      </c>
      <c r="U326" t="str">
        <v>Q2</v>
      </c>
      <c r="Y326" t="str">
        <v>B</v>
      </c>
      <c r="Z326" t="str">
        <v>H5</v>
      </c>
      <c r="AA326">
        <v>1573521</v>
      </c>
      <c r="AB326">
        <v>5</v>
      </c>
      <c r="AC326">
        <v>44680</v>
      </c>
      <c r="AD326">
        <v>202204</v>
      </c>
      <c r="AE326" t="str">
        <v>45460</v>
      </c>
      <c r="AF326" t="str">
        <v>Consumable materials</v>
      </c>
      <c r="AG326">
        <v>590</v>
      </c>
      <c r="AH326">
        <v>65821</v>
      </c>
      <c r="AI326" t="str">
        <v>PID65000</v>
      </c>
      <c r="AJ326" t="str">
        <v>EU</v>
      </c>
      <c r="AK326">
        <v>0</v>
      </c>
      <c r="AL326">
        <v>0</v>
      </c>
      <c r="AM326">
        <v>5</v>
      </c>
      <c r="AN326" t="str">
        <v>Southeast Asia</v>
      </c>
      <c r="AO326">
        <v>0</v>
      </c>
      <c r="AP326" t="str">
        <v>general**************ning de*****</v>
      </c>
      <c r="AQ326">
        <v>5.63</v>
      </c>
      <c r="AR326" t="str">
        <v xml:space="preserve">FCR-4.3 </v>
      </c>
      <c r="AS326" t="str">
        <v>Q2</v>
      </c>
    </row>
    <row r="327" spans="1:45" x14ac:dyDescent="0.25">
      <c r="A327" t="str">
        <v>B</v>
      </c>
      <c r="B327" t="str">
        <v>X5</v>
      </c>
      <c r="C327">
        <v>1573517</v>
      </c>
      <c r="D327">
        <v>5</v>
      </c>
      <c r="E327" s="2">
        <v>44680</v>
      </c>
      <c r="F327">
        <v>202204</v>
      </c>
      <c r="G327" t="str">
        <v>47586</v>
      </c>
      <c r="H327" t="str">
        <v>Personnel insurance (employees outside HO)</v>
      </c>
      <c r="I327">
        <v>590</v>
      </c>
      <c r="J327">
        <v>65805</v>
      </c>
      <c r="K327" t="str">
        <v>PID65000</v>
      </c>
      <c r="L327" t="str">
        <v>EU</v>
      </c>
      <c r="M327">
        <v>0</v>
      </c>
      <c r="N327">
        <v>0</v>
      </c>
      <c r="O327">
        <v>5</v>
      </c>
      <c r="P327" t="str">
        <v>Southeast Asia</v>
      </c>
      <c r="Q327">
        <v>0</v>
      </c>
      <c r="R327" t="str">
        <v>health **************urance *****</v>
      </c>
      <c r="S327">
        <v>1.0900000000000001</v>
      </c>
      <c r="T327" t="str">
        <v>FCR-1.1.2.27</v>
      </c>
      <c r="U327" t="str">
        <v>Q2</v>
      </c>
      <c r="Y327" t="str">
        <v>B</v>
      </c>
      <c r="Z327" t="str">
        <v>H5</v>
      </c>
      <c r="AA327">
        <v>1573523</v>
      </c>
      <c r="AB327">
        <v>0</v>
      </c>
      <c r="AC327">
        <v>44680</v>
      </c>
      <c r="AD327">
        <v>202204</v>
      </c>
      <c r="AE327" t="str">
        <v>47586</v>
      </c>
      <c r="AF327" t="str">
        <v>Personnel insurance (employees outside HO)</v>
      </c>
      <c r="AG327">
        <v>590</v>
      </c>
      <c r="AH327">
        <v>65806</v>
      </c>
      <c r="AI327" t="str">
        <v>PID65000</v>
      </c>
      <c r="AJ327" t="str">
        <v>EU</v>
      </c>
      <c r="AK327">
        <v>0</v>
      </c>
      <c r="AL327">
        <v>0</v>
      </c>
      <c r="AM327">
        <v>5</v>
      </c>
      <c r="AN327" t="str">
        <v>Southeast Asia</v>
      </c>
      <c r="AO327">
        <v>0</v>
      </c>
      <c r="AP327" t="str">
        <v>MGA ins**************Minea-h*****</v>
      </c>
      <c r="AQ327">
        <v>-13.15</v>
      </c>
      <c r="AR327" t="str">
        <v>FCR-1.1.2.28</v>
      </c>
      <c r="AS327" t="str">
        <v>Q2</v>
      </c>
    </row>
    <row r="328" spans="1:45" x14ac:dyDescent="0.25">
      <c r="A328" t="str">
        <v>B</v>
      </c>
      <c r="B328" t="str">
        <v>X5</v>
      </c>
      <c r="C328">
        <v>1573517</v>
      </c>
      <c r="D328">
        <v>7</v>
      </c>
      <c r="E328" s="2">
        <v>44680</v>
      </c>
      <c r="F328">
        <v>202204</v>
      </c>
      <c r="G328" t="str">
        <v>47586</v>
      </c>
      <c r="H328" t="str">
        <v>Personnel insurance (employees outside HO)</v>
      </c>
      <c r="I328">
        <v>590</v>
      </c>
      <c r="J328">
        <v>65807</v>
      </c>
      <c r="K328" t="str">
        <v>PID65000</v>
      </c>
      <c r="L328" t="str">
        <v>EU</v>
      </c>
      <c r="M328">
        <v>0</v>
      </c>
      <c r="N328">
        <v>0</v>
      </c>
      <c r="O328">
        <v>5</v>
      </c>
      <c r="P328" t="str">
        <v>Southeast Asia</v>
      </c>
      <c r="Q328">
        <v>0</v>
      </c>
      <c r="R328" t="str">
        <v>health **************urance *****</v>
      </c>
      <c r="S328">
        <v>1.0900000000000001</v>
      </c>
      <c r="T328" t="str">
        <v>FCR-1.1.2.29</v>
      </c>
      <c r="U328" t="str">
        <v>Q2</v>
      </c>
      <c r="Y328" t="str">
        <v>B</v>
      </c>
      <c r="Z328" t="str">
        <v>X5</v>
      </c>
      <c r="AA328">
        <v>1573525</v>
      </c>
      <c r="AB328">
        <v>0</v>
      </c>
      <c r="AC328">
        <v>44680</v>
      </c>
      <c r="AD328">
        <v>202204</v>
      </c>
      <c r="AE328" t="str">
        <v>44323</v>
      </c>
      <c r="AF328" t="str">
        <v>Sub granting</v>
      </c>
      <c r="AG328">
        <v>590</v>
      </c>
      <c r="AH328">
        <v>65830</v>
      </c>
      <c r="AI328" t="str">
        <v>PID65000</v>
      </c>
      <c r="AJ328" t="str">
        <v>EU</v>
      </c>
      <c r="AK328">
        <v>0</v>
      </c>
      <c r="AL328">
        <v>0</v>
      </c>
      <c r="AM328">
        <v>5</v>
      </c>
      <c r="AN328" t="str">
        <v>Southeast Asia</v>
      </c>
      <c r="AO328">
        <v>0</v>
      </c>
      <c r="AP328" t="str">
        <v>correct**************91_Carr*****</v>
      </c>
      <c r="AQ328">
        <v>-1349.22</v>
      </c>
      <c r="AR328" t="str">
        <v xml:space="preserve">FCR-6.3 </v>
      </c>
      <c r="AS328" t="str">
        <v>Q2</v>
      </c>
    </row>
    <row r="329" spans="1:45" x14ac:dyDescent="0.25">
      <c r="A329" t="str">
        <v>B</v>
      </c>
      <c r="B329" t="str">
        <v>X5</v>
      </c>
      <c r="C329">
        <v>1573518</v>
      </c>
      <c r="D329">
        <v>2</v>
      </c>
      <c r="E329" s="2">
        <v>44680</v>
      </c>
      <c r="F329">
        <v>202204</v>
      </c>
      <c r="G329" t="str">
        <v>46990</v>
      </c>
      <c r="H329" t="str">
        <v>Other external expenses</v>
      </c>
      <c r="I329">
        <v>590</v>
      </c>
      <c r="J329">
        <v>65804</v>
      </c>
      <c r="K329" t="str">
        <v>PID65000</v>
      </c>
      <c r="L329" t="str">
        <v>EU</v>
      </c>
      <c r="M329">
        <v>0</v>
      </c>
      <c r="N329">
        <v>0</v>
      </c>
      <c r="O329">
        <v>5</v>
      </c>
      <c r="P329" t="str">
        <v>Southeast Asia</v>
      </c>
      <c r="Q329">
        <v>0</v>
      </c>
      <c r="R329" t="str">
        <v>NSSF to**************2_EU*****</v>
      </c>
      <c r="S329">
        <v>2.98</v>
      </c>
      <c r="T329" t="str">
        <v>FCR-1.1.2.26</v>
      </c>
      <c r="U329" t="str">
        <v>Q2</v>
      </c>
      <c r="Y329" t="str">
        <v>B</v>
      </c>
      <c r="Z329" t="str">
        <v>X5</v>
      </c>
      <c r="AA329">
        <v>1573525</v>
      </c>
      <c r="AB329">
        <v>1</v>
      </c>
      <c r="AC329">
        <v>44680</v>
      </c>
      <c r="AD329">
        <v>202204</v>
      </c>
      <c r="AE329" t="str">
        <v>44323</v>
      </c>
      <c r="AF329" t="str">
        <v>Sub granting</v>
      </c>
      <c r="AG329">
        <v>590</v>
      </c>
      <c r="AH329">
        <v>65830</v>
      </c>
      <c r="AI329" t="str">
        <v>PID65000</v>
      </c>
      <c r="AJ329" t="str">
        <v>EU</v>
      </c>
      <c r="AK329">
        <v>0</v>
      </c>
      <c r="AL329">
        <v>0</v>
      </c>
      <c r="AM329">
        <v>5</v>
      </c>
      <c r="AN329" t="str">
        <v>Southeast Asia</v>
      </c>
      <c r="AO329">
        <v>0</v>
      </c>
      <c r="AP329" t="str">
        <v>correct**************92_Carr*****</v>
      </c>
      <c r="AQ329">
        <v>-697.89</v>
      </c>
      <c r="AR329" t="str">
        <v xml:space="preserve">FCR-6.3 </v>
      </c>
      <c r="AS329" t="str">
        <v>Q2</v>
      </c>
    </row>
    <row r="330" spans="1:45" x14ac:dyDescent="0.25">
      <c r="A330" t="str">
        <v>B</v>
      </c>
      <c r="B330" t="str">
        <v>X5</v>
      </c>
      <c r="C330">
        <v>1573518</v>
      </c>
      <c r="D330">
        <v>4</v>
      </c>
      <c r="E330" s="2">
        <v>44680</v>
      </c>
      <c r="F330">
        <v>202204</v>
      </c>
      <c r="G330" t="str">
        <v>46990</v>
      </c>
      <c r="H330" t="str">
        <v>Other external expenses</v>
      </c>
      <c r="I330">
        <v>590</v>
      </c>
      <c r="J330">
        <v>65802</v>
      </c>
      <c r="K330" t="str">
        <v>PID65000</v>
      </c>
      <c r="L330" t="str">
        <v>EU</v>
      </c>
      <c r="M330">
        <v>0</v>
      </c>
      <c r="N330">
        <v>0</v>
      </c>
      <c r="O330">
        <v>5</v>
      </c>
      <c r="P330" t="str">
        <v>Southeast Asia</v>
      </c>
      <c r="Q330">
        <v>0</v>
      </c>
      <c r="R330" t="str">
        <v>NSSF to**************2_EU*****</v>
      </c>
      <c r="S330">
        <v>7.08</v>
      </c>
      <c r="T330" t="str">
        <v>FCR-1.1.1.33</v>
      </c>
      <c r="U330" t="str">
        <v>Q2</v>
      </c>
      <c r="Y330" t="str">
        <v>B</v>
      </c>
      <c r="Z330" t="str">
        <v>X5</v>
      </c>
      <c r="AA330">
        <v>1573525</v>
      </c>
      <c r="AB330">
        <v>2</v>
      </c>
      <c r="AC330">
        <v>44680</v>
      </c>
      <c r="AD330">
        <v>202204</v>
      </c>
      <c r="AE330" t="str">
        <v>44323</v>
      </c>
      <c r="AF330" t="str">
        <v>Sub granting</v>
      </c>
      <c r="AG330">
        <v>590</v>
      </c>
      <c r="AH330">
        <v>65830</v>
      </c>
      <c r="AI330" t="str">
        <v>PID65000</v>
      </c>
      <c r="AJ330" t="str">
        <v>EU</v>
      </c>
      <c r="AK330">
        <v>0</v>
      </c>
      <c r="AL330">
        <v>0</v>
      </c>
      <c r="AM330">
        <v>5</v>
      </c>
      <c r="AN330" t="str">
        <v>Southeast Asia</v>
      </c>
      <c r="AO330">
        <v>0</v>
      </c>
      <c r="AP330" t="str">
        <v>correct**************93_Carr*****</v>
      </c>
      <c r="AQ330">
        <v>-2444.84</v>
      </c>
      <c r="AR330" t="str">
        <v xml:space="preserve">FCR-6.3 </v>
      </c>
      <c r="AS330" t="str">
        <v>Q2</v>
      </c>
    </row>
    <row r="331" spans="1:45" x14ac:dyDescent="0.25">
      <c r="A331" t="str">
        <v>B</v>
      </c>
      <c r="B331" t="str">
        <v>X5</v>
      </c>
      <c r="C331">
        <v>1573518</v>
      </c>
      <c r="D331">
        <v>6</v>
      </c>
      <c r="E331" s="2">
        <v>44680</v>
      </c>
      <c r="F331">
        <v>202204</v>
      </c>
      <c r="G331" t="str">
        <v>46990</v>
      </c>
      <c r="H331" t="str">
        <v>Other external expenses</v>
      </c>
      <c r="I331">
        <v>590</v>
      </c>
      <c r="J331">
        <v>65805</v>
      </c>
      <c r="K331" t="str">
        <v>PID65000</v>
      </c>
      <c r="L331" t="str">
        <v>EU</v>
      </c>
      <c r="M331">
        <v>0</v>
      </c>
      <c r="N331">
        <v>0</v>
      </c>
      <c r="O331">
        <v>5</v>
      </c>
      <c r="P331" t="str">
        <v>Southeast Asia</v>
      </c>
      <c r="Q331">
        <v>0</v>
      </c>
      <c r="R331" t="str">
        <v>NSSF to**************2_EU*****</v>
      </c>
      <c r="S331">
        <v>1.0900000000000001</v>
      </c>
      <c r="T331" t="str">
        <v>FCR-1.1.2.27</v>
      </c>
      <c r="U331" t="str">
        <v>Q2</v>
      </c>
      <c r="Y331" t="str">
        <v>B</v>
      </c>
      <c r="Z331" t="str">
        <v>X5</v>
      </c>
      <c r="AA331">
        <v>1573525</v>
      </c>
      <c r="AB331">
        <v>3</v>
      </c>
      <c r="AC331">
        <v>44680</v>
      </c>
      <c r="AD331">
        <v>202204</v>
      </c>
      <c r="AE331" t="str">
        <v>44323</v>
      </c>
      <c r="AF331" t="str">
        <v>Sub granting</v>
      </c>
      <c r="AG331">
        <v>590</v>
      </c>
      <c r="AH331">
        <v>65830</v>
      </c>
      <c r="AI331" t="str">
        <v>PID65000</v>
      </c>
      <c r="AJ331" t="str">
        <v>EU</v>
      </c>
      <c r="AK331">
        <v>0</v>
      </c>
      <c r="AL331">
        <v>0</v>
      </c>
      <c r="AM331">
        <v>5</v>
      </c>
      <c r="AN331" t="str">
        <v>Southeast Asia</v>
      </c>
      <c r="AO331">
        <v>0</v>
      </c>
      <c r="AP331" t="str">
        <v>correct**************94_Carr*****</v>
      </c>
      <c r="AQ331">
        <v>-1285.6300000000001</v>
      </c>
      <c r="AR331" t="str">
        <v xml:space="preserve">FCR-6.3 </v>
      </c>
      <c r="AS331" t="str">
        <v>Q2</v>
      </c>
    </row>
    <row r="332" spans="1:45" x14ac:dyDescent="0.25">
      <c r="A332" t="str">
        <v>B</v>
      </c>
      <c r="B332" t="str">
        <v>X5</v>
      </c>
      <c r="C332">
        <v>1573518</v>
      </c>
      <c r="D332">
        <v>8</v>
      </c>
      <c r="E332" s="2">
        <v>44680</v>
      </c>
      <c r="F332">
        <v>202204</v>
      </c>
      <c r="G332" t="str">
        <v>46990</v>
      </c>
      <c r="H332" t="str">
        <v>Other external expenses</v>
      </c>
      <c r="I332">
        <v>590</v>
      </c>
      <c r="J332">
        <v>65807</v>
      </c>
      <c r="K332" t="str">
        <v>PID65000</v>
      </c>
      <c r="L332" t="str">
        <v>EU</v>
      </c>
      <c r="M332">
        <v>0</v>
      </c>
      <c r="N332">
        <v>0</v>
      </c>
      <c r="O332">
        <v>5</v>
      </c>
      <c r="P332" t="str">
        <v>Southeast Asia</v>
      </c>
      <c r="Q332">
        <v>0</v>
      </c>
      <c r="R332" t="str">
        <v>NSSF to**************22_EU*****</v>
      </c>
      <c r="S332">
        <v>1.03</v>
      </c>
      <c r="T332" t="str">
        <v>FCR-1.1.2.29</v>
      </c>
      <c r="U332" t="str">
        <v>Q2</v>
      </c>
      <c r="Y332" t="str">
        <v>B</v>
      </c>
      <c r="Z332" t="str">
        <v>X5</v>
      </c>
      <c r="AA332">
        <v>1573525</v>
      </c>
      <c r="AB332">
        <v>4</v>
      </c>
      <c r="AC332">
        <v>44680</v>
      </c>
      <c r="AD332">
        <v>202204</v>
      </c>
      <c r="AE332" t="str">
        <v>44323</v>
      </c>
      <c r="AF332" t="str">
        <v>Sub granting</v>
      </c>
      <c r="AG332">
        <v>590</v>
      </c>
      <c r="AH332">
        <v>65830</v>
      </c>
      <c r="AI332" t="str">
        <v>PID65000</v>
      </c>
      <c r="AJ332" t="str">
        <v>EU</v>
      </c>
      <c r="AK332">
        <v>0</v>
      </c>
      <c r="AL332">
        <v>0</v>
      </c>
      <c r="AM332">
        <v>5</v>
      </c>
      <c r="AN332" t="str">
        <v>Southeast Asia</v>
      </c>
      <c r="AO332">
        <v>0</v>
      </c>
      <c r="AP332" t="str">
        <v>correct**************91_Carr*****</v>
      </c>
      <c r="AQ332">
        <v>1349.22</v>
      </c>
      <c r="AR332" t="str">
        <v xml:space="preserve">FCR-6.3 </v>
      </c>
      <c r="AS332" t="str">
        <v>Q2</v>
      </c>
    </row>
    <row r="333" spans="1:45" x14ac:dyDescent="0.25">
      <c r="A333" t="str">
        <v>B</v>
      </c>
      <c r="B333" t="str">
        <v>X5</v>
      </c>
      <c r="C333">
        <v>1573519</v>
      </c>
      <c r="D333">
        <v>0</v>
      </c>
      <c r="E333" s="2">
        <v>44680</v>
      </c>
      <c r="F333">
        <v>202204</v>
      </c>
      <c r="G333" t="str">
        <v>46570</v>
      </c>
      <c r="H333" t="str">
        <v>Banking costs</v>
      </c>
      <c r="I333">
        <v>590</v>
      </c>
      <c r="J333">
        <v>65827</v>
      </c>
      <c r="K333" t="str">
        <v>PID65000</v>
      </c>
      <c r="L333" t="str">
        <v>EU</v>
      </c>
      <c r="M333">
        <v>0</v>
      </c>
      <c r="N333">
        <v>0</v>
      </c>
      <c r="O333">
        <v>5</v>
      </c>
      <c r="P333" t="str">
        <v>Southeast Asia</v>
      </c>
      <c r="Q333">
        <v>0</v>
      </c>
      <c r="R333" t="str">
        <v>Monthly**************pr'22*****</v>
      </c>
      <c r="S333">
        <v>1.5</v>
      </c>
      <c r="T333" t="str">
        <v xml:space="preserve">FCR-5.6 </v>
      </c>
      <c r="U333" t="str">
        <v>Q2</v>
      </c>
      <c r="Y333" t="str">
        <v>B</v>
      </c>
      <c r="Z333" t="str">
        <v>X5</v>
      </c>
      <c r="AA333">
        <v>1573525</v>
      </c>
      <c r="AB333">
        <v>5</v>
      </c>
      <c r="AC333">
        <v>44680</v>
      </c>
      <c r="AD333">
        <v>202204</v>
      </c>
      <c r="AE333" t="str">
        <v>44323</v>
      </c>
      <c r="AF333" t="str">
        <v>Sub granting</v>
      </c>
      <c r="AG333">
        <v>590</v>
      </c>
      <c r="AH333">
        <v>65830</v>
      </c>
      <c r="AI333" t="str">
        <v>PID65000</v>
      </c>
      <c r="AJ333" t="str">
        <v>EU</v>
      </c>
      <c r="AK333">
        <v>0</v>
      </c>
      <c r="AL333">
        <v>0</v>
      </c>
      <c r="AM333">
        <v>5</v>
      </c>
      <c r="AN333" t="str">
        <v>Southeast Asia</v>
      </c>
      <c r="AO333">
        <v>0</v>
      </c>
      <c r="AP333" t="str">
        <v>correct**************92_Carr*****</v>
      </c>
      <c r="AQ333">
        <v>697.89</v>
      </c>
      <c r="AR333" t="str">
        <v xml:space="preserve">FCR-6.3 </v>
      </c>
      <c r="AS333" t="str">
        <v>Q2</v>
      </c>
    </row>
    <row r="334" spans="1:45" x14ac:dyDescent="0.25">
      <c r="A334" t="str">
        <v>B</v>
      </c>
      <c r="B334" t="str">
        <v>X5</v>
      </c>
      <c r="C334">
        <v>1573519</v>
      </c>
      <c r="D334">
        <v>4</v>
      </c>
      <c r="E334" s="2">
        <v>44680</v>
      </c>
      <c r="F334">
        <v>202204</v>
      </c>
      <c r="G334" t="str">
        <v>48312</v>
      </c>
      <c r="H334" t="str">
        <v>Interest income, abroad</v>
      </c>
      <c r="I334">
        <v>590</v>
      </c>
      <c r="J334">
        <v>65827</v>
      </c>
      <c r="K334" t="str">
        <v>PID65000</v>
      </c>
      <c r="L334" t="str">
        <v>EU</v>
      </c>
      <c r="M334">
        <v>0</v>
      </c>
      <c r="N334">
        <v>0</v>
      </c>
      <c r="O334">
        <v>5</v>
      </c>
      <c r="P334" t="str">
        <v>Southeast Asia</v>
      </c>
      <c r="Q334">
        <v>0</v>
      </c>
      <c r="R334" t="str">
        <v>Interes**************2*****</v>
      </c>
      <c r="S334">
        <v>-4.22</v>
      </c>
      <c r="T334" t="str">
        <v xml:space="preserve">FCR-5.6 </v>
      </c>
      <c r="U334" t="str">
        <v>Q2</v>
      </c>
      <c r="Y334" t="str">
        <v>B</v>
      </c>
      <c r="Z334" t="str">
        <v>X5</v>
      </c>
      <c r="AA334">
        <v>1573525</v>
      </c>
      <c r="AB334">
        <v>6</v>
      </c>
      <c r="AC334">
        <v>44680</v>
      </c>
      <c r="AD334">
        <v>202204</v>
      </c>
      <c r="AE334" t="str">
        <v>44323</v>
      </c>
      <c r="AF334" t="str">
        <v>Sub granting</v>
      </c>
      <c r="AG334">
        <v>590</v>
      </c>
      <c r="AH334">
        <v>65830</v>
      </c>
      <c r="AI334" t="str">
        <v>PID65000</v>
      </c>
      <c r="AJ334" t="str">
        <v>EU</v>
      </c>
      <c r="AK334">
        <v>0</v>
      </c>
      <c r="AL334">
        <v>0</v>
      </c>
      <c r="AM334">
        <v>5</v>
      </c>
      <c r="AN334" t="str">
        <v>Southeast Asia</v>
      </c>
      <c r="AO334">
        <v>0</v>
      </c>
      <c r="AP334" t="str">
        <v>correct**************93_Carr*****</v>
      </c>
      <c r="AQ334">
        <v>2444.84</v>
      </c>
      <c r="AR334" t="str">
        <v xml:space="preserve">FCR-6.3 </v>
      </c>
      <c r="AS334" t="str">
        <v>Q2</v>
      </c>
    </row>
    <row r="335" spans="1:45" x14ac:dyDescent="0.25">
      <c r="A335" t="str">
        <v>B</v>
      </c>
      <c r="B335" t="str">
        <v>X5</v>
      </c>
      <c r="C335">
        <v>1573519</v>
      </c>
      <c r="D335">
        <v>11</v>
      </c>
      <c r="E335" s="2">
        <v>44680</v>
      </c>
      <c r="F335">
        <v>202204</v>
      </c>
      <c r="G335" t="str">
        <v>46570</v>
      </c>
      <c r="H335" t="str">
        <v>Banking costs</v>
      </c>
      <c r="I335">
        <v>590</v>
      </c>
      <c r="J335">
        <v>65827</v>
      </c>
      <c r="K335" t="str">
        <v>PID65000</v>
      </c>
      <c r="L335" t="str">
        <v>EU</v>
      </c>
      <c r="M335">
        <v>0</v>
      </c>
      <c r="N335">
        <v>0</v>
      </c>
      <c r="O335">
        <v>5</v>
      </c>
      <c r="P335" t="str">
        <v>Southeast Asia</v>
      </c>
      <c r="Q335">
        <v>0</v>
      </c>
      <c r="R335" t="str">
        <v>Bank ch**************2nd Dis*****</v>
      </c>
      <c r="S335">
        <v>3</v>
      </c>
      <c r="T335" t="str">
        <v xml:space="preserve">FCR-5.6 </v>
      </c>
      <c r="U335" t="str">
        <v>Q2</v>
      </c>
      <c r="Y335" t="str">
        <v>B</v>
      </c>
      <c r="Z335" t="str">
        <v>X5</v>
      </c>
      <c r="AA335">
        <v>1573525</v>
      </c>
      <c r="AB335">
        <v>7</v>
      </c>
      <c r="AC335">
        <v>44680</v>
      </c>
      <c r="AD335">
        <v>202204</v>
      </c>
      <c r="AE335" t="str">
        <v>44323</v>
      </c>
      <c r="AF335" t="str">
        <v>Sub granting</v>
      </c>
      <c r="AG335">
        <v>590</v>
      </c>
      <c r="AH335">
        <v>65830</v>
      </c>
      <c r="AI335" t="str">
        <v>PID65000</v>
      </c>
      <c r="AJ335" t="str">
        <v>EU</v>
      </c>
      <c r="AK335">
        <v>0</v>
      </c>
      <c r="AL335">
        <v>0</v>
      </c>
      <c r="AM335">
        <v>5</v>
      </c>
      <c r="AN335" t="str">
        <v>Southeast Asia</v>
      </c>
      <c r="AO335">
        <v>0</v>
      </c>
      <c r="AP335" t="str">
        <v>correct**************94_Carr*****</v>
      </c>
      <c r="AQ335">
        <v>1285.6300000000001</v>
      </c>
      <c r="AR335" t="str">
        <v xml:space="preserve">FCR-6.3 </v>
      </c>
      <c r="AS335" t="str">
        <v>Q2</v>
      </c>
    </row>
    <row r="336" spans="1:45" x14ac:dyDescent="0.25">
      <c r="A336" t="str">
        <v>B</v>
      </c>
      <c r="B336" t="str">
        <v>H5</v>
      </c>
      <c r="C336">
        <v>1573521</v>
      </c>
      <c r="D336">
        <v>0</v>
      </c>
      <c r="E336" s="2">
        <v>44680</v>
      </c>
      <c r="F336">
        <v>202204</v>
      </c>
      <c r="G336" t="str">
        <v>46212</v>
      </c>
      <c r="H336" t="str">
        <v>Mobile telephone</v>
      </c>
      <c r="I336">
        <v>590</v>
      </c>
      <c r="J336">
        <v>65822</v>
      </c>
      <c r="K336" t="str">
        <v>PID65000</v>
      </c>
      <c r="L336" t="str">
        <v>EU</v>
      </c>
      <c r="M336">
        <v>0</v>
      </c>
      <c r="N336">
        <v>0</v>
      </c>
      <c r="O336">
        <v>5</v>
      </c>
      <c r="P336" t="str">
        <v>Southeast Asia</v>
      </c>
      <c r="Q336">
        <v>0</v>
      </c>
      <c r="R336" t="str">
        <v>Monthly**************ellcard*****</v>
      </c>
      <c r="S336">
        <v>6.7</v>
      </c>
      <c r="T336" t="str">
        <v xml:space="preserve">FCR-4.4 </v>
      </c>
      <c r="U336" t="str">
        <v>Q2</v>
      </c>
      <c r="Y336" t="str">
        <v>B</v>
      </c>
      <c r="Z336" t="str">
        <v>X5</v>
      </c>
      <c r="AA336">
        <v>1573527</v>
      </c>
      <c r="AB336">
        <v>4</v>
      </c>
      <c r="AC336">
        <v>44680</v>
      </c>
      <c r="AD336">
        <v>202204</v>
      </c>
      <c r="AE336" t="str">
        <v>47211</v>
      </c>
      <c r="AF336" t="str">
        <v>Salary (employees outside HO)</v>
      </c>
      <c r="AG336">
        <v>590</v>
      </c>
      <c r="AH336">
        <v>65805</v>
      </c>
      <c r="AI336" t="str">
        <v>PID65000</v>
      </c>
      <c r="AJ336" t="str">
        <v>EU</v>
      </c>
      <c r="AK336">
        <v>0</v>
      </c>
      <c r="AL336">
        <v>0</v>
      </c>
      <c r="AM336">
        <v>5</v>
      </c>
      <c r="AN336" t="str">
        <v>Southeast Asia</v>
      </c>
      <c r="AO336">
        <v>0</v>
      </c>
      <c r="AP336" t="str">
        <v>correct**************479_Sal*****</v>
      </c>
      <c r="AQ336">
        <v>127.56</v>
      </c>
      <c r="AR336" t="str">
        <v>FCR-1.1.2.27</v>
      </c>
      <c r="AS336" t="str">
        <v>Q2</v>
      </c>
    </row>
    <row r="337" spans="1:45" x14ac:dyDescent="0.25">
      <c r="A337" t="str">
        <v>B</v>
      </c>
      <c r="B337" t="str">
        <v>H5</v>
      </c>
      <c r="C337">
        <v>1573521</v>
      </c>
      <c r="D337">
        <v>2</v>
      </c>
      <c r="E337" s="2">
        <v>44680</v>
      </c>
      <c r="F337">
        <v>202204</v>
      </c>
      <c r="G337" t="str">
        <v>45510</v>
      </c>
      <c r="H337" t="str">
        <v>Repairs and maintenance of equipment</v>
      </c>
      <c r="I337">
        <v>590</v>
      </c>
      <c r="J337">
        <v>65821</v>
      </c>
      <c r="K337" t="str">
        <v>PID65000</v>
      </c>
      <c r="L337" t="str">
        <v>EU</v>
      </c>
      <c r="M337">
        <v>0</v>
      </c>
      <c r="N337">
        <v>0</v>
      </c>
      <c r="O337">
        <v>5</v>
      </c>
      <c r="P337" t="str">
        <v>Southeast Asia</v>
      </c>
      <c r="Q337">
        <v>0</v>
      </c>
      <c r="R337" t="str">
        <v>Refill **************r print*****</v>
      </c>
      <c r="S337">
        <v>16</v>
      </c>
      <c r="T337" t="str">
        <v xml:space="preserve">FCR-4.3 </v>
      </c>
      <c r="U337" t="str">
        <v>Q2</v>
      </c>
      <c r="Y337" t="str">
        <v>B</v>
      </c>
      <c r="Z337" t="str">
        <v>X5</v>
      </c>
      <c r="AA337">
        <v>1573527</v>
      </c>
      <c r="AB337">
        <v>7</v>
      </c>
      <c r="AC337">
        <v>44680</v>
      </c>
      <c r="AD337">
        <v>202204</v>
      </c>
      <c r="AE337" t="str">
        <v>47211</v>
      </c>
      <c r="AF337" t="str">
        <v>Salary (employees outside HO)</v>
      </c>
      <c r="AG337">
        <v>590</v>
      </c>
      <c r="AH337">
        <v>65805</v>
      </c>
      <c r="AI337" t="str">
        <v>PID65000</v>
      </c>
      <c r="AJ337" t="str">
        <v>EU</v>
      </c>
      <c r="AK337">
        <v>0</v>
      </c>
      <c r="AL337">
        <v>0</v>
      </c>
      <c r="AM337">
        <v>5</v>
      </c>
      <c r="AN337" t="str">
        <v>Southeast Asia</v>
      </c>
      <c r="AO337">
        <v>0</v>
      </c>
      <c r="AP337" t="str">
        <v>*******************</v>
      </c>
      <c r="AQ337">
        <v>-127.56</v>
      </c>
      <c r="AR337" t="str">
        <v>FCR-1.1.2.27</v>
      </c>
      <c r="AS337" t="str">
        <v>Q2</v>
      </c>
    </row>
    <row r="338" spans="1:45" x14ac:dyDescent="0.25">
      <c r="A338" t="str">
        <v>B</v>
      </c>
      <c r="B338" t="str">
        <v>H5</v>
      </c>
      <c r="C338">
        <v>1573521</v>
      </c>
      <c r="D338">
        <v>4</v>
      </c>
      <c r="E338" s="2">
        <v>44680</v>
      </c>
      <c r="F338">
        <v>202204</v>
      </c>
      <c r="G338" t="str">
        <v>46150</v>
      </c>
      <c r="H338" t="str">
        <v>Printed matter</v>
      </c>
      <c r="I338">
        <v>590</v>
      </c>
      <c r="J338">
        <v>65821</v>
      </c>
      <c r="K338" t="str">
        <v>PID65000</v>
      </c>
      <c r="L338" t="str">
        <v>EU</v>
      </c>
      <c r="M338">
        <v>0</v>
      </c>
      <c r="N338">
        <v>0</v>
      </c>
      <c r="O338">
        <v>5</v>
      </c>
      <c r="P338" t="str">
        <v>Southeast Asia</v>
      </c>
      <c r="Q338">
        <v>0</v>
      </c>
      <c r="R338" t="str">
        <v>Printin**************g Docum*****</v>
      </c>
      <c r="S338">
        <v>19.079999999999998</v>
      </c>
      <c r="T338" t="str">
        <v xml:space="preserve">FCR-4.3 </v>
      </c>
      <c r="U338" t="str">
        <v>Q2</v>
      </c>
      <c r="Y338" t="str">
        <v>B</v>
      </c>
      <c r="Z338" t="str">
        <v>H5</v>
      </c>
      <c r="AA338">
        <v>1573529</v>
      </c>
      <c r="AB338">
        <v>0</v>
      </c>
      <c r="AC338">
        <v>44692</v>
      </c>
      <c r="AD338">
        <v>202205</v>
      </c>
      <c r="AE338" t="str">
        <v>45020</v>
      </c>
      <c r="AF338" t="str">
        <v>Electricity</v>
      </c>
      <c r="AG338">
        <v>590</v>
      </c>
      <c r="AH338">
        <v>65822</v>
      </c>
      <c r="AI338" t="str">
        <v>PID65000</v>
      </c>
      <c r="AJ338" t="str">
        <v>EU</v>
      </c>
      <c r="AK338">
        <v>0</v>
      </c>
      <c r="AL338">
        <v>0</v>
      </c>
      <c r="AM338">
        <v>5</v>
      </c>
      <c r="AN338" t="str">
        <v>Southeast Asia</v>
      </c>
      <c r="AO338">
        <v>0</v>
      </c>
      <c r="AP338" t="str">
        <v>Electri************** 72_Apr*****</v>
      </c>
      <c r="AQ338">
        <v>13.8</v>
      </c>
      <c r="AR338" t="str">
        <v xml:space="preserve">FCR-4.4 </v>
      </c>
      <c r="AS338" t="str">
        <v>Q2</v>
      </c>
    </row>
    <row r="339" spans="1:45" x14ac:dyDescent="0.25">
      <c r="A339" t="str">
        <v>B</v>
      </c>
      <c r="B339" t="str">
        <v>H5</v>
      </c>
      <c r="C339">
        <v>1573521</v>
      </c>
      <c r="D339">
        <v>5</v>
      </c>
      <c r="E339" s="2">
        <v>44680</v>
      </c>
      <c r="F339">
        <v>202204</v>
      </c>
      <c r="G339" t="str">
        <v>45460</v>
      </c>
      <c r="H339" t="str">
        <v>Consumable materials</v>
      </c>
      <c r="I339">
        <v>590</v>
      </c>
      <c r="J339">
        <v>65821</v>
      </c>
      <c r="K339" t="str">
        <v>PID65000</v>
      </c>
      <c r="L339" t="str">
        <v>EU</v>
      </c>
      <c r="M339">
        <v>0</v>
      </c>
      <c r="N339">
        <v>0</v>
      </c>
      <c r="O339">
        <v>5</v>
      </c>
      <c r="P339" t="str">
        <v>Southeast Asia</v>
      </c>
      <c r="Q339">
        <v>0</v>
      </c>
      <c r="R339" t="str">
        <v>general**************ning de*****</v>
      </c>
      <c r="S339">
        <v>5.63</v>
      </c>
      <c r="T339" t="str">
        <v xml:space="preserve">FCR-4.3 </v>
      </c>
      <c r="U339" t="str">
        <v>Q2</v>
      </c>
      <c r="Y339" t="str">
        <v>B</v>
      </c>
      <c r="Z339" t="str">
        <v>H5</v>
      </c>
      <c r="AA339">
        <v>1573529</v>
      </c>
      <c r="AB339">
        <v>3</v>
      </c>
      <c r="AC339">
        <v>44692</v>
      </c>
      <c r="AD339">
        <v>202205</v>
      </c>
      <c r="AE339" t="str">
        <v>45520</v>
      </c>
      <c r="AF339" t="str">
        <v>Repairs and maintenance of computers</v>
      </c>
      <c r="AG339">
        <v>590</v>
      </c>
      <c r="AH339">
        <v>65822</v>
      </c>
      <c r="AI339" t="str">
        <v>PID65000</v>
      </c>
      <c r="AJ339" t="str">
        <v>EU</v>
      </c>
      <c r="AK339">
        <v>0</v>
      </c>
      <c r="AL339">
        <v>0</v>
      </c>
      <c r="AM339">
        <v>5</v>
      </c>
      <c r="AN339" t="str">
        <v>Southeast Asia</v>
      </c>
      <c r="AO339">
        <v>0</v>
      </c>
      <c r="AP339" t="str">
        <v>Monthly**************e-Trust*****</v>
      </c>
      <c r="AQ339">
        <v>15.4</v>
      </c>
      <c r="AR339" t="str">
        <v xml:space="preserve">FCR-4.4 </v>
      </c>
      <c r="AS339" t="str">
        <v>Q2</v>
      </c>
    </row>
    <row r="340" spans="1:45" x14ac:dyDescent="0.25">
      <c r="A340" t="str">
        <v>B</v>
      </c>
      <c r="B340" t="str">
        <v>H5</v>
      </c>
      <c r="C340">
        <v>1573523</v>
      </c>
      <c r="D340">
        <v>0</v>
      </c>
      <c r="E340" s="2">
        <v>44680</v>
      </c>
      <c r="F340">
        <v>202204</v>
      </c>
      <c r="G340" t="str">
        <v>47586</v>
      </c>
      <c r="H340" t="str">
        <v>Personnel insurance (employees outside HO)</v>
      </c>
      <c r="I340">
        <v>590</v>
      </c>
      <c r="J340">
        <v>65806</v>
      </c>
      <c r="K340" t="str">
        <v>PID65000</v>
      </c>
      <c r="L340" t="str">
        <v>EU</v>
      </c>
      <c r="M340">
        <v>0</v>
      </c>
      <c r="N340">
        <v>0</v>
      </c>
      <c r="O340">
        <v>5</v>
      </c>
      <c r="P340" t="str">
        <v>Southeast Asia</v>
      </c>
      <c r="Q340">
        <v>0</v>
      </c>
      <c r="R340" t="str">
        <v>MGA ins**************Minea-h*****</v>
      </c>
      <c r="S340">
        <v>-13.15</v>
      </c>
      <c r="T340" t="str">
        <v>FCR-1.1.2.28</v>
      </c>
      <c r="U340" t="str">
        <v>Q2</v>
      </c>
      <c r="Y340" t="str">
        <v>B</v>
      </c>
      <c r="Z340" t="str">
        <v>H5</v>
      </c>
      <c r="AA340">
        <v>1573530</v>
      </c>
      <c r="AB340">
        <v>0</v>
      </c>
      <c r="AC340">
        <v>44692</v>
      </c>
      <c r="AD340">
        <v>202205</v>
      </c>
      <c r="AE340" t="str">
        <v>46212</v>
      </c>
      <c r="AF340" t="str">
        <v>Mobile telephone</v>
      </c>
      <c r="AG340">
        <v>590</v>
      </c>
      <c r="AH340">
        <v>65822</v>
      </c>
      <c r="AI340" t="str">
        <v>PID65000</v>
      </c>
      <c r="AJ340" t="str">
        <v>EU</v>
      </c>
      <c r="AK340">
        <v>0</v>
      </c>
      <c r="AL340">
        <v>0</v>
      </c>
      <c r="AM340">
        <v>5</v>
      </c>
      <c r="AN340" t="str">
        <v>Southeast Asia</v>
      </c>
      <c r="AO340">
        <v>0</v>
      </c>
      <c r="AP340" t="str">
        <v>Monthly**************ellcard*****</v>
      </c>
      <c r="AQ340">
        <v>2.2999999999999998</v>
      </c>
      <c r="AR340" t="str">
        <v xml:space="preserve">FCR-4.4 </v>
      </c>
      <c r="AS340" t="str">
        <v>Q2</v>
      </c>
    </row>
    <row r="341" spans="1:45" x14ac:dyDescent="0.25">
      <c r="A341" t="str">
        <v>B</v>
      </c>
      <c r="B341" t="str">
        <v>X5</v>
      </c>
      <c r="C341">
        <v>1573525</v>
      </c>
      <c r="D341">
        <v>0</v>
      </c>
      <c r="E341" s="2">
        <v>44680</v>
      </c>
      <c r="F341">
        <v>202204</v>
      </c>
      <c r="G341" t="str">
        <v>44323</v>
      </c>
      <c r="H341" t="str">
        <v>Sub granting</v>
      </c>
      <c r="I341">
        <v>590</v>
      </c>
      <c r="J341">
        <v>65830</v>
      </c>
      <c r="K341" t="str">
        <v>PID65000</v>
      </c>
      <c r="L341" t="str">
        <v>EU</v>
      </c>
      <c r="M341">
        <v>0</v>
      </c>
      <c r="N341">
        <v>0</v>
      </c>
      <c r="O341">
        <v>5</v>
      </c>
      <c r="P341" t="str">
        <v>Southeast Asia</v>
      </c>
      <c r="Q341">
        <v>0</v>
      </c>
      <c r="R341" t="str">
        <v>correct**************91_Carr*****</v>
      </c>
      <c r="S341">
        <v>-1349.22</v>
      </c>
      <c r="T341" t="str">
        <v xml:space="preserve">FCR-6.3 </v>
      </c>
      <c r="U341" t="str">
        <v>Q2</v>
      </c>
      <c r="Y341" t="str">
        <v>B</v>
      </c>
      <c r="Z341" t="str">
        <v>H5</v>
      </c>
      <c r="AA341">
        <v>1573530</v>
      </c>
      <c r="AB341">
        <v>2</v>
      </c>
      <c r="AC341">
        <v>44692</v>
      </c>
      <c r="AD341">
        <v>202205</v>
      </c>
      <c r="AE341" t="str">
        <v>45460</v>
      </c>
      <c r="AF341" t="str">
        <v>Consumable materials</v>
      </c>
      <c r="AG341">
        <v>590</v>
      </c>
      <c r="AH341">
        <v>65821</v>
      </c>
      <c r="AI341" t="str">
        <v>PID65000</v>
      </c>
      <c r="AJ341" t="str">
        <v>EU</v>
      </c>
      <c r="AK341">
        <v>0</v>
      </c>
      <c r="AL341">
        <v>0</v>
      </c>
      <c r="AM341">
        <v>5</v>
      </c>
      <c r="AN341" t="str">
        <v>Southeast Asia</v>
      </c>
      <c r="AO341">
        <v>0</v>
      </c>
      <c r="AP341" t="str">
        <v>general**************ee&amp;Milk*****</v>
      </c>
      <c r="AQ341">
        <v>12.6</v>
      </c>
      <c r="AR341" t="str">
        <v xml:space="preserve">FCR-4.3 </v>
      </c>
      <c r="AS341" t="str">
        <v>Q2</v>
      </c>
    </row>
    <row r="342" spans="1:45" x14ac:dyDescent="0.25">
      <c r="A342" t="str">
        <v>B</v>
      </c>
      <c r="B342" t="str">
        <v>X5</v>
      </c>
      <c r="C342">
        <v>1573525</v>
      </c>
      <c r="D342">
        <v>1</v>
      </c>
      <c r="E342" s="2">
        <v>44680</v>
      </c>
      <c r="F342">
        <v>202204</v>
      </c>
      <c r="G342" t="str">
        <v>44323</v>
      </c>
      <c r="H342" t="str">
        <v>Sub granting</v>
      </c>
      <c r="I342">
        <v>590</v>
      </c>
      <c r="J342">
        <v>65830</v>
      </c>
      <c r="K342" t="str">
        <v>PID65000</v>
      </c>
      <c r="L342" t="str">
        <v>EU</v>
      </c>
      <c r="M342">
        <v>0</v>
      </c>
      <c r="N342">
        <v>0</v>
      </c>
      <c r="O342">
        <v>5</v>
      </c>
      <c r="P342" t="str">
        <v>Southeast Asia</v>
      </c>
      <c r="Q342">
        <v>0</v>
      </c>
      <c r="R342" t="str">
        <v>correct**************92_Carr*****</v>
      </c>
      <c r="S342">
        <v>-697.89</v>
      </c>
      <c r="T342" t="str">
        <v xml:space="preserve">FCR-6.3 </v>
      </c>
      <c r="U342" t="str">
        <v>Q2</v>
      </c>
      <c r="Y342" t="str">
        <v>B</v>
      </c>
      <c r="Z342" t="str">
        <v>H5</v>
      </c>
      <c r="AA342">
        <v>1573538</v>
      </c>
      <c r="AB342">
        <v>0</v>
      </c>
      <c r="AC342">
        <v>44712</v>
      </c>
      <c r="AD342">
        <v>202205</v>
      </c>
      <c r="AE342" t="str">
        <v>46570</v>
      </c>
      <c r="AF342" t="str">
        <v>Banking costs</v>
      </c>
      <c r="AG342">
        <v>590</v>
      </c>
      <c r="AH342">
        <v>65827</v>
      </c>
      <c r="AI342" t="str">
        <v>PID65000</v>
      </c>
      <c r="AJ342" t="str">
        <v>EU</v>
      </c>
      <c r="AK342">
        <v>0</v>
      </c>
      <c r="AL342">
        <v>0</v>
      </c>
      <c r="AM342">
        <v>5</v>
      </c>
      <c r="AN342" t="str">
        <v>Southeast Asia</v>
      </c>
      <c r="AO342">
        <v>0</v>
      </c>
      <c r="AP342" t="str">
        <v>Monthly**************ay'22*****</v>
      </c>
      <c r="AQ342">
        <v>1.5</v>
      </c>
      <c r="AR342" t="str">
        <v xml:space="preserve">FCR-5.6 </v>
      </c>
      <c r="AS342" t="str">
        <v>Q2</v>
      </c>
    </row>
    <row r="343" spans="1:45" x14ac:dyDescent="0.25">
      <c r="A343" t="str">
        <v>B</v>
      </c>
      <c r="B343" t="str">
        <v>X5</v>
      </c>
      <c r="C343">
        <v>1573525</v>
      </c>
      <c r="D343">
        <v>2</v>
      </c>
      <c r="E343" s="2">
        <v>44680</v>
      </c>
      <c r="F343">
        <v>202204</v>
      </c>
      <c r="G343" t="str">
        <v>44323</v>
      </c>
      <c r="H343" t="str">
        <v>Sub granting</v>
      </c>
      <c r="I343">
        <v>590</v>
      </c>
      <c r="J343">
        <v>65830</v>
      </c>
      <c r="K343" t="str">
        <v>PID65000</v>
      </c>
      <c r="L343" t="str">
        <v>EU</v>
      </c>
      <c r="M343">
        <v>0</v>
      </c>
      <c r="N343">
        <v>0</v>
      </c>
      <c r="O343">
        <v>5</v>
      </c>
      <c r="P343" t="str">
        <v>Southeast Asia</v>
      </c>
      <c r="Q343">
        <v>0</v>
      </c>
      <c r="R343" t="str">
        <v>correct**************93_Carr*****</v>
      </c>
      <c r="S343">
        <v>-2444.84</v>
      </c>
      <c r="T343" t="str">
        <v xml:space="preserve">FCR-6.3 </v>
      </c>
      <c r="U343" t="str">
        <v>Q2</v>
      </c>
      <c r="Y343" t="str">
        <v>B</v>
      </c>
      <c r="Z343" t="str">
        <v>H5</v>
      </c>
      <c r="AA343">
        <v>1573538</v>
      </c>
      <c r="AB343">
        <v>4</v>
      </c>
      <c r="AC343">
        <v>44712</v>
      </c>
      <c r="AD343">
        <v>202205</v>
      </c>
      <c r="AE343" t="str">
        <v>48312</v>
      </c>
      <c r="AF343" t="str">
        <v>Interest income, abroad</v>
      </c>
      <c r="AG343">
        <v>590</v>
      </c>
      <c r="AH343">
        <v>65827</v>
      </c>
      <c r="AI343" t="str">
        <v>PID65000</v>
      </c>
      <c r="AJ343" t="str">
        <v>EU</v>
      </c>
      <c r="AK343">
        <v>0</v>
      </c>
      <c r="AL343">
        <v>0</v>
      </c>
      <c r="AM343">
        <v>5</v>
      </c>
      <c r="AN343" t="str">
        <v>Southeast Asia</v>
      </c>
      <c r="AO343">
        <v>0</v>
      </c>
      <c r="AP343" t="str">
        <v>Interne**************22*****</v>
      </c>
      <c r="AQ343">
        <v>-4.22</v>
      </c>
      <c r="AR343" t="str">
        <v xml:space="preserve">FCR-5.6 </v>
      </c>
      <c r="AS343" t="str">
        <v>Q2</v>
      </c>
    </row>
    <row r="344" spans="1:45" x14ac:dyDescent="0.25">
      <c r="A344" t="str">
        <v>B</v>
      </c>
      <c r="B344" t="str">
        <v>X5</v>
      </c>
      <c r="C344">
        <v>1573525</v>
      </c>
      <c r="D344">
        <v>3</v>
      </c>
      <c r="E344" s="2">
        <v>44680</v>
      </c>
      <c r="F344">
        <v>202204</v>
      </c>
      <c r="G344" t="str">
        <v>44323</v>
      </c>
      <c r="H344" t="str">
        <v>Sub granting</v>
      </c>
      <c r="I344">
        <v>590</v>
      </c>
      <c r="J344">
        <v>65830</v>
      </c>
      <c r="K344" t="str">
        <v>PID65000</v>
      </c>
      <c r="L344" t="str">
        <v>EU</v>
      </c>
      <c r="M344">
        <v>0</v>
      </c>
      <c r="N344">
        <v>0</v>
      </c>
      <c r="O344">
        <v>5</v>
      </c>
      <c r="P344" t="str">
        <v>Southeast Asia</v>
      </c>
      <c r="Q344">
        <v>0</v>
      </c>
      <c r="R344" t="str">
        <v>correct**************94_Carr*****</v>
      </c>
      <c r="S344">
        <v>-1285.6300000000001</v>
      </c>
      <c r="T344" t="str">
        <v xml:space="preserve">FCR-6.3 </v>
      </c>
      <c r="U344" t="str">
        <v>Q2</v>
      </c>
      <c r="Y344" t="str">
        <v>B</v>
      </c>
      <c r="Z344" t="str">
        <v>H5</v>
      </c>
      <c r="AA344">
        <v>1573538</v>
      </c>
      <c r="AB344">
        <v>12</v>
      </c>
      <c r="AC344">
        <v>44712</v>
      </c>
      <c r="AD344">
        <v>202205</v>
      </c>
      <c r="AE344" t="str">
        <v>46570</v>
      </c>
      <c r="AF344" t="str">
        <v>Banking costs</v>
      </c>
      <c r="AG344">
        <v>590</v>
      </c>
      <c r="AH344">
        <v>65827</v>
      </c>
      <c r="AI344" t="str">
        <v>PID65000</v>
      </c>
      <c r="AJ344" t="str">
        <v>EU</v>
      </c>
      <c r="AK344">
        <v>0</v>
      </c>
      <c r="AL344">
        <v>0</v>
      </c>
      <c r="AM344">
        <v>5</v>
      </c>
      <c r="AN344" t="str">
        <v>Southeast Asia</v>
      </c>
      <c r="AO344">
        <v>0</v>
      </c>
      <c r="AP344" t="str">
        <v>Bank ch**************y May 2*****</v>
      </c>
      <c r="AQ344">
        <v>1</v>
      </c>
      <c r="AR344" t="str">
        <v xml:space="preserve">FCR-5.6 </v>
      </c>
      <c r="AS344" t="str">
        <v>Q2</v>
      </c>
    </row>
    <row r="345" spans="1:45" x14ac:dyDescent="0.25">
      <c r="A345" t="str">
        <v>B</v>
      </c>
      <c r="B345" t="str">
        <v>X5</v>
      </c>
      <c r="C345">
        <v>1573525</v>
      </c>
      <c r="D345">
        <v>4</v>
      </c>
      <c r="E345" s="2">
        <v>44680</v>
      </c>
      <c r="F345">
        <v>202204</v>
      </c>
      <c r="G345" t="str">
        <v>44323</v>
      </c>
      <c r="H345" t="str">
        <v>Sub granting</v>
      </c>
      <c r="I345">
        <v>590</v>
      </c>
      <c r="J345">
        <v>65830</v>
      </c>
      <c r="K345" t="str">
        <v>PID65000</v>
      </c>
      <c r="L345" t="str">
        <v>EU</v>
      </c>
      <c r="M345">
        <v>0</v>
      </c>
      <c r="N345">
        <v>0</v>
      </c>
      <c r="O345">
        <v>5</v>
      </c>
      <c r="P345" t="str">
        <v>Southeast Asia</v>
      </c>
      <c r="Q345">
        <v>0</v>
      </c>
      <c r="R345" t="str">
        <v>correct**************91_Carr*****</v>
      </c>
      <c r="S345">
        <v>1349.22</v>
      </c>
      <c r="T345" t="str">
        <v xml:space="preserve">FCR-6.3 </v>
      </c>
      <c r="U345" t="str">
        <v>Q2</v>
      </c>
      <c r="Y345" t="str">
        <v>B</v>
      </c>
      <c r="Z345" t="str">
        <v>X5</v>
      </c>
      <c r="AA345">
        <v>1573539</v>
      </c>
      <c r="AB345">
        <v>1</v>
      </c>
      <c r="AC345">
        <v>44712</v>
      </c>
      <c r="AD345">
        <v>202205</v>
      </c>
      <c r="AE345" t="str">
        <v>47211</v>
      </c>
      <c r="AF345" t="str">
        <v>Salary (employees outside HO)</v>
      </c>
      <c r="AG345">
        <v>590</v>
      </c>
      <c r="AH345">
        <v>65804</v>
      </c>
      <c r="AI345" t="str">
        <v>PID65000</v>
      </c>
      <c r="AJ345" t="str">
        <v>EU</v>
      </c>
      <c r="AK345">
        <v>0</v>
      </c>
      <c r="AL345">
        <v>0</v>
      </c>
      <c r="AM345">
        <v>5</v>
      </c>
      <c r="AN345" t="str">
        <v>Southeast Asia</v>
      </c>
      <c r="AO345">
        <v>0</v>
      </c>
      <c r="AP345" t="str">
        <v>Salary **************'22_EU*****</v>
      </c>
      <c r="AQ345">
        <v>963.4</v>
      </c>
      <c r="AR345" t="str">
        <v>FCR-1.1.2.26</v>
      </c>
      <c r="AS345" t="str">
        <v>Q2</v>
      </c>
    </row>
    <row r="346" spans="1:45" x14ac:dyDescent="0.25">
      <c r="A346" t="str">
        <v>B</v>
      </c>
      <c r="B346" t="str">
        <v>X5</v>
      </c>
      <c r="C346">
        <v>1573525</v>
      </c>
      <c r="D346">
        <v>5</v>
      </c>
      <c r="E346" s="2">
        <v>44680</v>
      </c>
      <c r="F346">
        <v>202204</v>
      </c>
      <c r="G346" t="str">
        <v>44323</v>
      </c>
      <c r="H346" t="str">
        <v>Sub granting</v>
      </c>
      <c r="I346">
        <v>590</v>
      </c>
      <c r="J346">
        <v>65830</v>
      </c>
      <c r="K346" t="str">
        <v>PID65000</v>
      </c>
      <c r="L346" t="str">
        <v>EU</v>
      </c>
      <c r="M346">
        <v>0</v>
      </c>
      <c r="N346">
        <v>0</v>
      </c>
      <c r="O346">
        <v>5</v>
      </c>
      <c r="P346" t="str">
        <v>Southeast Asia</v>
      </c>
      <c r="Q346">
        <v>0</v>
      </c>
      <c r="R346" t="str">
        <v>correct**************92_Carr*****</v>
      </c>
      <c r="S346">
        <v>697.89</v>
      </c>
      <c r="T346" t="str">
        <v xml:space="preserve">FCR-6.3 </v>
      </c>
      <c r="U346" t="str">
        <v>Q2</v>
      </c>
      <c r="Y346" t="str">
        <v>B</v>
      </c>
      <c r="Z346" t="str">
        <v>X5</v>
      </c>
      <c r="AA346">
        <v>1573539</v>
      </c>
      <c r="AB346">
        <v>3</v>
      </c>
      <c r="AC346">
        <v>44712</v>
      </c>
      <c r="AD346">
        <v>202205</v>
      </c>
      <c r="AE346" t="str">
        <v>47211</v>
      </c>
      <c r="AF346" t="str">
        <v>Salary (employees outside HO)</v>
      </c>
      <c r="AG346">
        <v>590</v>
      </c>
      <c r="AH346">
        <v>65802</v>
      </c>
      <c r="AI346" t="str">
        <v>PID65000</v>
      </c>
      <c r="AJ346" t="str">
        <v>EU</v>
      </c>
      <c r="AK346">
        <v>0</v>
      </c>
      <c r="AL346">
        <v>0</v>
      </c>
      <c r="AM346">
        <v>5</v>
      </c>
      <c r="AN346" t="str">
        <v>Southeast Asia</v>
      </c>
      <c r="AO346">
        <v>0</v>
      </c>
      <c r="AP346" t="str">
        <v>Salary **************'22_EU*****</v>
      </c>
      <c r="AQ346">
        <v>1653.39</v>
      </c>
      <c r="AR346" t="str">
        <v>FCR-1.1.1.33</v>
      </c>
      <c r="AS346" t="str">
        <v>Q2</v>
      </c>
    </row>
    <row r="347" spans="1:45" x14ac:dyDescent="0.25">
      <c r="A347" t="str">
        <v>B</v>
      </c>
      <c r="B347" t="str">
        <v>X5</v>
      </c>
      <c r="C347">
        <v>1573525</v>
      </c>
      <c r="D347">
        <v>6</v>
      </c>
      <c r="E347" s="2">
        <v>44680</v>
      </c>
      <c r="F347">
        <v>202204</v>
      </c>
      <c r="G347" t="str">
        <v>44323</v>
      </c>
      <c r="H347" t="str">
        <v>Sub granting</v>
      </c>
      <c r="I347">
        <v>590</v>
      </c>
      <c r="J347">
        <v>65830</v>
      </c>
      <c r="K347" t="str">
        <v>PID65000</v>
      </c>
      <c r="L347" t="str">
        <v>EU</v>
      </c>
      <c r="M347">
        <v>0</v>
      </c>
      <c r="N347">
        <v>0</v>
      </c>
      <c r="O347">
        <v>5</v>
      </c>
      <c r="P347" t="str">
        <v>Southeast Asia</v>
      </c>
      <c r="Q347">
        <v>0</v>
      </c>
      <c r="R347" t="str">
        <v>correct**************93_Carr*****</v>
      </c>
      <c r="S347">
        <v>2444.84</v>
      </c>
      <c r="T347" t="str">
        <v xml:space="preserve">FCR-6.3 </v>
      </c>
      <c r="U347" t="str">
        <v>Q2</v>
      </c>
      <c r="Y347" t="str">
        <v>B</v>
      </c>
      <c r="Z347" t="str">
        <v>X5</v>
      </c>
      <c r="AA347">
        <v>1573539</v>
      </c>
      <c r="AB347">
        <v>5</v>
      </c>
      <c r="AC347">
        <v>44712</v>
      </c>
      <c r="AD347">
        <v>202205</v>
      </c>
      <c r="AE347" t="str">
        <v>47211</v>
      </c>
      <c r="AF347" t="str">
        <v>Salary (employees outside HO)</v>
      </c>
      <c r="AG347">
        <v>590</v>
      </c>
      <c r="AH347">
        <v>65805</v>
      </c>
      <c r="AI347" t="str">
        <v>PID65000</v>
      </c>
      <c r="AJ347" t="str">
        <v>EU</v>
      </c>
      <c r="AK347">
        <v>0</v>
      </c>
      <c r="AL347">
        <v>0</v>
      </c>
      <c r="AM347">
        <v>5</v>
      </c>
      <c r="AN347" t="str">
        <v>Southeast Asia</v>
      </c>
      <c r="AO347">
        <v>0</v>
      </c>
      <c r="AP347" t="str">
        <v>Salary **************'22_EU*****</v>
      </c>
      <c r="AQ347">
        <v>142.63</v>
      </c>
      <c r="AR347" t="str">
        <v>FCR-1.1.2.27</v>
      </c>
      <c r="AS347" t="str">
        <v>Q2</v>
      </c>
    </row>
    <row r="348" spans="1:45" x14ac:dyDescent="0.25">
      <c r="A348" t="str">
        <v>B</v>
      </c>
      <c r="B348" t="str">
        <v>X5</v>
      </c>
      <c r="C348">
        <v>1573525</v>
      </c>
      <c r="D348">
        <v>7</v>
      </c>
      <c r="E348" s="2">
        <v>44680</v>
      </c>
      <c r="F348">
        <v>202204</v>
      </c>
      <c r="G348" t="str">
        <v>44323</v>
      </c>
      <c r="H348" t="str">
        <v>Sub granting</v>
      </c>
      <c r="I348">
        <v>590</v>
      </c>
      <c r="J348">
        <v>65830</v>
      </c>
      <c r="K348" t="str">
        <v>PID65000</v>
      </c>
      <c r="L348" t="str">
        <v>EU</v>
      </c>
      <c r="M348">
        <v>0</v>
      </c>
      <c r="N348">
        <v>0</v>
      </c>
      <c r="O348">
        <v>5</v>
      </c>
      <c r="P348" t="str">
        <v>Southeast Asia</v>
      </c>
      <c r="Q348">
        <v>0</v>
      </c>
      <c r="R348" t="str">
        <v>correct**************94_Carr*****</v>
      </c>
      <c r="S348">
        <v>1285.6300000000001</v>
      </c>
      <c r="T348" t="str">
        <v xml:space="preserve">FCR-6.3 </v>
      </c>
      <c r="U348" t="str">
        <v>Q2</v>
      </c>
      <c r="Y348" t="str">
        <v>B</v>
      </c>
      <c r="Z348" t="str">
        <v>X5</v>
      </c>
      <c r="AA348">
        <v>1573539</v>
      </c>
      <c r="AB348">
        <v>7</v>
      </c>
      <c r="AC348">
        <v>44712</v>
      </c>
      <c r="AD348">
        <v>202205</v>
      </c>
      <c r="AE348" t="str">
        <v>47211</v>
      </c>
      <c r="AF348" t="str">
        <v>Salary (employees outside HO)</v>
      </c>
      <c r="AG348">
        <v>590</v>
      </c>
      <c r="AH348">
        <v>65807</v>
      </c>
      <c r="AI348" t="str">
        <v>PID65000</v>
      </c>
      <c r="AJ348" t="str">
        <v>EU</v>
      </c>
      <c r="AK348">
        <v>0</v>
      </c>
      <c r="AL348">
        <v>0</v>
      </c>
      <c r="AM348">
        <v>5</v>
      </c>
      <c r="AN348" t="str">
        <v>Southeast Asia</v>
      </c>
      <c r="AO348">
        <v>0</v>
      </c>
      <c r="AP348" t="str">
        <v>Salary **************y'22_EU*****</v>
      </c>
      <c r="AQ348">
        <v>44.84</v>
      </c>
      <c r="AR348" t="str">
        <v>FCR-1.1.2.29</v>
      </c>
      <c r="AS348" t="str">
        <v>Q2</v>
      </c>
    </row>
    <row r="349" spans="1:45" x14ac:dyDescent="0.25">
      <c r="A349" t="str">
        <v>B</v>
      </c>
      <c r="B349" t="str">
        <v>X5</v>
      </c>
      <c r="C349">
        <v>1573527</v>
      </c>
      <c r="D349">
        <v>4</v>
      </c>
      <c r="E349" s="2">
        <v>44680</v>
      </c>
      <c r="F349">
        <v>202204</v>
      </c>
      <c r="G349" t="str">
        <v>47211</v>
      </c>
      <c r="H349" t="str">
        <v>Salary (employees outside HO)</v>
      </c>
      <c r="I349">
        <v>590</v>
      </c>
      <c r="J349">
        <v>65805</v>
      </c>
      <c r="K349" t="str">
        <v>PID65000</v>
      </c>
      <c r="L349" t="str">
        <v>EU</v>
      </c>
      <c r="M349">
        <v>0</v>
      </c>
      <c r="N349">
        <v>0</v>
      </c>
      <c r="O349">
        <v>5</v>
      </c>
      <c r="P349" t="str">
        <v>Southeast Asia</v>
      </c>
      <c r="Q349">
        <v>0</v>
      </c>
      <c r="R349" t="str">
        <v>correct**************479_Sal*****</v>
      </c>
      <c r="S349">
        <v>127.56</v>
      </c>
      <c r="T349" t="str">
        <v>FCR-1.1.2.27</v>
      </c>
      <c r="U349" t="str">
        <v>Q2</v>
      </c>
      <c r="Y349" t="str">
        <v>B</v>
      </c>
      <c r="Z349" t="str">
        <v>X5</v>
      </c>
      <c r="AA349">
        <v>1573540</v>
      </c>
      <c r="AB349">
        <v>1</v>
      </c>
      <c r="AC349">
        <v>44712</v>
      </c>
      <c r="AD349">
        <v>202205</v>
      </c>
      <c r="AE349" t="str">
        <v>47390</v>
      </c>
      <c r="AF349" t="str">
        <v>Other employee benefits</v>
      </c>
      <c r="AG349">
        <v>590</v>
      </c>
      <c r="AH349">
        <v>65804</v>
      </c>
      <c r="AI349" t="str">
        <v>PID65000</v>
      </c>
      <c r="AJ349" t="str">
        <v>EU</v>
      </c>
      <c r="AK349">
        <v>0</v>
      </c>
      <c r="AL349">
        <v>0</v>
      </c>
      <c r="AM349">
        <v>5</v>
      </c>
      <c r="AN349" t="str">
        <v>Southeast Asia</v>
      </c>
      <c r="AO349">
        <v>0</v>
      </c>
      <c r="AP349" t="str">
        <v>Communi**************Da in M*****</v>
      </c>
      <c r="AQ349">
        <v>17.510000000000002</v>
      </c>
      <c r="AR349" t="str">
        <v>FCR-1.1.2.26</v>
      </c>
      <c r="AS349" t="str">
        <v>Q2</v>
      </c>
    </row>
    <row r="350" spans="1:45" x14ac:dyDescent="0.25">
      <c r="A350" t="str">
        <v>B</v>
      </c>
      <c r="B350" t="str">
        <v>X5</v>
      </c>
      <c r="C350">
        <v>1573527</v>
      </c>
      <c r="D350">
        <v>7</v>
      </c>
      <c r="E350" s="2">
        <v>44680</v>
      </c>
      <c r="F350">
        <v>202204</v>
      </c>
      <c r="G350" t="str">
        <v>47211</v>
      </c>
      <c r="H350" t="str">
        <v>Salary (employees outside HO)</v>
      </c>
      <c r="I350">
        <v>590</v>
      </c>
      <c r="J350">
        <v>65805</v>
      </c>
      <c r="K350" t="str">
        <v>PID65000</v>
      </c>
      <c r="L350" t="str">
        <v>EU</v>
      </c>
      <c r="M350">
        <v>0</v>
      </c>
      <c r="N350">
        <v>0</v>
      </c>
      <c r="O350">
        <v>5</v>
      </c>
      <c r="P350" t="str">
        <v>Southeast Asia</v>
      </c>
      <c r="Q350">
        <v>0</v>
      </c>
      <c r="R350" t="str">
        <v>*******************</v>
      </c>
      <c r="S350">
        <v>-127.56</v>
      </c>
      <c r="T350" t="str">
        <v>FCR-1.1.2.27</v>
      </c>
      <c r="U350" t="str">
        <v>Q2</v>
      </c>
      <c r="Y350" t="str">
        <v>B</v>
      </c>
      <c r="Z350" t="str">
        <v>X5</v>
      </c>
      <c r="AA350">
        <v>1573540</v>
      </c>
      <c r="AB350">
        <v>3</v>
      </c>
      <c r="AC350">
        <v>44712</v>
      </c>
      <c r="AD350">
        <v>202205</v>
      </c>
      <c r="AE350" t="str">
        <v>47390</v>
      </c>
      <c r="AF350" t="str">
        <v>Other employee benefits</v>
      </c>
      <c r="AG350">
        <v>590</v>
      </c>
      <c r="AH350">
        <v>65802</v>
      </c>
      <c r="AI350" t="str">
        <v>PID65000</v>
      </c>
      <c r="AJ350" t="str">
        <v>EU</v>
      </c>
      <c r="AK350">
        <v>0</v>
      </c>
      <c r="AL350">
        <v>0</v>
      </c>
      <c r="AM350">
        <v>5</v>
      </c>
      <c r="AN350" t="str">
        <v>Southeast Asia</v>
      </c>
      <c r="AO350">
        <v>0</v>
      </c>
      <c r="AP350" t="str">
        <v>Communi**************Ly in M*****</v>
      </c>
      <c r="AQ350">
        <v>42.46</v>
      </c>
      <c r="AR350" t="str">
        <v>FCR-1.1.1.33</v>
      </c>
      <c r="AS350" t="str">
        <v>Q2</v>
      </c>
    </row>
    <row r="351" spans="1:45" x14ac:dyDescent="0.25">
      <c r="A351" t="str">
        <v>B</v>
      </c>
      <c r="B351" t="str">
        <v>H5</v>
      </c>
      <c r="C351">
        <v>1573529</v>
      </c>
      <c r="D351">
        <v>0</v>
      </c>
      <c r="E351" s="2">
        <v>44692</v>
      </c>
      <c r="F351">
        <v>202205</v>
      </c>
      <c r="G351" t="str">
        <v>45020</v>
      </c>
      <c r="H351" t="str">
        <v>Electricity</v>
      </c>
      <c r="I351">
        <v>590</v>
      </c>
      <c r="J351">
        <v>65822</v>
      </c>
      <c r="K351" t="str">
        <v>PID65000</v>
      </c>
      <c r="L351" t="str">
        <v>EU</v>
      </c>
      <c r="M351">
        <v>0</v>
      </c>
      <c r="N351">
        <v>0</v>
      </c>
      <c r="O351">
        <v>5</v>
      </c>
      <c r="P351" t="str">
        <v>Southeast Asia</v>
      </c>
      <c r="Q351">
        <v>0</v>
      </c>
      <c r="R351" t="str">
        <v>Electri************** 72_Apr*****</v>
      </c>
      <c r="S351">
        <v>13.8</v>
      </c>
      <c r="T351" t="str">
        <v xml:space="preserve">FCR-4.4 </v>
      </c>
      <c r="U351" t="str">
        <v>Q2</v>
      </c>
      <c r="Y351" t="str">
        <v>B</v>
      </c>
      <c r="Z351" t="str">
        <v>X5</v>
      </c>
      <c r="AA351">
        <v>1573540</v>
      </c>
      <c r="AB351">
        <v>5</v>
      </c>
      <c r="AC351">
        <v>44712</v>
      </c>
      <c r="AD351">
        <v>202205</v>
      </c>
      <c r="AE351" t="str">
        <v>47390</v>
      </c>
      <c r="AF351" t="str">
        <v>Other employee benefits</v>
      </c>
      <c r="AG351">
        <v>590</v>
      </c>
      <c r="AH351">
        <v>65805</v>
      </c>
      <c r="AI351" t="str">
        <v>PID65000</v>
      </c>
      <c r="AJ351" t="str">
        <v>EU</v>
      </c>
      <c r="AK351">
        <v>0</v>
      </c>
      <c r="AL351">
        <v>0</v>
      </c>
      <c r="AM351">
        <v>5</v>
      </c>
      <c r="AN351" t="str">
        <v>Southeast Asia</v>
      </c>
      <c r="AO351">
        <v>0</v>
      </c>
      <c r="AP351" t="str">
        <v>Communi**************sa in M*****</v>
      </c>
      <c r="AQ351">
        <v>1.6</v>
      </c>
      <c r="AR351" t="str">
        <v>FCR-1.1.2.27</v>
      </c>
      <c r="AS351" t="str">
        <v>Q2</v>
      </c>
    </row>
    <row r="352" spans="1:45" x14ac:dyDescent="0.25">
      <c r="A352" t="str">
        <v>B</v>
      </c>
      <c r="B352" t="str">
        <v>H5</v>
      </c>
      <c r="C352">
        <v>1573529</v>
      </c>
      <c r="D352">
        <v>3</v>
      </c>
      <c r="E352" s="2">
        <v>44692</v>
      </c>
      <c r="F352">
        <v>202205</v>
      </c>
      <c r="G352" t="str">
        <v>45520</v>
      </c>
      <c r="H352" t="str">
        <v>Repairs and maintenance of computers</v>
      </c>
      <c r="I352">
        <v>590</v>
      </c>
      <c r="J352">
        <v>65822</v>
      </c>
      <c r="K352" t="str">
        <v>PID65000</v>
      </c>
      <c r="L352" t="str">
        <v>EU</v>
      </c>
      <c r="M352">
        <v>0</v>
      </c>
      <c r="N352">
        <v>0</v>
      </c>
      <c r="O352">
        <v>5</v>
      </c>
      <c r="P352" t="str">
        <v>Southeast Asia</v>
      </c>
      <c r="Q352">
        <v>0</v>
      </c>
      <c r="R352" t="str">
        <v>Monthly**************e-Trust*****</v>
      </c>
      <c r="S352">
        <v>15.4</v>
      </c>
      <c r="T352" t="str">
        <v xml:space="preserve">FCR-4.4 </v>
      </c>
      <c r="U352" t="str">
        <v>Q2</v>
      </c>
      <c r="Y352" t="str">
        <v>B</v>
      </c>
      <c r="Z352" t="str">
        <v>X5</v>
      </c>
      <c r="AA352">
        <v>1573540</v>
      </c>
      <c r="AB352">
        <v>7</v>
      </c>
      <c r="AC352">
        <v>44712</v>
      </c>
      <c r="AD352">
        <v>202205</v>
      </c>
      <c r="AE352" t="str">
        <v>47390</v>
      </c>
      <c r="AF352" t="str">
        <v>Other employee benefits</v>
      </c>
      <c r="AG352">
        <v>590</v>
      </c>
      <c r="AH352">
        <v>65807</v>
      </c>
      <c r="AI352" t="str">
        <v>PID65000</v>
      </c>
      <c r="AJ352" t="str">
        <v>EU</v>
      </c>
      <c r="AK352">
        <v>0</v>
      </c>
      <c r="AL352">
        <v>0</v>
      </c>
      <c r="AM352">
        <v>5</v>
      </c>
      <c r="AN352" t="str">
        <v>Southeast Asia</v>
      </c>
      <c r="AO352">
        <v>0</v>
      </c>
      <c r="AP352" t="str">
        <v>Communi**************uch in *****</v>
      </c>
      <c r="AQ352">
        <v>0.55000000000000004</v>
      </c>
      <c r="AR352" t="str">
        <v>FCR-1.1.2.29</v>
      </c>
      <c r="AS352" t="str">
        <v>Q2</v>
      </c>
    </row>
    <row r="353" spans="1:45" x14ac:dyDescent="0.25">
      <c r="A353" t="str">
        <v>B</v>
      </c>
      <c r="B353" t="str">
        <v>H5</v>
      </c>
      <c r="C353">
        <v>1573530</v>
      </c>
      <c r="D353">
        <v>0</v>
      </c>
      <c r="E353" s="2">
        <v>44692</v>
      </c>
      <c r="F353">
        <v>202205</v>
      </c>
      <c r="G353" t="str">
        <v>46212</v>
      </c>
      <c r="H353" t="str">
        <v>Mobile telephone</v>
      </c>
      <c r="I353">
        <v>590</v>
      </c>
      <c r="J353">
        <v>65822</v>
      </c>
      <c r="K353" t="str">
        <v>PID65000</v>
      </c>
      <c r="L353" t="str">
        <v>EU</v>
      </c>
      <c r="M353">
        <v>0</v>
      </c>
      <c r="N353">
        <v>0</v>
      </c>
      <c r="O353">
        <v>5</v>
      </c>
      <c r="P353" t="str">
        <v>Southeast Asia</v>
      </c>
      <c r="Q353">
        <v>0</v>
      </c>
      <c r="R353" t="str">
        <v>Monthly**************ellcard*****</v>
      </c>
      <c r="S353">
        <v>2.2999999999999998</v>
      </c>
      <c r="T353" t="str">
        <v xml:space="preserve">FCR-4.4 </v>
      </c>
      <c r="U353" t="str">
        <v>Q2</v>
      </c>
      <c r="Y353" t="str">
        <v>B</v>
      </c>
      <c r="Z353" t="str">
        <v>X5</v>
      </c>
      <c r="AA353">
        <v>1573541</v>
      </c>
      <c r="AB353">
        <v>1</v>
      </c>
      <c r="AC353">
        <v>44712</v>
      </c>
      <c r="AD353">
        <v>202205</v>
      </c>
      <c r="AE353" t="str">
        <v>47586</v>
      </c>
      <c r="AF353" t="str">
        <v>Personnel insurance (employees outside HO)</v>
      </c>
      <c r="AG353">
        <v>590</v>
      </c>
      <c r="AH353">
        <v>65804</v>
      </c>
      <c r="AI353" t="str">
        <v>PID65000</v>
      </c>
      <c r="AJ353" t="str">
        <v>EU</v>
      </c>
      <c r="AK353">
        <v>0</v>
      </c>
      <c r="AL353">
        <v>0</v>
      </c>
      <c r="AM353">
        <v>5</v>
      </c>
      <c r="AN353" t="str">
        <v>Southeast Asia</v>
      </c>
      <c r="AO353">
        <v>0</v>
      </c>
      <c r="AP353" t="str">
        <v>health **************urance *****</v>
      </c>
      <c r="AQ353">
        <v>3.64</v>
      </c>
      <c r="AR353" t="str">
        <v>FCR-1.1.2.26</v>
      </c>
      <c r="AS353" t="str">
        <v>Q2</v>
      </c>
    </row>
    <row r="354" spans="1:45" x14ac:dyDescent="0.25">
      <c r="A354" t="str">
        <v>B</v>
      </c>
      <c r="B354" t="str">
        <v>H5</v>
      </c>
      <c r="C354">
        <v>1573530</v>
      </c>
      <c r="D354">
        <v>2</v>
      </c>
      <c r="E354" s="2">
        <v>44692</v>
      </c>
      <c r="F354">
        <v>202205</v>
      </c>
      <c r="G354" t="str">
        <v>45460</v>
      </c>
      <c r="H354" t="str">
        <v>Consumable materials</v>
      </c>
      <c r="I354">
        <v>590</v>
      </c>
      <c r="J354">
        <v>65821</v>
      </c>
      <c r="K354" t="str">
        <v>PID65000</v>
      </c>
      <c r="L354" t="str">
        <v>EU</v>
      </c>
      <c r="M354">
        <v>0</v>
      </c>
      <c r="N354">
        <v>0</v>
      </c>
      <c r="O354">
        <v>5</v>
      </c>
      <c r="P354" t="str">
        <v>Southeast Asia</v>
      </c>
      <c r="Q354">
        <v>0</v>
      </c>
      <c r="R354" t="str">
        <v>general**************ee&amp;Milk*****</v>
      </c>
      <c r="S354">
        <v>12.6</v>
      </c>
      <c r="T354" t="str">
        <v xml:space="preserve">FCR-4.3 </v>
      </c>
      <c r="U354" t="str">
        <v>Q2</v>
      </c>
      <c r="Y354" t="str">
        <v>B</v>
      </c>
      <c r="Z354" t="str">
        <v>X5</v>
      </c>
      <c r="AA354">
        <v>1573541</v>
      </c>
      <c r="AB354">
        <v>3</v>
      </c>
      <c r="AC354">
        <v>44712</v>
      </c>
      <c r="AD354">
        <v>202205</v>
      </c>
      <c r="AE354" t="str">
        <v>47586</v>
      </c>
      <c r="AF354" t="str">
        <v>Personnel insurance (employees outside HO)</v>
      </c>
      <c r="AG354">
        <v>590</v>
      </c>
      <c r="AH354">
        <v>65802</v>
      </c>
      <c r="AI354" t="str">
        <v>PID65000</v>
      </c>
      <c r="AJ354" t="str">
        <v>EU</v>
      </c>
      <c r="AK354">
        <v>0</v>
      </c>
      <c r="AL354">
        <v>0</v>
      </c>
      <c r="AM354">
        <v>5</v>
      </c>
      <c r="AN354" t="str">
        <v>Southeast Asia</v>
      </c>
      <c r="AO354">
        <v>0</v>
      </c>
      <c r="AP354" t="str">
        <v>health **************urance *****</v>
      </c>
      <c r="AQ354">
        <v>8.83</v>
      </c>
      <c r="AR354" t="str">
        <v>FCR-1.1.1.33</v>
      </c>
      <c r="AS354" t="str">
        <v>Q2</v>
      </c>
    </row>
    <row r="355" spans="1:45" x14ac:dyDescent="0.25">
      <c r="A355" t="str">
        <v>B</v>
      </c>
      <c r="B355" t="str">
        <v>H5</v>
      </c>
      <c r="C355">
        <v>1573538</v>
      </c>
      <c r="D355">
        <v>0</v>
      </c>
      <c r="E355" s="2">
        <v>44712</v>
      </c>
      <c r="F355">
        <v>202205</v>
      </c>
      <c r="G355" t="str">
        <v>46570</v>
      </c>
      <c r="H355" t="str">
        <v>Banking costs</v>
      </c>
      <c r="I355">
        <v>590</v>
      </c>
      <c r="J355">
        <v>65827</v>
      </c>
      <c r="K355" t="str">
        <v>PID65000</v>
      </c>
      <c r="L355" t="str">
        <v>EU</v>
      </c>
      <c r="M355">
        <v>0</v>
      </c>
      <c r="N355">
        <v>0</v>
      </c>
      <c r="O355">
        <v>5</v>
      </c>
      <c r="P355" t="str">
        <v>Southeast Asia</v>
      </c>
      <c r="Q355">
        <v>0</v>
      </c>
      <c r="R355" t="str">
        <v>Monthly**************ay'22*****</v>
      </c>
      <c r="S355">
        <v>1.5</v>
      </c>
      <c r="T355" t="str">
        <v xml:space="preserve">FCR-5.6 </v>
      </c>
      <c r="U355" t="str">
        <v>Q2</v>
      </c>
      <c r="Y355" t="str">
        <v>B</v>
      </c>
      <c r="Z355" t="str">
        <v>X5</v>
      </c>
      <c r="AA355">
        <v>1573541</v>
      </c>
      <c r="AB355">
        <v>5</v>
      </c>
      <c r="AC355">
        <v>44712</v>
      </c>
      <c r="AD355">
        <v>202205</v>
      </c>
      <c r="AE355" t="str">
        <v>47586</v>
      </c>
      <c r="AF355" t="str">
        <v>Personnel insurance (employees outside HO)</v>
      </c>
      <c r="AG355">
        <v>590</v>
      </c>
      <c r="AH355">
        <v>65805</v>
      </c>
      <c r="AI355" t="str">
        <v>PID65000</v>
      </c>
      <c r="AJ355" t="str">
        <v>EU</v>
      </c>
      <c r="AK355">
        <v>0</v>
      </c>
      <c r="AL355">
        <v>0</v>
      </c>
      <c r="AM355">
        <v>5</v>
      </c>
      <c r="AN355" t="str">
        <v>Southeast Asia</v>
      </c>
      <c r="AO355">
        <v>0</v>
      </c>
      <c r="AP355" t="str">
        <v>health **************urance *****</v>
      </c>
      <c r="AQ355">
        <v>1.1100000000000001</v>
      </c>
      <c r="AR355" t="str">
        <v>FCR-1.1.2.27</v>
      </c>
      <c r="AS355" t="str">
        <v>Q2</v>
      </c>
    </row>
    <row r="356" spans="1:45" x14ac:dyDescent="0.25">
      <c r="A356" t="str">
        <v>B</v>
      </c>
      <c r="B356" t="str">
        <v>H5</v>
      </c>
      <c r="C356">
        <v>1573538</v>
      </c>
      <c r="D356">
        <v>4</v>
      </c>
      <c r="E356" s="2">
        <v>44712</v>
      </c>
      <c r="F356">
        <v>202205</v>
      </c>
      <c r="G356" t="str">
        <v>48312</v>
      </c>
      <c r="H356" t="str">
        <v>Interest income, abroad</v>
      </c>
      <c r="I356">
        <v>590</v>
      </c>
      <c r="J356">
        <v>65827</v>
      </c>
      <c r="K356" t="str">
        <v>PID65000</v>
      </c>
      <c r="L356" t="str">
        <v>EU</v>
      </c>
      <c r="M356">
        <v>0</v>
      </c>
      <c r="N356">
        <v>0</v>
      </c>
      <c r="O356">
        <v>5</v>
      </c>
      <c r="P356" t="str">
        <v>Southeast Asia</v>
      </c>
      <c r="Q356">
        <v>0</v>
      </c>
      <c r="R356" t="str">
        <v>Interne**************22*****</v>
      </c>
      <c r="S356">
        <v>-4.22</v>
      </c>
      <c r="T356" t="str">
        <v xml:space="preserve">FCR-5.6 </v>
      </c>
      <c r="U356" t="str">
        <v>Q2</v>
      </c>
      <c r="Y356" t="str">
        <v>B</v>
      </c>
      <c r="Z356" t="str">
        <v>X5</v>
      </c>
      <c r="AA356">
        <v>1573541</v>
      </c>
      <c r="AB356">
        <v>7</v>
      </c>
      <c r="AC356">
        <v>44712</v>
      </c>
      <c r="AD356">
        <v>202205</v>
      </c>
      <c r="AE356" t="str">
        <v>47586</v>
      </c>
      <c r="AF356" t="str">
        <v>Personnel insurance (employees outside HO)</v>
      </c>
      <c r="AG356">
        <v>590</v>
      </c>
      <c r="AH356">
        <v>65807</v>
      </c>
      <c r="AI356" t="str">
        <v>PID65000</v>
      </c>
      <c r="AJ356" t="str">
        <v>EU</v>
      </c>
      <c r="AK356">
        <v>0</v>
      </c>
      <c r="AL356">
        <v>0</v>
      </c>
      <c r="AM356">
        <v>5</v>
      </c>
      <c r="AN356" t="str">
        <v>Southeast Asia</v>
      </c>
      <c r="AO356">
        <v>0</v>
      </c>
      <c r="AP356" t="str">
        <v>health **************urance *****</v>
      </c>
      <c r="AQ356">
        <v>1.1399999999999999</v>
      </c>
      <c r="AR356" t="str">
        <v>FCR-1.1.2.29</v>
      </c>
      <c r="AS356" t="str">
        <v>Q2</v>
      </c>
    </row>
    <row r="357" spans="1:45" x14ac:dyDescent="0.25">
      <c r="A357" t="str">
        <v>B</v>
      </c>
      <c r="B357" t="str">
        <v>H5</v>
      </c>
      <c r="C357">
        <v>1573538</v>
      </c>
      <c r="D357">
        <v>12</v>
      </c>
      <c r="E357" s="2">
        <v>44712</v>
      </c>
      <c r="F357">
        <v>202205</v>
      </c>
      <c r="G357" t="str">
        <v>46570</v>
      </c>
      <c r="H357" t="str">
        <v>Banking costs</v>
      </c>
      <c r="I357">
        <v>590</v>
      </c>
      <c r="J357">
        <v>65827</v>
      </c>
      <c r="K357" t="str">
        <v>PID65000</v>
      </c>
      <c r="L357" t="str">
        <v>EU</v>
      </c>
      <c r="M357">
        <v>0</v>
      </c>
      <c r="N357">
        <v>0</v>
      </c>
      <c r="O357">
        <v>5</v>
      </c>
      <c r="P357" t="str">
        <v>Southeast Asia</v>
      </c>
      <c r="Q357">
        <v>0</v>
      </c>
      <c r="R357" t="str">
        <v>Bank ch**************y May 2*****</v>
      </c>
      <c r="S357">
        <v>1</v>
      </c>
      <c r="T357" t="str">
        <v xml:space="preserve">FCR-5.6 </v>
      </c>
      <c r="U357" t="str">
        <v>Q2</v>
      </c>
      <c r="Y357" t="str">
        <v>B</v>
      </c>
      <c r="Z357" t="str">
        <v>X5</v>
      </c>
      <c r="AA357">
        <v>1573542</v>
      </c>
      <c r="AB357">
        <v>2</v>
      </c>
      <c r="AC357">
        <v>44712</v>
      </c>
      <c r="AD357">
        <v>202205</v>
      </c>
      <c r="AE357" t="str">
        <v>46990</v>
      </c>
      <c r="AF357" t="str">
        <v>Other external expenses</v>
      </c>
      <c r="AG357">
        <v>590</v>
      </c>
      <c r="AH357">
        <v>65804</v>
      </c>
      <c r="AI357" t="str">
        <v>PID65000</v>
      </c>
      <c r="AJ357" t="str">
        <v>EU</v>
      </c>
      <c r="AK357">
        <v>0</v>
      </c>
      <c r="AL357">
        <v>0</v>
      </c>
      <c r="AM357">
        <v>5</v>
      </c>
      <c r="AN357" t="str">
        <v>Southeast Asia</v>
      </c>
      <c r="AO357">
        <v>0</v>
      </c>
      <c r="AP357" t="str">
        <v>NSSF to**************2_EU*****</v>
      </c>
      <c r="AQ357">
        <v>3.52</v>
      </c>
      <c r="AR357" t="str">
        <v>FCR-1.1.2.26</v>
      </c>
      <c r="AS357" t="str">
        <v>Q2</v>
      </c>
    </row>
    <row r="358" spans="1:45" x14ac:dyDescent="0.25">
      <c r="A358" t="str">
        <v>B</v>
      </c>
      <c r="B358" t="str">
        <v>X5</v>
      </c>
      <c r="C358">
        <v>1573539</v>
      </c>
      <c r="D358">
        <v>1</v>
      </c>
      <c r="E358" s="2">
        <v>44712</v>
      </c>
      <c r="F358">
        <v>202205</v>
      </c>
      <c r="G358" t="str">
        <v>47211</v>
      </c>
      <c r="H358" t="str">
        <v>Salary (employees outside HO)</v>
      </c>
      <c r="I358">
        <v>590</v>
      </c>
      <c r="J358">
        <v>65804</v>
      </c>
      <c r="K358" t="str">
        <v>PID65000</v>
      </c>
      <c r="L358" t="str">
        <v>EU</v>
      </c>
      <c r="M358">
        <v>0</v>
      </c>
      <c r="N358">
        <v>0</v>
      </c>
      <c r="O358">
        <v>5</v>
      </c>
      <c r="P358" t="str">
        <v>Southeast Asia</v>
      </c>
      <c r="Q358">
        <v>0</v>
      </c>
      <c r="R358" t="str">
        <v>Salary **************'22_EU*****</v>
      </c>
      <c r="S358">
        <v>963.4</v>
      </c>
      <c r="T358" t="str">
        <v>FCR-1.1.2.26</v>
      </c>
      <c r="U358" t="str">
        <v>Q2</v>
      </c>
      <c r="Y358" t="str">
        <v>B</v>
      </c>
      <c r="Z358" t="str">
        <v>X5</v>
      </c>
      <c r="AA358">
        <v>1573542</v>
      </c>
      <c r="AB358">
        <v>4</v>
      </c>
      <c r="AC358">
        <v>44712</v>
      </c>
      <c r="AD358">
        <v>202205</v>
      </c>
      <c r="AE358" t="str">
        <v>46990</v>
      </c>
      <c r="AF358" t="str">
        <v>Other external expenses</v>
      </c>
      <c r="AG358">
        <v>590</v>
      </c>
      <c r="AH358">
        <v>65802</v>
      </c>
      <c r="AI358" t="str">
        <v>PID65000</v>
      </c>
      <c r="AJ358" t="str">
        <v>EU</v>
      </c>
      <c r="AK358">
        <v>0</v>
      </c>
      <c r="AL358">
        <v>0</v>
      </c>
      <c r="AM358">
        <v>5</v>
      </c>
      <c r="AN358" t="str">
        <v>Southeast Asia</v>
      </c>
      <c r="AO358">
        <v>0</v>
      </c>
      <c r="AP358" t="str">
        <v>NSSF to**************2_EU*****</v>
      </c>
      <c r="AQ358">
        <v>8.5299999999999994</v>
      </c>
      <c r="AR358" t="str">
        <v>FCR-1.1.1.33</v>
      </c>
      <c r="AS358" t="str">
        <v>Q2</v>
      </c>
    </row>
    <row r="359" spans="1:45" x14ac:dyDescent="0.25">
      <c r="A359" t="str">
        <v>B</v>
      </c>
      <c r="B359" t="str">
        <v>X5</v>
      </c>
      <c r="C359">
        <v>1573539</v>
      </c>
      <c r="D359">
        <v>3</v>
      </c>
      <c r="E359" s="2">
        <v>44712</v>
      </c>
      <c r="F359">
        <v>202205</v>
      </c>
      <c r="G359" t="str">
        <v>47211</v>
      </c>
      <c r="H359" t="str">
        <v>Salary (employees outside HO)</v>
      </c>
      <c r="I359">
        <v>590</v>
      </c>
      <c r="J359">
        <v>65802</v>
      </c>
      <c r="K359" t="str">
        <v>PID65000</v>
      </c>
      <c r="L359" t="str">
        <v>EU</v>
      </c>
      <c r="M359">
        <v>0</v>
      </c>
      <c r="N359">
        <v>0</v>
      </c>
      <c r="O359">
        <v>5</v>
      </c>
      <c r="P359" t="str">
        <v>Southeast Asia</v>
      </c>
      <c r="Q359">
        <v>0</v>
      </c>
      <c r="R359" t="str">
        <v>Salary **************'22_EU*****</v>
      </c>
      <c r="S359">
        <v>1653.39</v>
      </c>
      <c r="T359" t="str">
        <v>FCR-1.1.1.33</v>
      </c>
      <c r="U359" t="str">
        <v>Q2</v>
      </c>
      <c r="Y359" t="str">
        <v>B</v>
      </c>
      <c r="Z359" t="str">
        <v>X5</v>
      </c>
      <c r="AA359">
        <v>1573542</v>
      </c>
      <c r="AB359">
        <v>6</v>
      </c>
      <c r="AC359">
        <v>44712</v>
      </c>
      <c r="AD359">
        <v>202205</v>
      </c>
      <c r="AE359" t="str">
        <v>46990</v>
      </c>
      <c r="AF359" t="str">
        <v>Other external expenses</v>
      </c>
      <c r="AG359">
        <v>590</v>
      </c>
      <c r="AH359">
        <v>65805</v>
      </c>
      <c r="AI359" t="str">
        <v>PID65000</v>
      </c>
      <c r="AJ359" t="str">
        <v>EU</v>
      </c>
      <c r="AK359">
        <v>0</v>
      </c>
      <c r="AL359">
        <v>0</v>
      </c>
      <c r="AM359">
        <v>5</v>
      </c>
      <c r="AN359" t="str">
        <v>Southeast Asia</v>
      </c>
      <c r="AO359">
        <v>0</v>
      </c>
      <c r="AP359" t="str">
        <v>NSSF to**************2_EU*****</v>
      </c>
      <c r="AQ359">
        <v>1.07</v>
      </c>
      <c r="AR359" t="str">
        <v>FCR-1.1.2.27</v>
      </c>
      <c r="AS359" t="str">
        <v>Q2</v>
      </c>
    </row>
    <row r="360" spans="1:45" x14ac:dyDescent="0.25">
      <c r="A360" t="str">
        <v>B</v>
      </c>
      <c r="B360" t="str">
        <v>X5</v>
      </c>
      <c r="C360">
        <v>1573539</v>
      </c>
      <c r="D360">
        <v>5</v>
      </c>
      <c r="E360" s="2">
        <v>44712</v>
      </c>
      <c r="F360">
        <v>202205</v>
      </c>
      <c r="G360" t="str">
        <v>47211</v>
      </c>
      <c r="H360" t="str">
        <v>Salary (employees outside HO)</v>
      </c>
      <c r="I360">
        <v>590</v>
      </c>
      <c r="J360">
        <v>65805</v>
      </c>
      <c r="K360" t="str">
        <v>PID65000</v>
      </c>
      <c r="L360" t="str">
        <v>EU</v>
      </c>
      <c r="M360">
        <v>0</v>
      </c>
      <c r="N360">
        <v>0</v>
      </c>
      <c r="O360">
        <v>5</v>
      </c>
      <c r="P360" t="str">
        <v>Southeast Asia</v>
      </c>
      <c r="Q360">
        <v>0</v>
      </c>
      <c r="R360" t="str">
        <v>Salary **************'22_EU*****</v>
      </c>
      <c r="S360">
        <v>142.63</v>
      </c>
      <c r="T360" t="str">
        <v>FCR-1.1.2.27</v>
      </c>
      <c r="U360" t="str">
        <v>Q2</v>
      </c>
      <c r="Y360" t="str">
        <v>B</v>
      </c>
      <c r="Z360" t="str">
        <v>X5</v>
      </c>
      <c r="AA360">
        <v>1573542</v>
      </c>
      <c r="AB360">
        <v>8</v>
      </c>
      <c r="AC360">
        <v>44712</v>
      </c>
      <c r="AD360">
        <v>202205</v>
      </c>
      <c r="AE360" t="str">
        <v>46990</v>
      </c>
      <c r="AF360" t="str">
        <v>Other external expenses</v>
      </c>
      <c r="AG360">
        <v>590</v>
      </c>
      <c r="AH360">
        <v>65807</v>
      </c>
      <c r="AI360" t="str">
        <v>PID65000</v>
      </c>
      <c r="AJ360" t="str">
        <v>EU</v>
      </c>
      <c r="AK360">
        <v>0</v>
      </c>
      <c r="AL360">
        <v>0</v>
      </c>
      <c r="AM360">
        <v>5</v>
      </c>
      <c r="AN360" t="str">
        <v>Southeast Asia</v>
      </c>
      <c r="AO360">
        <v>0</v>
      </c>
      <c r="AP360" t="str">
        <v>NSSF to**************22_EU*****</v>
      </c>
      <c r="AQ360">
        <v>1.1000000000000001</v>
      </c>
      <c r="AR360" t="str">
        <v>FCR-1.1.2.29</v>
      </c>
      <c r="AS360" t="str">
        <v>Q2</v>
      </c>
    </row>
    <row r="361" spans="1:45" x14ac:dyDescent="0.25">
      <c r="A361" t="str">
        <v>B</v>
      </c>
      <c r="B361" t="str">
        <v>X5</v>
      </c>
      <c r="C361">
        <v>1573539</v>
      </c>
      <c r="D361">
        <v>7</v>
      </c>
      <c r="E361" s="2">
        <v>44712</v>
      </c>
      <c r="F361">
        <v>202205</v>
      </c>
      <c r="G361" t="str">
        <v>47211</v>
      </c>
      <c r="H361" t="str">
        <v>Salary (employees outside HO)</v>
      </c>
      <c r="I361">
        <v>590</v>
      </c>
      <c r="J361">
        <v>65807</v>
      </c>
      <c r="K361" t="str">
        <v>PID65000</v>
      </c>
      <c r="L361" t="str">
        <v>EU</v>
      </c>
      <c r="M361">
        <v>0</v>
      </c>
      <c r="N361">
        <v>0</v>
      </c>
      <c r="O361">
        <v>5</v>
      </c>
      <c r="P361" t="str">
        <v>Southeast Asia</v>
      </c>
      <c r="Q361">
        <v>0</v>
      </c>
      <c r="R361" t="str">
        <v>Salary **************y'22_EU*****</v>
      </c>
      <c r="S361">
        <v>44.84</v>
      </c>
      <c r="T361" t="str">
        <v>FCR-1.1.2.29</v>
      </c>
      <c r="U361" t="str">
        <v>Q2</v>
      </c>
      <c r="Y361" t="str">
        <v>B</v>
      </c>
      <c r="Z361" t="str">
        <v>H5</v>
      </c>
      <c r="AA361">
        <v>1573545</v>
      </c>
      <c r="AB361">
        <v>0</v>
      </c>
      <c r="AC361">
        <v>44722</v>
      </c>
      <c r="AD361">
        <v>202206</v>
      </c>
      <c r="AE361" t="str">
        <v>45813</v>
      </c>
      <c r="AF361" t="str">
        <v xml:space="preserve">Travel expenses, not in </v>
      </c>
      <c r="AG361">
        <v>590</v>
      </c>
      <c r="AH361">
        <v>65814</v>
      </c>
      <c r="AI361" t="str">
        <v>PID65000</v>
      </c>
      <c r="AJ361" t="str">
        <v>EU</v>
      </c>
      <c r="AK361">
        <v>0</v>
      </c>
      <c r="AL361">
        <v>0</v>
      </c>
      <c r="AM361">
        <v>5</v>
      </c>
      <c r="AN361" t="str">
        <v>Southeast Asia</v>
      </c>
      <c r="AO361">
        <v>0</v>
      </c>
      <c r="AP361" t="str">
        <v>Transpo**************ith car*****</v>
      </c>
      <c r="AQ361">
        <v>440</v>
      </c>
      <c r="AR361" t="str">
        <v xml:space="preserve">FCR-2.4 </v>
      </c>
      <c r="AS361" t="str">
        <v>Q2</v>
      </c>
    </row>
    <row r="362" spans="1:45" x14ac:dyDescent="0.25">
      <c r="A362" t="str">
        <v>B</v>
      </c>
      <c r="B362" t="str">
        <v>X5</v>
      </c>
      <c r="C362">
        <v>1573540</v>
      </c>
      <c r="D362">
        <v>1</v>
      </c>
      <c r="E362" s="2">
        <v>44712</v>
      </c>
      <c r="F362">
        <v>202205</v>
      </c>
      <c r="G362" t="str">
        <v>47390</v>
      </c>
      <c r="H362" t="str">
        <v>Other employee benefits</v>
      </c>
      <c r="I362">
        <v>590</v>
      </c>
      <c r="J362">
        <v>65804</v>
      </c>
      <c r="K362" t="str">
        <v>PID65000</v>
      </c>
      <c r="L362" t="str">
        <v>EU</v>
      </c>
      <c r="M362">
        <v>0</v>
      </c>
      <c r="N362">
        <v>0</v>
      </c>
      <c r="O362">
        <v>5</v>
      </c>
      <c r="P362" t="str">
        <v>Southeast Asia</v>
      </c>
      <c r="Q362">
        <v>0</v>
      </c>
      <c r="R362" t="str">
        <v>Communi**************Da in M*****</v>
      </c>
      <c r="S362">
        <v>17.510000000000002</v>
      </c>
      <c r="T362" t="str">
        <v>FCR-1.1.2.26</v>
      </c>
      <c r="U362" t="str">
        <v>Q2</v>
      </c>
      <c r="Y362" t="str">
        <v>B</v>
      </c>
      <c r="Z362" t="str">
        <v>H5</v>
      </c>
      <c r="AA362">
        <v>1573546</v>
      </c>
      <c r="AB362">
        <v>0</v>
      </c>
      <c r="AC362">
        <v>44722</v>
      </c>
      <c r="AD362">
        <v>202206</v>
      </c>
      <c r="AE362" t="str">
        <v>47326</v>
      </c>
      <c r="AF362" t="str">
        <v>Subsistence allowances (employees outside HO)</v>
      </c>
      <c r="AG362">
        <v>590</v>
      </c>
      <c r="AH362">
        <v>65803</v>
      </c>
      <c r="AI362" t="str">
        <v>PID65000</v>
      </c>
      <c r="AJ362" t="str">
        <v>EU</v>
      </c>
      <c r="AK362">
        <v>0</v>
      </c>
      <c r="AL362">
        <v>0</v>
      </c>
      <c r="AM362">
        <v>5</v>
      </c>
      <c r="AN362" t="str">
        <v>Southeast Asia</v>
      </c>
      <c r="AO362">
        <v>0</v>
      </c>
      <c r="AP362" t="str">
        <v>Perdiem**************financi*****</v>
      </c>
      <c r="AQ362">
        <v>43.73</v>
      </c>
      <c r="AR362" t="str">
        <v>FCR-1.1.1.34</v>
      </c>
      <c r="AS362" t="str">
        <v>Q2</v>
      </c>
    </row>
    <row r="363" spans="1:45" x14ac:dyDescent="0.25">
      <c r="A363" t="str">
        <v>B</v>
      </c>
      <c r="B363" t="str">
        <v>X5</v>
      </c>
      <c r="C363">
        <v>1573540</v>
      </c>
      <c r="D363">
        <v>3</v>
      </c>
      <c r="E363" s="2">
        <v>44712</v>
      </c>
      <c r="F363">
        <v>202205</v>
      </c>
      <c r="G363" t="str">
        <v>47390</v>
      </c>
      <c r="H363" t="str">
        <v>Other employee benefits</v>
      </c>
      <c r="I363">
        <v>590</v>
      </c>
      <c r="J363">
        <v>65802</v>
      </c>
      <c r="K363" t="str">
        <v>PID65000</v>
      </c>
      <c r="L363" t="str">
        <v>EU</v>
      </c>
      <c r="M363">
        <v>0</v>
      </c>
      <c r="N363">
        <v>0</v>
      </c>
      <c r="O363">
        <v>5</v>
      </c>
      <c r="P363" t="str">
        <v>Southeast Asia</v>
      </c>
      <c r="Q363">
        <v>0</v>
      </c>
      <c r="R363" t="str">
        <v>Communi**************Ly in M*****</v>
      </c>
      <c r="S363">
        <v>42.46</v>
      </c>
      <c r="T363" t="str">
        <v>FCR-1.1.1.33</v>
      </c>
      <c r="U363" t="str">
        <v>Q2</v>
      </c>
      <c r="Y363" t="str">
        <v>B</v>
      </c>
      <c r="Z363" t="str">
        <v>H5</v>
      </c>
      <c r="AA363">
        <v>1573546</v>
      </c>
      <c r="AB363">
        <v>1</v>
      </c>
      <c r="AC363">
        <v>44722</v>
      </c>
      <c r="AD363">
        <v>202206</v>
      </c>
      <c r="AE363" t="str">
        <v>47326</v>
      </c>
      <c r="AF363" t="str">
        <v>Subsistence allowances (employees outside HO)</v>
      </c>
      <c r="AG363">
        <v>590</v>
      </c>
      <c r="AH363">
        <v>65803</v>
      </c>
      <c r="AI363" t="str">
        <v>PID65000</v>
      </c>
      <c r="AJ363" t="str">
        <v>EU</v>
      </c>
      <c r="AK363">
        <v>0</v>
      </c>
      <c r="AL363">
        <v>0</v>
      </c>
      <c r="AM363">
        <v>5</v>
      </c>
      <c r="AN363" t="str">
        <v>Southeast Asia</v>
      </c>
      <c r="AO363">
        <v>0</v>
      </c>
      <c r="AP363" t="str">
        <v>Perdiem**************financi*****</v>
      </c>
      <c r="AQ363">
        <v>29.51</v>
      </c>
      <c r="AR363" t="str">
        <v>FCR-1.1.1.34</v>
      </c>
      <c r="AS363" t="str">
        <v>Q2</v>
      </c>
    </row>
    <row r="364" spans="1:45" x14ac:dyDescent="0.25">
      <c r="A364" t="str">
        <v>B</v>
      </c>
      <c r="B364" t="str">
        <v>X5</v>
      </c>
      <c r="C364">
        <v>1573540</v>
      </c>
      <c r="D364">
        <v>5</v>
      </c>
      <c r="E364" s="2">
        <v>44712</v>
      </c>
      <c r="F364">
        <v>202205</v>
      </c>
      <c r="G364" t="str">
        <v>47390</v>
      </c>
      <c r="H364" t="str">
        <v>Other employee benefits</v>
      </c>
      <c r="I364">
        <v>590</v>
      </c>
      <c r="J364">
        <v>65805</v>
      </c>
      <c r="K364" t="str">
        <v>PID65000</v>
      </c>
      <c r="L364" t="str">
        <v>EU</v>
      </c>
      <c r="M364">
        <v>0</v>
      </c>
      <c r="N364">
        <v>0</v>
      </c>
      <c r="O364">
        <v>5</v>
      </c>
      <c r="P364" t="str">
        <v>Southeast Asia</v>
      </c>
      <c r="Q364">
        <v>0</v>
      </c>
      <c r="R364" t="str">
        <v>Communi**************sa in M*****</v>
      </c>
      <c r="S364">
        <v>1.6</v>
      </c>
      <c r="T364" t="str">
        <v>FCR-1.1.2.27</v>
      </c>
      <c r="U364" t="str">
        <v>Q2</v>
      </c>
      <c r="Y364" t="str">
        <v>B</v>
      </c>
      <c r="Z364" t="str">
        <v>H5</v>
      </c>
      <c r="AA364">
        <v>1573546</v>
      </c>
      <c r="AB364">
        <v>2</v>
      </c>
      <c r="AC364">
        <v>44722</v>
      </c>
      <c r="AD364">
        <v>202206</v>
      </c>
      <c r="AE364" t="str">
        <v>47326</v>
      </c>
      <c r="AF364" t="str">
        <v>Subsistence allowances (employees outside HO)</v>
      </c>
      <c r="AG364">
        <v>590</v>
      </c>
      <c r="AH364">
        <v>65803</v>
      </c>
      <c r="AI364" t="str">
        <v>PID65000</v>
      </c>
      <c r="AJ364" t="str">
        <v>EU</v>
      </c>
      <c r="AK364">
        <v>0</v>
      </c>
      <c r="AL364">
        <v>0</v>
      </c>
      <c r="AM364">
        <v>5</v>
      </c>
      <c r="AN364" t="str">
        <v>Southeast Asia</v>
      </c>
      <c r="AO364">
        <v>0</v>
      </c>
      <c r="AP364" t="str">
        <v>Perdiem**************financi*****</v>
      </c>
      <c r="AQ364">
        <v>29.51</v>
      </c>
      <c r="AR364" t="str">
        <v>FCR-1.1.1.34</v>
      </c>
      <c r="AS364" t="str">
        <v>Q2</v>
      </c>
    </row>
    <row r="365" spans="1:45" x14ac:dyDescent="0.25">
      <c r="A365" t="str">
        <v>B</v>
      </c>
      <c r="B365" t="str">
        <v>X5</v>
      </c>
      <c r="C365">
        <v>1573540</v>
      </c>
      <c r="D365">
        <v>7</v>
      </c>
      <c r="E365" s="2">
        <v>44712</v>
      </c>
      <c r="F365">
        <v>202205</v>
      </c>
      <c r="G365" t="str">
        <v>47390</v>
      </c>
      <c r="H365" t="str">
        <v>Other employee benefits</v>
      </c>
      <c r="I365">
        <v>590</v>
      </c>
      <c r="J365">
        <v>65807</v>
      </c>
      <c r="K365" t="str">
        <v>PID65000</v>
      </c>
      <c r="L365" t="str">
        <v>EU</v>
      </c>
      <c r="M365">
        <v>0</v>
      </c>
      <c r="N365">
        <v>0</v>
      </c>
      <c r="O365">
        <v>5</v>
      </c>
      <c r="P365" t="str">
        <v>Southeast Asia</v>
      </c>
      <c r="Q365">
        <v>0</v>
      </c>
      <c r="R365" t="str">
        <v>Communi**************uch in *****</v>
      </c>
      <c r="S365">
        <v>0.55000000000000004</v>
      </c>
      <c r="T365" t="str">
        <v>FCR-1.1.2.29</v>
      </c>
      <c r="U365" t="str">
        <v>Q2</v>
      </c>
      <c r="Y365" t="str">
        <v>B</v>
      </c>
      <c r="Z365" t="str">
        <v>H5</v>
      </c>
      <c r="AA365">
        <v>1573546</v>
      </c>
      <c r="AB365">
        <v>3</v>
      </c>
      <c r="AC365">
        <v>44722</v>
      </c>
      <c r="AD365">
        <v>202206</v>
      </c>
      <c r="AE365" t="str">
        <v>47326</v>
      </c>
      <c r="AF365" t="str">
        <v>Subsistence allowances (employees outside HO)</v>
      </c>
      <c r="AG365">
        <v>590</v>
      </c>
      <c r="AH365">
        <v>65803</v>
      </c>
      <c r="AI365" t="str">
        <v>PID65000</v>
      </c>
      <c r="AJ365" t="str">
        <v>EU</v>
      </c>
      <c r="AK365">
        <v>0</v>
      </c>
      <c r="AL365">
        <v>0</v>
      </c>
      <c r="AM365">
        <v>5</v>
      </c>
      <c r="AN365" t="str">
        <v>Southeast Asia</v>
      </c>
      <c r="AO365">
        <v>0</v>
      </c>
      <c r="AP365" t="str">
        <v>Perdiem**************financi*****</v>
      </c>
      <c r="AQ365">
        <v>43.73</v>
      </c>
      <c r="AR365" t="str">
        <v>FCR-1.1.1.34</v>
      </c>
      <c r="AS365" t="str">
        <v>Q2</v>
      </c>
    </row>
    <row r="366" spans="1:45" x14ac:dyDescent="0.25">
      <c r="A366" t="str">
        <v>B</v>
      </c>
      <c r="B366" t="str">
        <v>X5</v>
      </c>
      <c r="C366">
        <v>1573541</v>
      </c>
      <c r="D366">
        <v>1</v>
      </c>
      <c r="E366" s="2">
        <v>44712</v>
      </c>
      <c r="F366">
        <v>202205</v>
      </c>
      <c r="G366" t="str">
        <v>47586</v>
      </c>
      <c r="H366" t="str">
        <v>Personnel insurance (employees outside HO)</v>
      </c>
      <c r="I366">
        <v>590</v>
      </c>
      <c r="J366">
        <v>65804</v>
      </c>
      <c r="K366" t="str">
        <v>PID65000</v>
      </c>
      <c r="L366" t="str">
        <v>EU</v>
      </c>
      <c r="M366">
        <v>0</v>
      </c>
      <c r="N366">
        <v>0</v>
      </c>
      <c r="O366">
        <v>5</v>
      </c>
      <c r="P366" t="str">
        <v>Southeast Asia</v>
      </c>
      <c r="Q366">
        <v>0</v>
      </c>
      <c r="R366" t="str">
        <v>health **************urance *****</v>
      </c>
      <c r="S366">
        <v>3.64</v>
      </c>
      <c r="T366" t="str">
        <v>FCR-1.1.2.26</v>
      </c>
      <c r="U366" t="str">
        <v>Q2</v>
      </c>
      <c r="Y366" t="str">
        <v>B</v>
      </c>
      <c r="Z366" t="str">
        <v>H5</v>
      </c>
      <c r="AA366">
        <v>1573547</v>
      </c>
      <c r="AB366">
        <v>0</v>
      </c>
      <c r="AC366">
        <v>44722</v>
      </c>
      <c r="AD366">
        <v>202206</v>
      </c>
      <c r="AE366" t="str">
        <v>45832</v>
      </c>
      <c r="AF366" t="str">
        <v xml:space="preserve">Board and lodging, not in </v>
      </c>
      <c r="AG366">
        <v>590</v>
      </c>
      <c r="AH366">
        <v>65803</v>
      </c>
      <c r="AI366" t="str">
        <v>PID65000</v>
      </c>
      <c r="AJ366" t="str">
        <v>EU</v>
      </c>
      <c r="AK366">
        <v>0</v>
      </c>
      <c r="AL366">
        <v>0</v>
      </c>
      <c r="AM366">
        <v>5</v>
      </c>
      <c r="AN366" t="str">
        <v>Southeast Asia</v>
      </c>
      <c r="AO366">
        <v>0</v>
      </c>
      <c r="AP366" t="str">
        <v>Accommo**************nancial*****</v>
      </c>
      <c r="AQ366">
        <v>47.5</v>
      </c>
      <c r="AR366" t="str">
        <v>FCR-1.1.1.34</v>
      </c>
      <c r="AS366" t="str">
        <v>Q2</v>
      </c>
    </row>
    <row r="367" spans="1:45" x14ac:dyDescent="0.25">
      <c r="A367" t="str">
        <v>B</v>
      </c>
      <c r="B367" t="str">
        <v>X5</v>
      </c>
      <c r="C367">
        <v>1573541</v>
      </c>
      <c r="D367">
        <v>3</v>
      </c>
      <c r="E367" s="2">
        <v>44712</v>
      </c>
      <c r="F367">
        <v>202205</v>
      </c>
      <c r="G367" t="str">
        <v>47586</v>
      </c>
      <c r="H367" t="str">
        <v>Personnel insurance (employees outside HO)</v>
      </c>
      <c r="I367">
        <v>590</v>
      </c>
      <c r="J367">
        <v>65802</v>
      </c>
      <c r="K367" t="str">
        <v>PID65000</v>
      </c>
      <c r="L367" t="str">
        <v>EU</v>
      </c>
      <c r="M367">
        <v>0</v>
      </c>
      <c r="N367">
        <v>0</v>
      </c>
      <c r="O367">
        <v>5</v>
      </c>
      <c r="P367" t="str">
        <v>Southeast Asia</v>
      </c>
      <c r="Q367">
        <v>0</v>
      </c>
      <c r="R367" t="str">
        <v>health **************urance *****</v>
      </c>
      <c r="S367">
        <v>8.83</v>
      </c>
      <c r="T367" t="str">
        <v>FCR-1.1.1.33</v>
      </c>
      <c r="U367" t="str">
        <v>Q2</v>
      </c>
      <c r="Y367" t="str">
        <v>B</v>
      </c>
      <c r="Z367" t="str">
        <v>H5</v>
      </c>
      <c r="AA367">
        <v>1573547</v>
      </c>
      <c r="AB367">
        <v>1</v>
      </c>
      <c r="AC367">
        <v>44722</v>
      </c>
      <c r="AD367">
        <v>202206</v>
      </c>
      <c r="AE367" t="str">
        <v>45832</v>
      </c>
      <c r="AF367" t="str">
        <v xml:space="preserve">Board and lodging, not in </v>
      </c>
      <c r="AG367">
        <v>590</v>
      </c>
      <c r="AH367">
        <v>65803</v>
      </c>
      <c r="AI367" t="str">
        <v>PID65000</v>
      </c>
      <c r="AJ367" t="str">
        <v>EU</v>
      </c>
      <c r="AK367">
        <v>0</v>
      </c>
      <c r="AL367">
        <v>0</v>
      </c>
      <c r="AM367">
        <v>5</v>
      </c>
      <c r="AN367" t="str">
        <v>Southeast Asia</v>
      </c>
      <c r="AO367">
        <v>0</v>
      </c>
      <c r="AP367" t="str">
        <v>Accommo**************nancial*****</v>
      </c>
      <c r="AQ367">
        <v>60</v>
      </c>
      <c r="AR367" t="str">
        <v>FCR-1.1.1.34</v>
      </c>
      <c r="AS367" t="str">
        <v>Q2</v>
      </c>
    </row>
    <row r="368" spans="1:45" x14ac:dyDescent="0.25">
      <c r="A368" t="str">
        <v>B</v>
      </c>
      <c r="B368" t="str">
        <v>X5</v>
      </c>
      <c r="C368">
        <v>1573541</v>
      </c>
      <c r="D368">
        <v>5</v>
      </c>
      <c r="E368" s="2">
        <v>44712</v>
      </c>
      <c r="F368">
        <v>202205</v>
      </c>
      <c r="G368" t="str">
        <v>47586</v>
      </c>
      <c r="H368" t="str">
        <v>Personnel insurance (employees outside HO)</v>
      </c>
      <c r="I368">
        <v>590</v>
      </c>
      <c r="J368">
        <v>65805</v>
      </c>
      <c r="K368" t="str">
        <v>PID65000</v>
      </c>
      <c r="L368" t="str">
        <v>EU</v>
      </c>
      <c r="M368">
        <v>0</v>
      </c>
      <c r="N368">
        <v>0</v>
      </c>
      <c r="O368">
        <v>5</v>
      </c>
      <c r="P368" t="str">
        <v>Southeast Asia</v>
      </c>
      <c r="Q368">
        <v>0</v>
      </c>
      <c r="R368" t="str">
        <v>health **************urance *****</v>
      </c>
      <c r="S368">
        <v>1.1100000000000001</v>
      </c>
      <c r="T368" t="str">
        <v>FCR-1.1.2.27</v>
      </c>
      <c r="U368" t="str">
        <v>Q2</v>
      </c>
      <c r="Y368" t="str">
        <v>B</v>
      </c>
      <c r="Z368" t="str">
        <v>H5</v>
      </c>
      <c r="AA368">
        <v>1573547</v>
      </c>
      <c r="AB368">
        <v>2</v>
      </c>
      <c r="AC368">
        <v>44722</v>
      </c>
      <c r="AD368">
        <v>202206</v>
      </c>
      <c r="AE368" t="str">
        <v>45832</v>
      </c>
      <c r="AF368" t="str">
        <v xml:space="preserve">Board and lodging, not in </v>
      </c>
      <c r="AG368">
        <v>590</v>
      </c>
      <c r="AH368">
        <v>65803</v>
      </c>
      <c r="AI368" t="str">
        <v>PID65000</v>
      </c>
      <c r="AJ368" t="str">
        <v>EU</v>
      </c>
      <c r="AK368">
        <v>0</v>
      </c>
      <c r="AL368">
        <v>0</v>
      </c>
      <c r="AM368">
        <v>5</v>
      </c>
      <c r="AN368" t="str">
        <v>Southeast Asia</v>
      </c>
      <c r="AO368">
        <v>0</v>
      </c>
      <c r="AP368" t="str">
        <v>Accommo**************eld mon*****</v>
      </c>
      <c r="AQ368">
        <v>47.5</v>
      </c>
      <c r="AR368" t="str">
        <v>FCR-1.1.1.34</v>
      </c>
      <c r="AS368" t="str">
        <v>Q2</v>
      </c>
    </row>
    <row r="369" spans="1:45" x14ac:dyDescent="0.25">
      <c r="A369" t="str">
        <v>B</v>
      </c>
      <c r="B369" t="str">
        <v>X5</v>
      </c>
      <c r="C369">
        <v>1573541</v>
      </c>
      <c r="D369">
        <v>7</v>
      </c>
      <c r="E369" s="2">
        <v>44712</v>
      </c>
      <c r="F369">
        <v>202205</v>
      </c>
      <c r="G369" t="str">
        <v>47586</v>
      </c>
      <c r="H369" t="str">
        <v>Personnel insurance (employees outside HO)</v>
      </c>
      <c r="I369">
        <v>590</v>
      </c>
      <c r="J369">
        <v>65807</v>
      </c>
      <c r="K369" t="str">
        <v>PID65000</v>
      </c>
      <c r="L369" t="str">
        <v>EU</v>
      </c>
      <c r="M369">
        <v>0</v>
      </c>
      <c r="N369">
        <v>0</v>
      </c>
      <c r="O369">
        <v>5</v>
      </c>
      <c r="P369" t="str">
        <v>Southeast Asia</v>
      </c>
      <c r="Q369">
        <v>0</v>
      </c>
      <c r="R369" t="str">
        <v>health **************urance *****</v>
      </c>
      <c r="S369">
        <v>1.1399999999999999</v>
      </c>
      <c r="T369" t="str">
        <v>FCR-1.1.2.29</v>
      </c>
      <c r="U369" t="str">
        <v>Q2</v>
      </c>
      <c r="Y369" t="str">
        <v>B</v>
      </c>
      <c r="Z369" t="str">
        <v>H5</v>
      </c>
      <c r="AA369">
        <v>1573547</v>
      </c>
      <c r="AB369">
        <v>3</v>
      </c>
      <c r="AC369">
        <v>44722</v>
      </c>
      <c r="AD369">
        <v>202206</v>
      </c>
      <c r="AE369" t="str">
        <v>45832</v>
      </c>
      <c r="AF369" t="str">
        <v xml:space="preserve">Board and lodging, not in </v>
      </c>
      <c r="AG369">
        <v>590</v>
      </c>
      <c r="AH369">
        <v>65803</v>
      </c>
      <c r="AI369" t="str">
        <v>PID65000</v>
      </c>
      <c r="AJ369" t="str">
        <v>EU</v>
      </c>
      <c r="AK369">
        <v>0</v>
      </c>
      <c r="AL369">
        <v>0</v>
      </c>
      <c r="AM369">
        <v>5</v>
      </c>
      <c r="AN369" t="str">
        <v>Southeast Asia</v>
      </c>
      <c r="AO369">
        <v>0</v>
      </c>
      <c r="AP369" t="str">
        <v>Accommo**************ield mo*****</v>
      </c>
      <c r="AQ369">
        <v>60</v>
      </c>
      <c r="AR369" t="str">
        <v>FCR-1.1.1.34</v>
      </c>
      <c r="AS369" t="str">
        <v>Q2</v>
      </c>
    </row>
    <row r="370" spans="1:45" x14ac:dyDescent="0.25">
      <c r="A370" t="str">
        <v>B</v>
      </c>
      <c r="B370" t="str">
        <v>X5</v>
      </c>
      <c r="C370">
        <v>1573542</v>
      </c>
      <c r="D370">
        <v>2</v>
      </c>
      <c r="E370" s="2">
        <v>44712</v>
      </c>
      <c r="F370">
        <v>202205</v>
      </c>
      <c r="G370" t="str">
        <v>46990</v>
      </c>
      <c r="H370" t="str">
        <v>Other external expenses</v>
      </c>
      <c r="I370">
        <v>590</v>
      </c>
      <c r="J370">
        <v>65804</v>
      </c>
      <c r="K370" t="str">
        <v>PID65000</v>
      </c>
      <c r="L370" t="str">
        <v>EU</v>
      </c>
      <c r="M370">
        <v>0</v>
      </c>
      <c r="N370">
        <v>0</v>
      </c>
      <c r="O370">
        <v>5</v>
      </c>
      <c r="P370" t="str">
        <v>Southeast Asia</v>
      </c>
      <c r="Q370">
        <v>0</v>
      </c>
      <c r="R370" t="str">
        <v>NSSF to**************2_EU*****</v>
      </c>
      <c r="S370">
        <v>3.52</v>
      </c>
      <c r="T370" t="str">
        <v>FCR-1.1.2.26</v>
      </c>
      <c r="U370" t="str">
        <v>Q2</v>
      </c>
      <c r="Y370" t="str">
        <v>B</v>
      </c>
      <c r="Z370" t="str">
        <v>H5</v>
      </c>
      <c r="AA370">
        <v>1573547</v>
      </c>
      <c r="AB370">
        <v>4</v>
      </c>
      <c r="AC370">
        <v>44722</v>
      </c>
      <c r="AD370">
        <v>202206</v>
      </c>
      <c r="AE370" t="str">
        <v>47326</v>
      </c>
      <c r="AF370" t="str">
        <v>Subsistence allowances (employees outside HO)</v>
      </c>
      <c r="AG370">
        <v>590</v>
      </c>
      <c r="AH370">
        <v>65803</v>
      </c>
      <c r="AI370" t="str">
        <v>PID65000</v>
      </c>
      <c r="AJ370" t="str">
        <v>EU</v>
      </c>
      <c r="AK370">
        <v>0</v>
      </c>
      <c r="AL370">
        <v>0</v>
      </c>
      <c r="AM370">
        <v>5</v>
      </c>
      <c r="AN370" t="str">
        <v>Southeast Asia</v>
      </c>
      <c r="AO370">
        <v>0</v>
      </c>
      <c r="AP370" t="str">
        <v>Per-die**************onitori*****</v>
      </c>
      <c r="AQ370">
        <v>73.239999999999995</v>
      </c>
      <c r="AR370" t="str">
        <v>FCR-1.1.1.34</v>
      </c>
      <c r="AS370" t="str">
        <v>Q2</v>
      </c>
    </row>
    <row r="371" spans="1:45" x14ac:dyDescent="0.25">
      <c r="A371" t="str">
        <v>B</v>
      </c>
      <c r="B371" t="str">
        <v>X5</v>
      </c>
      <c r="C371">
        <v>1573542</v>
      </c>
      <c r="D371">
        <v>4</v>
      </c>
      <c r="E371" s="2">
        <v>44712</v>
      </c>
      <c r="F371">
        <v>202205</v>
      </c>
      <c r="G371" t="str">
        <v>46990</v>
      </c>
      <c r="H371" t="str">
        <v>Other external expenses</v>
      </c>
      <c r="I371">
        <v>590</v>
      </c>
      <c r="J371">
        <v>65802</v>
      </c>
      <c r="K371" t="str">
        <v>PID65000</v>
      </c>
      <c r="L371" t="str">
        <v>EU</v>
      </c>
      <c r="M371">
        <v>0</v>
      </c>
      <c r="N371">
        <v>0</v>
      </c>
      <c r="O371">
        <v>5</v>
      </c>
      <c r="P371" t="str">
        <v>Southeast Asia</v>
      </c>
      <c r="Q371">
        <v>0</v>
      </c>
      <c r="R371" t="str">
        <v>NSSF to**************2_EU*****</v>
      </c>
      <c r="S371">
        <v>8.5299999999999994</v>
      </c>
      <c r="T371" t="str">
        <v>FCR-1.1.1.33</v>
      </c>
      <c r="U371" t="str">
        <v>Q2</v>
      </c>
      <c r="Y371" t="str">
        <v>B</v>
      </c>
      <c r="Z371" t="str">
        <v>H5</v>
      </c>
      <c r="AA371">
        <v>1573550</v>
      </c>
      <c r="AB371">
        <v>0</v>
      </c>
      <c r="AC371">
        <v>44725</v>
      </c>
      <c r="AD371">
        <v>202206</v>
      </c>
      <c r="AE371" t="str">
        <v>47326</v>
      </c>
      <c r="AF371" t="str">
        <v>Subsistence allowances (employees outside HO)</v>
      </c>
      <c r="AG371">
        <v>590</v>
      </c>
      <c r="AH371">
        <v>65803</v>
      </c>
      <c r="AI371" t="str">
        <v>PID65000</v>
      </c>
      <c r="AJ371" t="str">
        <v>EU</v>
      </c>
      <c r="AK371">
        <v>0</v>
      </c>
      <c r="AL371">
        <v>0</v>
      </c>
      <c r="AM371">
        <v>5</v>
      </c>
      <c r="AN371" t="str">
        <v>Southeast Asia</v>
      </c>
      <c r="AO371">
        <v>0</v>
      </c>
      <c r="AP371" t="str">
        <v>Per die**************monitor*****</v>
      </c>
      <c r="AQ371">
        <v>43.73</v>
      </c>
      <c r="AR371" t="str">
        <v>FCR-1.1.1.34</v>
      </c>
      <c r="AS371" t="str">
        <v>Q2</v>
      </c>
    </row>
    <row r="372" spans="1:45" x14ac:dyDescent="0.25">
      <c r="A372" t="str">
        <v>B</v>
      </c>
      <c r="B372" t="str">
        <v>X5</v>
      </c>
      <c r="C372">
        <v>1573542</v>
      </c>
      <c r="D372">
        <v>6</v>
      </c>
      <c r="E372" s="2">
        <v>44712</v>
      </c>
      <c r="F372">
        <v>202205</v>
      </c>
      <c r="G372" t="str">
        <v>46990</v>
      </c>
      <c r="H372" t="str">
        <v>Other external expenses</v>
      </c>
      <c r="I372">
        <v>590</v>
      </c>
      <c r="J372">
        <v>65805</v>
      </c>
      <c r="K372" t="str">
        <v>PID65000</v>
      </c>
      <c r="L372" t="str">
        <v>EU</v>
      </c>
      <c r="M372">
        <v>0</v>
      </c>
      <c r="N372">
        <v>0</v>
      </c>
      <c r="O372">
        <v>5</v>
      </c>
      <c r="P372" t="str">
        <v>Southeast Asia</v>
      </c>
      <c r="Q372">
        <v>0</v>
      </c>
      <c r="R372" t="str">
        <v>NSSF to**************2_EU*****</v>
      </c>
      <c r="S372">
        <v>1.07</v>
      </c>
      <c r="T372" t="str">
        <v>FCR-1.1.2.27</v>
      </c>
      <c r="U372" t="str">
        <v>Q2</v>
      </c>
      <c r="Y372" t="str">
        <v>B</v>
      </c>
      <c r="Z372" t="str">
        <v>H5</v>
      </c>
      <c r="AA372">
        <v>1573550</v>
      </c>
      <c r="AB372">
        <v>1</v>
      </c>
      <c r="AC372">
        <v>44725</v>
      </c>
      <c r="AD372">
        <v>202206</v>
      </c>
      <c r="AE372" t="str">
        <v>47326</v>
      </c>
      <c r="AF372" t="str">
        <v>Subsistence allowances (employees outside HO)</v>
      </c>
      <c r="AG372">
        <v>590</v>
      </c>
      <c r="AH372">
        <v>65803</v>
      </c>
      <c r="AI372" t="str">
        <v>PID65000</v>
      </c>
      <c r="AJ372" t="str">
        <v>EU</v>
      </c>
      <c r="AK372">
        <v>0</v>
      </c>
      <c r="AL372">
        <v>0</v>
      </c>
      <c r="AM372">
        <v>5</v>
      </c>
      <c r="AN372" t="str">
        <v>Southeast Asia</v>
      </c>
      <c r="AO372">
        <v>0</v>
      </c>
      <c r="AP372" t="str">
        <v>Per die**************monitor*****</v>
      </c>
      <c r="AQ372">
        <v>29.51</v>
      </c>
      <c r="AR372" t="str">
        <v>FCR-1.1.1.34</v>
      </c>
      <c r="AS372" t="str">
        <v>Q2</v>
      </c>
    </row>
    <row r="373" spans="1:45" x14ac:dyDescent="0.25">
      <c r="A373" t="str">
        <v>B</v>
      </c>
      <c r="B373" t="str">
        <v>X5</v>
      </c>
      <c r="C373">
        <v>1573542</v>
      </c>
      <c r="D373">
        <v>8</v>
      </c>
      <c r="E373" s="2">
        <v>44712</v>
      </c>
      <c r="F373">
        <v>202205</v>
      </c>
      <c r="G373" t="str">
        <v>46990</v>
      </c>
      <c r="H373" t="str">
        <v>Other external expenses</v>
      </c>
      <c r="I373">
        <v>590</v>
      </c>
      <c r="J373">
        <v>65807</v>
      </c>
      <c r="K373" t="str">
        <v>PID65000</v>
      </c>
      <c r="L373" t="str">
        <v>EU</v>
      </c>
      <c r="M373">
        <v>0</v>
      </c>
      <c r="N373">
        <v>0</v>
      </c>
      <c r="O373">
        <v>5</v>
      </c>
      <c r="P373" t="str">
        <v>Southeast Asia</v>
      </c>
      <c r="Q373">
        <v>0</v>
      </c>
      <c r="R373" t="str">
        <v>NSSF to**************22_EU*****</v>
      </c>
      <c r="S373">
        <v>1.1000000000000001</v>
      </c>
      <c r="T373" t="str">
        <v>FCR-1.1.2.29</v>
      </c>
      <c r="U373" t="str">
        <v>Q2</v>
      </c>
      <c r="Y373" t="str">
        <v>B</v>
      </c>
      <c r="Z373" t="str">
        <v>H5</v>
      </c>
      <c r="AA373">
        <v>1573551</v>
      </c>
      <c r="AB373">
        <v>1</v>
      </c>
      <c r="AC373">
        <v>44725</v>
      </c>
      <c r="AD373">
        <v>202206</v>
      </c>
      <c r="AE373" t="str">
        <v>45020</v>
      </c>
      <c r="AF373" t="str">
        <v>Electricity</v>
      </c>
      <c r="AG373">
        <v>590</v>
      </c>
      <c r="AH373">
        <v>65822</v>
      </c>
      <c r="AI373" t="str">
        <v>PID65000</v>
      </c>
      <c r="AJ373" t="str">
        <v>EU</v>
      </c>
      <c r="AK373">
        <v>0</v>
      </c>
      <c r="AL373">
        <v>0</v>
      </c>
      <c r="AM373">
        <v>5</v>
      </c>
      <c r="AN373" t="str">
        <v>Southeast Asia</v>
      </c>
      <c r="AO373">
        <v>0</v>
      </c>
      <c r="AP373" t="str">
        <v>electri************** 72_May*****</v>
      </c>
      <c r="AQ373">
        <v>20</v>
      </c>
      <c r="AR373" t="str">
        <v xml:space="preserve">FCR-4.4 </v>
      </c>
      <c r="AS373" t="str">
        <v>Q2</v>
      </c>
    </row>
    <row r="374" spans="1:45" x14ac:dyDescent="0.25">
      <c r="A374" t="str">
        <v>B</v>
      </c>
      <c r="B374" t="str">
        <v>H5</v>
      </c>
      <c r="C374">
        <v>1573545</v>
      </c>
      <c r="D374">
        <v>0</v>
      </c>
      <c r="E374" s="2">
        <v>44722</v>
      </c>
      <c r="F374">
        <v>202206</v>
      </c>
      <c r="G374" t="str">
        <v>45813</v>
      </c>
      <c r="H374" t="str">
        <v xml:space="preserve">Travel expenses, not in </v>
      </c>
      <c r="I374">
        <v>590</v>
      </c>
      <c r="J374">
        <v>65814</v>
      </c>
      <c r="K374" t="str">
        <v>PID65000</v>
      </c>
      <c r="L374" t="str">
        <v>EU</v>
      </c>
      <c r="M374">
        <v>0</v>
      </c>
      <c r="N374">
        <v>0</v>
      </c>
      <c r="O374">
        <v>5</v>
      </c>
      <c r="P374" t="str">
        <v>Southeast Asia</v>
      </c>
      <c r="Q374">
        <v>0</v>
      </c>
      <c r="R374" t="str">
        <v>Transpo**************ith car*****</v>
      </c>
      <c r="S374">
        <v>440</v>
      </c>
      <c r="T374" t="str">
        <v xml:space="preserve">FCR-2.4 </v>
      </c>
      <c r="U374" t="str">
        <v>Q2</v>
      </c>
      <c r="Y374" t="str">
        <v>B</v>
      </c>
      <c r="Z374" t="str">
        <v>H5</v>
      </c>
      <c r="AA374">
        <v>1573551</v>
      </c>
      <c r="AB374">
        <v>4</v>
      </c>
      <c r="AC374">
        <v>44725</v>
      </c>
      <c r="AD374">
        <v>202206</v>
      </c>
      <c r="AE374" t="str">
        <v>45520</v>
      </c>
      <c r="AF374" t="str">
        <v>Repairs and maintenance of computers</v>
      </c>
      <c r="AG374">
        <v>590</v>
      </c>
      <c r="AH374">
        <v>65822</v>
      </c>
      <c r="AI374" t="str">
        <v>PID65000</v>
      </c>
      <c r="AJ374" t="str">
        <v>EU</v>
      </c>
      <c r="AK374">
        <v>0</v>
      </c>
      <c r="AL374">
        <v>0</v>
      </c>
      <c r="AM374">
        <v>5</v>
      </c>
      <c r="AN374" t="str">
        <v>Southeast Asia</v>
      </c>
      <c r="AO374">
        <v>0</v>
      </c>
      <c r="AP374" t="str">
        <v>Monthly**************e_Trust*****</v>
      </c>
      <c r="AQ374">
        <v>15.4</v>
      </c>
      <c r="AR374" t="str">
        <v xml:space="preserve">FCR-4.4 </v>
      </c>
      <c r="AS374" t="str">
        <v>Q2</v>
      </c>
    </row>
    <row r="375" spans="1:45" x14ac:dyDescent="0.25">
      <c r="A375" t="str">
        <v>B</v>
      </c>
      <c r="B375" t="str">
        <v>H5</v>
      </c>
      <c r="C375">
        <v>1573546</v>
      </c>
      <c r="D375">
        <v>0</v>
      </c>
      <c r="E375" s="2">
        <v>44722</v>
      </c>
      <c r="F375">
        <v>202206</v>
      </c>
      <c r="G375" t="str">
        <v>47326</v>
      </c>
      <c r="H375" t="str">
        <v>Subsistence allowances (employees outside HO)</v>
      </c>
      <c r="I375">
        <v>590</v>
      </c>
      <c r="J375">
        <v>65803</v>
      </c>
      <c r="K375" t="str">
        <v>PID65000</v>
      </c>
      <c r="L375" t="str">
        <v>EU</v>
      </c>
      <c r="M375">
        <v>0</v>
      </c>
      <c r="N375">
        <v>0</v>
      </c>
      <c r="O375">
        <v>5</v>
      </c>
      <c r="P375" t="str">
        <v>Southeast Asia</v>
      </c>
      <c r="Q375">
        <v>0</v>
      </c>
      <c r="R375" t="str">
        <v>Perdiem**************financi*****</v>
      </c>
      <c r="S375">
        <v>43.73</v>
      </c>
      <c r="T375" t="str">
        <v>FCR-1.1.1.34</v>
      </c>
      <c r="U375" t="str">
        <v>Q2</v>
      </c>
      <c r="Y375" t="str">
        <v>B</v>
      </c>
      <c r="Z375" t="str">
        <v>H5</v>
      </c>
      <c r="AA375">
        <v>1573560</v>
      </c>
      <c r="AB375">
        <v>1</v>
      </c>
      <c r="AC375">
        <v>44742</v>
      </c>
      <c r="AD375">
        <v>202206</v>
      </c>
      <c r="AE375" t="str">
        <v>47211</v>
      </c>
      <c r="AF375" t="str">
        <v>Salary (employees outside HO)</v>
      </c>
      <c r="AG375">
        <v>590</v>
      </c>
      <c r="AH375">
        <v>65807</v>
      </c>
      <c r="AI375" t="str">
        <v>PID65000</v>
      </c>
      <c r="AJ375" t="str">
        <v>EU</v>
      </c>
      <c r="AK375">
        <v>0</v>
      </c>
      <c r="AL375">
        <v>0</v>
      </c>
      <c r="AM375">
        <v>5</v>
      </c>
      <c r="AN375" t="str">
        <v>Southeast Asia</v>
      </c>
      <c r="AO375">
        <v>0</v>
      </c>
      <c r="AP375" t="str">
        <v>salary **************2022_EU*****</v>
      </c>
      <c r="AQ375">
        <v>45.79</v>
      </c>
      <c r="AR375" t="str">
        <v>FCR-1.1.2.29</v>
      </c>
      <c r="AS375" t="str">
        <v>Q2</v>
      </c>
    </row>
    <row r="376" spans="1:45" x14ac:dyDescent="0.25">
      <c r="A376" t="str">
        <v>B</v>
      </c>
      <c r="B376" t="str">
        <v>H5</v>
      </c>
      <c r="C376">
        <v>1573546</v>
      </c>
      <c r="D376">
        <v>1</v>
      </c>
      <c r="E376" s="2">
        <v>44722</v>
      </c>
      <c r="F376">
        <v>202206</v>
      </c>
      <c r="G376" t="str">
        <v>47326</v>
      </c>
      <c r="H376" t="str">
        <v>Subsistence allowances (employees outside HO)</v>
      </c>
      <c r="I376">
        <v>590</v>
      </c>
      <c r="J376">
        <v>65803</v>
      </c>
      <c r="K376" t="str">
        <v>PID65000</v>
      </c>
      <c r="L376" t="str">
        <v>EU</v>
      </c>
      <c r="M376">
        <v>0</v>
      </c>
      <c r="N376">
        <v>0</v>
      </c>
      <c r="O376">
        <v>5</v>
      </c>
      <c r="P376" t="str">
        <v>Southeast Asia</v>
      </c>
      <c r="Q376">
        <v>0</v>
      </c>
      <c r="R376" t="str">
        <v>Perdiem**************financi*****</v>
      </c>
      <c r="S376">
        <v>29.51</v>
      </c>
      <c r="T376" t="str">
        <v>FCR-1.1.1.34</v>
      </c>
      <c r="U376" t="str">
        <v>Q2</v>
      </c>
      <c r="Y376" t="str">
        <v>B</v>
      </c>
      <c r="Z376" t="str">
        <v>H5</v>
      </c>
      <c r="AA376">
        <v>1573560</v>
      </c>
      <c r="AB376">
        <v>3</v>
      </c>
      <c r="AC376">
        <v>44742</v>
      </c>
      <c r="AD376">
        <v>202206</v>
      </c>
      <c r="AE376" t="str">
        <v>47622</v>
      </c>
      <c r="AF376" t="str">
        <v>Health care (Regional offices)</v>
      </c>
      <c r="AG376">
        <v>590</v>
      </c>
      <c r="AH376">
        <v>65807</v>
      </c>
      <c r="AI376" t="str">
        <v>PID65000</v>
      </c>
      <c r="AJ376" t="str">
        <v>EU</v>
      </c>
      <c r="AK376">
        <v>0</v>
      </c>
      <c r="AL376">
        <v>0</v>
      </c>
      <c r="AM376">
        <v>5</v>
      </c>
      <c r="AN376" t="str">
        <v>Southeast Asia</v>
      </c>
      <c r="AO376">
        <v>0</v>
      </c>
      <c r="AP376" t="str">
        <v>Annual **************ouch as*****</v>
      </c>
      <c r="AQ376">
        <v>10.49</v>
      </c>
      <c r="AR376" t="str">
        <v>FCR-1.1.2.29</v>
      </c>
      <c r="AS376" t="str">
        <v>Q2</v>
      </c>
    </row>
    <row r="377" spans="1:45" x14ac:dyDescent="0.25">
      <c r="A377" t="str">
        <v>B</v>
      </c>
      <c r="B377" t="str">
        <v>H5</v>
      </c>
      <c r="C377">
        <v>1573546</v>
      </c>
      <c r="D377">
        <v>2</v>
      </c>
      <c r="E377" s="2">
        <v>44722</v>
      </c>
      <c r="F377">
        <v>202206</v>
      </c>
      <c r="G377" t="str">
        <v>47326</v>
      </c>
      <c r="H377" t="str">
        <v>Subsistence allowances (employees outside HO)</v>
      </c>
      <c r="I377">
        <v>590</v>
      </c>
      <c r="J377">
        <v>65803</v>
      </c>
      <c r="K377" t="str">
        <v>PID65000</v>
      </c>
      <c r="L377" t="str">
        <v>EU</v>
      </c>
      <c r="M377">
        <v>0</v>
      </c>
      <c r="N377">
        <v>0</v>
      </c>
      <c r="O377">
        <v>5</v>
      </c>
      <c r="P377" t="str">
        <v>Southeast Asia</v>
      </c>
      <c r="Q377">
        <v>0</v>
      </c>
      <c r="R377" t="str">
        <v>Perdiem**************financi*****</v>
      </c>
      <c r="S377">
        <v>29.51</v>
      </c>
      <c r="T377" t="str">
        <v>FCR-1.1.1.34</v>
      </c>
      <c r="U377" t="str">
        <v>Q2</v>
      </c>
      <c r="Y377" t="str">
        <v>B</v>
      </c>
      <c r="Z377" t="str">
        <v>H5</v>
      </c>
      <c r="AA377">
        <v>1573560</v>
      </c>
      <c r="AB377">
        <v>10</v>
      </c>
      <c r="AC377">
        <v>44742</v>
      </c>
      <c r="AD377">
        <v>202206</v>
      </c>
      <c r="AE377" t="str">
        <v>47390</v>
      </c>
      <c r="AF377" t="str">
        <v>Other employee benefits</v>
      </c>
      <c r="AG377">
        <v>590</v>
      </c>
      <c r="AH377">
        <v>65807</v>
      </c>
      <c r="AI377" t="str">
        <v>PID65000</v>
      </c>
      <c r="AJ377" t="str">
        <v>EU</v>
      </c>
      <c r="AK377">
        <v>0</v>
      </c>
      <c r="AL377">
        <v>0</v>
      </c>
      <c r="AM377">
        <v>5</v>
      </c>
      <c r="AN377" t="str">
        <v>Southeast Asia</v>
      </c>
      <c r="AO377">
        <v>0</v>
      </c>
      <c r="AP377" t="str">
        <v>communi**************uch on *****</v>
      </c>
      <c r="AQ377">
        <v>0.56000000000000005</v>
      </c>
      <c r="AR377" t="str">
        <v>FCR-1.1.2.29</v>
      </c>
      <c r="AS377" t="str">
        <v>Q2</v>
      </c>
    </row>
    <row r="378" spans="1:45" x14ac:dyDescent="0.25">
      <c r="A378" t="str">
        <v>B</v>
      </c>
      <c r="B378" t="str">
        <v>H5</v>
      </c>
      <c r="C378">
        <v>1573546</v>
      </c>
      <c r="D378">
        <v>3</v>
      </c>
      <c r="E378" s="2">
        <v>44722</v>
      </c>
      <c r="F378">
        <v>202206</v>
      </c>
      <c r="G378" t="str">
        <v>47326</v>
      </c>
      <c r="H378" t="str">
        <v>Subsistence allowances (employees outside HO)</v>
      </c>
      <c r="I378">
        <v>590</v>
      </c>
      <c r="J378">
        <v>65803</v>
      </c>
      <c r="K378" t="str">
        <v>PID65000</v>
      </c>
      <c r="L378" t="str">
        <v>EU</v>
      </c>
      <c r="M378">
        <v>0</v>
      </c>
      <c r="N378">
        <v>0</v>
      </c>
      <c r="O378">
        <v>5</v>
      </c>
      <c r="P378" t="str">
        <v>Southeast Asia</v>
      </c>
      <c r="Q378">
        <v>0</v>
      </c>
      <c r="R378" t="str">
        <v>Perdiem**************financi*****</v>
      </c>
      <c r="S378">
        <v>43.73</v>
      </c>
      <c r="T378" t="str">
        <v>FCR-1.1.1.34</v>
      </c>
      <c r="U378" t="str">
        <v>Q2</v>
      </c>
      <c r="Y378" t="str">
        <v>B</v>
      </c>
      <c r="Z378" t="str">
        <v>H5</v>
      </c>
      <c r="AA378">
        <v>1573564</v>
      </c>
      <c r="AB378">
        <v>0</v>
      </c>
      <c r="AC378">
        <v>44742</v>
      </c>
      <c r="AD378">
        <v>202206</v>
      </c>
      <c r="AE378" t="str">
        <v>46212</v>
      </c>
      <c r="AF378" t="str">
        <v>Mobile telephone</v>
      </c>
      <c r="AG378">
        <v>590</v>
      </c>
      <c r="AH378">
        <v>65822</v>
      </c>
      <c r="AI378" t="str">
        <v>PID65000</v>
      </c>
      <c r="AJ378" t="str">
        <v>EU</v>
      </c>
      <c r="AK378">
        <v>0</v>
      </c>
      <c r="AL378">
        <v>0</v>
      </c>
      <c r="AM378">
        <v>5</v>
      </c>
      <c r="AN378" t="str">
        <v>Southeast Asia</v>
      </c>
      <c r="AO378">
        <v>0</v>
      </c>
      <c r="AP378" t="str">
        <v>monthly**************ellcard*****</v>
      </c>
      <c r="AQ378">
        <v>2.2799999999999998</v>
      </c>
      <c r="AR378" t="str">
        <v xml:space="preserve">FCR-4.4 </v>
      </c>
      <c r="AS378" t="str">
        <v>Q2</v>
      </c>
    </row>
    <row r="379" spans="1:45" x14ac:dyDescent="0.25">
      <c r="A379" t="str">
        <v>B</v>
      </c>
      <c r="B379" t="str">
        <v>H5</v>
      </c>
      <c r="C379">
        <v>1573547</v>
      </c>
      <c r="D379">
        <v>0</v>
      </c>
      <c r="E379" s="2">
        <v>44722</v>
      </c>
      <c r="F379">
        <v>202206</v>
      </c>
      <c r="G379" t="str">
        <v>45832</v>
      </c>
      <c r="H379" t="str">
        <v xml:space="preserve">Board and lodging, not in </v>
      </c>
      <c r="I379">
        <v>590</v>
      </c>
      <c r="J379">
        <v>65803</v>
      </c>
      <c r="K379" t="str">
        <v>PID65000</v>
      </c>
      <c r="L379" t="str">
        <v>EU</v>
      </c>
      <c r="M379">
        <v>0</v>
      </c>
      <c r="N379">
        <v>0</v>
      </c>
      <c r="O379">
        <v>5</v>
      </c>
      <c r="P379" t="str">
        <v>Southeast Asia</v>
      </c>
      <c r="Q379">
        <v>0</v>
      </c>
      <c r="R379" t="str">
        <v>Accommo**************nancial*****</v>
      </c>
      <c r="S379">
        <v>47.5</v>
      </c>
      <c r="T379" t="str">
        <v>FCR-1.1.1.34</v>
      </c>
      <c r="U379" t="str">
        <v>Q2</v>
      </c>
      <c r="Y379" t="str">
        <v>B</v>
      </c>
      <c r="Z379" t="str">
        <v>H5</v>
      </c>
      <c r="AA379">
        <v>1573564</v>
      </c>
      <c r="AB379">
        <v>2</v>
      </c>
      <c r="AC379">
        <v>44742</v>
      </c>
      <c r="AD379">
        <v>202206</v>
      </c>
      <c r="AE379" t="str">
        <v>45460</v>
      </c>
      <c r="AF379" t="str">
        <v>Consumable materials</v>
      </c>
      <c r="AG379">
        <v>590</v>
      </c>
      <c r="AH379">
        <v>65821</v>
      </c>
      <c r="AI379" t="str">
        <v>PID65000</v>
      </c>
      <c r="AJ379" t="str">
        <v>EU</v>
      </c>
      <c r="AK379">
        <v>0</v>
      </c>
      <c r="AL379">
        <v>0</v>
      </c>
      <c r="AM379">
        <v>5</v>
      </c>
      <c r="AN379" t="str">
        <v>Southeast Asia</v>
      </c>
      <c r="AO379">
        <v>0</v>
      </c>
      <c r="AP379" t="str">
        <v>General**************ning ti*****</v>
      </c>
      <c r="AQ379">
        <v>6.82</v>
      </c>
      <c r="AR379" t="str">
        <v xml:space="preserve">FCR-4.3 </v>
      </c>
      <c r="AS379" t="str">
        <v>Q2</v>
      </c>
    </row>
    <row r="380" spans="1:45" x14ac:dyDescent="0.25">
      <c r="A380" t="str">
        <v>B</v>
      </c>
      <c r="B380" t="str">
        <v>H5</v>
      </c>
      <c r="C380">
        <v>1573547</v>
      </c>
      <c r="D380">
        <v>1</v>
      </c>
      <c r="E380" s="2">
        <v>44722</v>
      </c>
      <c r="F380">
        <v>202206</v>
      </c>
      <c r="G380" t="str">
        <v>45832</v>
      </c>
      <c r="H380" t="str">
        <v xml:space="preserve">Board and lodging, not in </v>
      </c>
      <c r="I380">
        <v>590</v>
      </c>
      <c r="J380">
        <v>65803</v>
      </c>
      <c r="K380" t="str">
        <v>PID65000</v>
      </c>
      <c r="L380" t="str">
        <v>EU</v>
      </c>
      <c r="M380">
        <v>0</v>
      </c>
      <c r="N380">
        <v>0</v>
      </c>
      <c r="O380">
        <v>5</v>
      </c>
      <c r="P380" t="str">
        <v>Southeast Asia</v>
      </c>
      <c r="Q380">
        <v>0</v>
      </c>
      <c r="R380" t="str">
        <v>Accommo**************nancial*****</v>
      </c>
      <c r="S380">
        <v>60</v>
      </c>
      <c r="T380" t="str">
        <v>FCR-1.1.1.34</v>
      </c>
      <c r="U380" t="str">
        <v>Q2</v>
      </c>
      <c r="Y380" t="str">
        <v>B</v>
      </c>
      <c r="Z380" t="str">
        <v>H5</v>
      </c>
      <c r="AA380">
        <v>1573568</v>
      </c>
      <c r="AB380">
        <v>2</v>
      </c>
      <c r="AC380">
        <v>44742</v>
      </c>
      <c r="AD380">
        <v>202206</v>
      </c>
      <c r="AE380" t="str">
        <v>46990</v>
      </c>
      <c r="AF380" t="str">
        <v>Other external expenses</v>
      </c>
      <c r="AG380">
        <v>590</v>
      </c>
      <c r="AH380">
        <v>65827</v>
      </c>
      <c r="AI380" t="str">
        <v>PID65000</v>
      </c>
      <c r="AJ380" t="str">
        <v>EU</v>
      </c>
      <c r="AK380">
        <v>0</v>
      </c>
      <c r="AL380">
        <v>0</v>
      </c>
      <c r="AM380">
        <v>5</v>
      </c>
      <c r="AN380" t="str">
        <v>Southeast Asia</v>
      </c>
      <c r="AO380">
        <v>0</v>
      </c>
      <c r="AP380" t="str">
        <v>Gain/Lo************** rate t*****</v>
      </c>
      <c r="AQ380">
        <v>-6.29</v>
      </c>
      <c r="AR380" t="str">
        <v xml:space="preserve">FCR-5.6 </v>
      </c>
      <c r="AS380" t="str">
        <v>Q2</v>
      </c>
    </row>
    <row r="381" spans="1:45" x14ac:dyDescent="0.25">
      <c r="A381" t="str">
        <v>B</v>
      </c>
      <c r="B381" t="str">
        <v>H5</v>
      </c>
      <c r="C381">
        <v>1573547</v>
      </c>
      <c r="D381">
        <v>2</v>
      </c>
      <c r="E381" s="2">
        <v>44722</v>
      </c>
      <c r="F381">
        <v>202206</v>
      </c>
      <c r="G381" t="str">
        <v>45832</v>
      </c>
      <c r="H381" t="str">
        <v xml:space="preserve">Board and lodging, not in </v>
      </c>
      <c r="I381">
        <v>590</v>
      </c>
      <c r="J381">
        <v>65803</v>
      </c>
      <c r="K381" t="str">
        <v>PID65000</v>
      </c>
      <c r="L381" t="str">
        <v>EU</v>
      </c>
      <c r="M381">
        <v>0</v>
      </c>
      <c r="N381">
        <v>0</v>
      </c>
      <c r="O381">
        <v>5</v>
      </c>
      <c r="P381" t="str">
        <v>Southeast Asia</v>
      </c>
      <c r="Q381">
        <v>0</v>
      </c>
      <c r="R381" t="str">
        <v>Accommo**************eld mon*****</v>
      </c>
      <c r="S381">
        <v>47.5</v>
      </c>
      <c r="T381" t="str">
        <v>FCR-1.1.1.34</v>
      </c>
      <c r="U381" t="str">
        <v>Q2</v>
      </c>
      <c r="Y381" t="str">
        <v>B</v>
      </c>
      <c r="Z381" t="str">
        <v>H5</v>
      </c>
      <c r="AA381">
        <v>1573568</v>
      </c>
      <c r="AB381">
        <v>3</v>
      </c>
      <c r="AC381">
        <v>44742</v>
      </c>
      <c r="AD381">
        <v>202206</v>
      </c>
      <c r="AE381" t="str">
        <v>46570</v>
      </c>
      <c r="AF381" t="str">
        <v>Banking costs</v>
      </c>
      <c r="AG381">
        <v>590</v>
      </c>
      <c r="AH381">
        <v>65827</v>
      </c>
      <c r="AI381" t="str">
        <v>PID65000</v>
      </c>
      <c r="AJ381" t="str">
        <v>EU</v>
      </c>
      <c r="AK381">
        <v>0</v>
      </c>
      <c r="AL381">
        <v>0</v>
      </c>
      <c r="AM381">
        <v>5</v>
      </c>
      <c r="AN381" t="str">
        <v>Southeast Asia</v>
      </c>
      <c r="AO381">
        <v>0</v>
      </c>
      <c r="AP381" t="str">
        <v>Bank ch**************ax paym*****</v>
      </c>
      <c r="AQ381">
        <v>2.94</v>
      </c>
      <c r="AR381" t="str">
        <v xml:space="preserve">FCR-5.6 </v>
      </c>
      <c r="AS381" t="str">
        <v>Q2</v>
      </c>
    </row>
    <row r="382" spans="1:45" x14ac:dyDescent="0.25">
      <c r="A382" t="str">
        <v>B</v>
      </c>
      <c r="B382" t="str">
        <v>H5</v>
      </c>
      <c r="C382">
        <v>1573547</v>
      </c>
      <c r="D382">
        <v>3</v>
      </c>
      <c r="E382" s="2">
        <v>44722</v>
      </c>
      <c r="F382">
        <v>202206</v>
      </c>
      <c r="G382" t="str">
        <v>45832</v>
      </c>
      <c r="H382" t="str">
        <v xml:space="preserve">Board and lodging, not in </v>
      </c>
      <c r="I382">
        <v>590</v>
      </c>
      <c r="J382">
        <v>65803</v>
      </c>
      <c r="K382" t="str">
        <v>PID65000</v>
      </c>
      <c r="L382" t="str">
        <v>EU</v>
      </c>
      <c r="M382">
        <v>0</v>
      </c>
      <c r="N382">
        <v>0</v>
      </c>
      <c r="O382">
        <v>5</v>
      </c>
      <c r="P382" t="str">
        <v>Southeast Asia</v>
      </c>
      <c r="Q382">
        <v>0</v>
      </c>
      <c r="R382" t="str">
        <v>Accommo**************ield mo*****</v>
      </c>
      <c r="S382">
        <v>60</v>
      </c>
      <c r="T382" t="str">
        <v>FCR-1.1.1.34</v>
      </c>
      <c r="U382" t="str">
        <v>Q2</v>
      </c>
      <c r="Y382" t="str">
        <v>B</v>
      </c>
      <c r="Z382" t="str">
        <v>H5</v>
      </c>
      <c r="AA382">
        <v>1573569</v>
      </c>
      <c r="AB382">
        <v>0</v>
      </c>
      <c r="AC382">
        <v>44742</v>
      </c>
      <c r="AD382">
        <v>202206</v>
      </c>
      <c r="AE382" t="str">
        <v>46570</v>
      </c>
      <c r="AF382" t="str">
        <v>Banking costs</v>
      </c>
      <c r="AG382">
        <v>590</v>
      </c>
      <c r="AH382">
        <v>65827</v>
      </c>
      <c r="AI382" t="str">
        <v>PID65000</v>
      </c>
      <c r="AJ382" t="str">
        <v>EU</v>
      </c>
      <c r="AK382">
        <v>0</v>
      </c>
      <c r="AL382">
        <v>0</v>
      </c>
      <c r="AM382">
        <v>5</v>
      </c>
      <c r="AN382" t="str">
        <v>Southeast Asia</v>
      </c>
      <c r="AO382">
        <v>0</v>
      </c>
      <c r="AP382" t="str">
        <v>Monthly**************un'22*****</v>
      </c>
      <c r="AQ382">
        <v>1.5</v>
      </c>
      <c r="AR382" t="str">
        <v xml:space="preserve">FCR-5.6 </v>
      </c>
      <c r="AS382" t="str">
        <v>Q2</v>
      </c>
    </row>
    <row r="383" spans="1:45" x14ac:dyDescent="0.25">
      <c r="A383" t="str">
        <v>B</v>
      </c>
      <c r="B383" t="str">
        <v>H5</v>
      </c>
      <c r="C383">
        <v>1573547</v>
      </c>
      <c r="D383">
        <v>4</v>
      </c>
      <c r="E383" s="2">
        <v>44722</v>
      </c>
      <c r="F383">
        <v>202206</v>
      </c>
      <c r="G383" t="str">
        <v>47326</v>
      </c>
      <c r="H383" t="str">
        <v>Subsistence allowances (employees outside HO)</v>
      </c>
      <c r="I383">
        <v>590</v>
      </c>
      <c r="J383">
        <v>65803</v>
      </c>
      <c r="K383" t="str">
        <v>PID65000</v>
      </c>
      <c r="L383" t="str">
        <v>EU</v>
      </c>
      <c r="M383">
        <v>0</v>
      </c>
      <c r="N383">
        <v>0</v>
      </c>
      <c r="O383">
        <v>5</v>
      </c>
      <c r="P383" t="str">
        <v>Southeast Asia</v>
      </c>
      <c r="Q383">
        <v>0</v>
      </c>
      <c r="R383" t="str">
        <v>Per-die**************onitori*****</v>
      </c>
      <c r="S383">
        <v>73.239999999999995</v>
      </c>
      <c r="T383" t="str">
        <v>FCR-1.1.1.34</v>
      </c>
      <c r="U383" t="str">
        <v>Q2</v>
      </c>
      <c r="Y383" t="str">
        <v>B</v>
      </c>
      <c r="Z383" t="str">
        <v>H5</v>
      </c>
      <c r="AA383">
        <v>1573569</v>
      </c>
      <c r="AB383">
        <v>4</v>
      </c>
      <c r="AC383">
        <v>44742</v>
      </c>
      <c r="AD383">
        <v>202206</v>
      </c>
      <c r="AE383" t="str">
        <v>48312</v>
      </c>
      <c r="AF383" t="str">
        <v>Interest income, abroad</v>
      </c>
      <c r="AG383">
        <v>590</v>
      </c>
      <c r="AH383">
        <v>65827</v>
      </c>
      <c r="AI383" t="str">
        <v>PID65000</v>
      </c>
      <c r="AJ383" t="str">
        <v>EU</v>
      </c>
      <c r="AK383">
        <v>0</v>
      </c>
      <c r="AL383">
        <v>0</v>
      </c>
      <c r="AM383">
        <v>5</v>
      </c>
      <c r="AN383" t="str">
        <v>Southeast Asia</v>
      </c>
      <c r="AO383">
        <v>0</v>
      </c>
      <c r="AP383" t="str">
        <v>Interes**************2*****</v>
      </c>
      <c r="AQ383">
        <v>-4.08</v>
      </c>
      <c r="AR383" t="str">
        <v xml:space="preserve">FCR-5.6 </v>
      </c>
      <c r="AS383" t="str">
        <v>Q2</v>
      </c>
    </row>
    <row r="384" spans="1:45" x14ac:dyDescent="0.25">
      <c r="A384" t="str">
        <v>B</v>
      </c>
      <c r="B384" t="str">
        <v>H5</v>
      </c>
      <c r="C384">
        <v>1573550</v>
      </c>
      <c r="D384">
        <v>0</v>
      </c>
      <c r="E384" s="2">
        <v>44725</v>
      </c>
      <c r="F384">
        <v>202206</v>
      </c>
      <c r="G384" t="str">
        <v>47326</v>
      </c>
      <c r="H384" t="str">
        <v>Subsistence allowances (employees outside HO)</v>
      </c>
      <c r="I384">
        <v>590</v>
      </c>
      <c r="J384">
        <v>65803</v>
      </c>
      <c r="K384" t="str">
        <v>PID65000</v>
      </c>
      <c r="L384" t="str">
        <v>EU</v>
      </c>
      <c r="M384">
        <v>0</v>
      </c>
      <c r="N384">
        <v>0</v>
      </c>
      <c r="O384">
        <v>5</v>
      </c>
      <c r="P384" t="str">
        <v>Southeast Asia</v>
      </c>
      <c r="Q384">
        <v>0</v>
      </c>
      <c r="R384" t="str">
        <v>Per die**************monitor*****</v>
      </c>
      <c r="S384">
        <v>43.73</v>
      </c>
      <c r="T384" t="str">
        <v>FCR-1.1.1.34</v>
      </c>
      <c r="U384" t="str">
        <v>Q2</v>
      </c>
      <c r="Y384" t="str">
        <v>B</v>
      </c>
      <c r="Z384" t="str">
        <v>X5</v>
      </c>
      <c r="AA384">
        <v>1573570</v>
      </c>
      <c r="AB384">
        <v>8</v>
      </c>
      <c r="AC384">
        <v>44736</v>
      </c>
      <c r="AD384">
        <v>202206</v>
      </c>
      <c r="AE384" t="str">
        <v>46570</v>
      </c>
      <c r="AF384" t="str">
        <v>Banking costs</v>
      </c>
      <c r="AG384">
        <v>590</v>
      </c>
      <c r="AH384">
        <v>65827</v>
      </c>
      <c r="AI384" t="str">
        <v>PID65000</v>
      </c>
      <c r="AJ384" t="str">
        <v>EU</v>
      </c>
      <c r="AK384">
        <v>0</v>
      </c>
      <c r="AL384">
        <v>0</v>
      </c>
      <c r="AM384">
        <v>5</v>
      </c>
      <c r="AN384" t="str">
        <v>Southeast Asia</v>
      </c>
      <c r="AO384">
        <v>0</v>
      </c>
      <c r="AP384" t="str">
        <v>Bank ch************** June'2*****</v>
      </c>
      <c r="AQ384">
        <v>0.8</v>
      </c>
      <c r="AR384" t="str">
        <v xml:space="preserve">FCR-5.6 </v>
      </c>
      <c r="AS384" t="str">
        <v>Q2</v>
      </c>
    </row>
    <row r="385" spans="1:45" x14ac:dyDescent="0.25">
      <c r="A385" t="str">
        <v>B</v>
      </c>
      <c r="B385" t="str">
        <v>H5</v>
      </c>
      <c r="C385">
        <v>1573550</v>
      </c>
      <c r="D385">
        <v>1</v>
      </c>
      <c r="E385" s="2">
        <v>44725</v>
      </c>
      <c r="F385">
        <v>202206</v>
      </c>
      <c r="G385" t="str">
        <v>47326</v>
      </c>
      <c r="H385" t="str">
        <v>Subsistence allowances (employees outside HO)</v>
      </c>
      <c r="I385">
        <v>590</v>
      </c>
      <c r="J385">
        <v>65803</v>
      </c>
      <c r="K385" t="str">
        <v>PID65000</v>
      </c>
      <c r="L385" t="str">
        <v>EU</v>
      </c>
      <c r="M385">
        <v>0</v>
      </c>
      <c r="N385">
        <v>0</v>
      </c>
      <c r="O385">
        <v>5</v>
      </c>
      <c r="P385" t="str">
        <v>Southeast Asia</v>
      </c>
      <c r="Q385">
        <v>0</v>
      </c>
      <c r="R385" t="str">
        <v>Per die**************monitor*****</v>
      </c>
      <c r="S385">
        <v>29.51</v>
      </c>
      <c r="T385" t="str">
        <v>FCR-1.1.1.34</v>
      </c>
      <c r="U385" t="str">
        <v>Q2</v>
      </c>
      <c r="Y385" t="str">
        <v>B</v>
      </c>
      <c r="Z385" t="str">
        <v>X5</v>
      </c>
      <c r="AA385">
        <v>1573571</v>
      </c>
      <c r="AB385">
        <v>1</v>
      </c>
      <c r="AC385">
        <v>44742</v>
      </c>
      <c r="AD385">
        <v>202206</v>
      </c>
      <c r="AE385" t="str">
        <v>47211</v>
      </c>
      <c r="AF385" t="str">
        <v>Salary (employees outside HO)</v>
      </c>
      <c r="AG385">
        <v>590</v>
      </c>
      <c r="AH385">
        <v>65804</v>
      </c>
      <c r="AI385" t="str">
        <v>PID65000</v>
      </c>
      <c r="AJ385" t="str">
        <v>EU</v>
      </c>
      <c r="AK385">
        <v>0</v>
      </c>
      <c r="AL385">
        <v>0</v>
      </c>
      <c r="AM385">
        <v>5</v>
      </c>
      <c r="AN385" t="str">
        <v>Southeast Asia</v>
      </c>
      <c r="AO385">
        <v>0</v>
      </c>
      <c r="AP385" t="str">
        <v>Salary **************'22_EU*****</v>
      </c>
      <c r="AQ385">
        <v>992.29</v>
      </c>
      <c r="AR385" t="str">
        <v>FCR-1.1.2.26</v>
      </c>
      <c r="AS385" t="str">
        <v>Q2</v>
      </c>
    </row>
    <row r="386" spans="1:45" x14ac:dyDescent="0.25">
      <c r="A386" t="str">
        <v>B</v>
      </c>
      <c r="B386" t="str">
        <v>H5</v>
      </c>
      <c r="C386">
        <v>1573551</v>
      </c>
      <c r="D386">
        <v>1</v>
      </c>
      <c r="E386" s="2">
        <v>44725</v>
      </c>
      <c r="F386">
        <v>202206</v>
      </c>
      <c r="G386" t="str">
        <v>45020</v>
      </c>
      <c r="H386" t="str">
        <v>Electricity</v>
      </c>
      <c r="I386">
        <v>590</v>
      </c>
      <c r="J386">
        <v>65822</v>
      </c>
      <c r="K386" t="str">
        <v>PID65000</v>
      </c>
      <c r="L386" t="str">
        <v>EU</v>
      </c>
      <c r="M386">
        <v>0</v>
      </c>
      <c r="N386">
        <v>0</v>
      </c>
      <c r="O386">
        <v>5</v>
      </c>
      <c r="P386" t="str">
        <v>Southeast Asia</v>
      </c>
      <c r="Q386">
        <v>0</v>
      </c>
      <c r="R386" t="str">
        <v>electri************** 72_May*****</v>
      </c>
      <c r="S386">
        <v>20</v>
      </c>
      <c r="T386" t="str">
        <v xml:space="preserve">FCR-4.4 </v>
      </c>
      <c r="U386" t="str">
        <v>Q2</v>
      </c>
      <c r="Y386" t="str">
        <v>B</v>
      </c>
      <c r="Z386" t="str">
        <v>X5</v>
      </c>
      <c r="AA386">
        <v>1573571</v>
      </c>
      <c r="AB386">
        <v>3</v>
      </c>
      <c r="AC386">
        <v>44742</v>
      </c>
      <c r="AD386">
        <v>202206</v>
      </c>
      <c r="AE386" t="str">
        <v>47211</v>
      </c>
      <c r="AF386" t="str">
        <v>Salary (employees outside HO)</v>
      </c>
      <c r="AG386">
        <v>590</v>
      </c>
      <c r="AH386">
        <v>65802</v>
      </c>
      <c r="AI386" t="str">
        <v>PID65000</v>
      </c>
      <c r="AJ386" t="str">
        <v>EU</v>
      </c>
      <c r="AK386">
        <v>0</v>
      </c>
      <c r="AL386">
        <v>0</v>
      </c>
      <c r="AM386">
        <v>5</v>
      </c>
      <c r="AN386" t="str">
        <v>Southeast Asia</v>
      </c>
      <c r="AO386">
        <v>0</v>
      </c>
      <c r="AP386" t="str">
        <v>Salary **************'22_EU*****</v>
      </c>
      <c r="AQ386">
        <v>1147.56</v>
      </c>
      <c r="AR386" t="str">
        <v>FCR-1.1.1.33</v>
      </c>
      <c r="AS386" t="str">
        <v>Q2</v>
      </c>
    </row>
    <row r="387" spans="1:45" x14ac:dyDescent="0.25">
      <c r="A387" t="str">
        <v>B</v>
      </c>
      <c r="B387" t="str">
        <v>H5</v>
      </c>
      <c r="C387">
        <v>1573551</v>
      </c>
      <c r="D387">
        <v>4</v>
      </c>
      <c r="E387" s="2">
        <v>44725</v>
      </c>
      <c r="F387">
        <v>202206</v>
      </c>
      <c r="G387" t="str">
        <v>45520</v>
      </c>
      <c r="H387" t="str">
        <v>Repairs and maintenance of computers</v>
      </c>
      <c r="I387">
        <v>590</v>
      </c>
      <c r="J387">
        <v>65822</v>
      </c>
      <c r="K387" t="str">
        <v>PID65000</v>
      </c>
      <c r="L387" t="str">
        <v>EU</v>
      </c>
      <c r="M387">
        <v>0</v>
      </c>
      <c r="N387">
        <v>0</v>
      </c>
      <c r="O387">
        <v>5</v>
      </c>
      <c r="P387" t="str">
        <v>Southeast Asia</v>
      </c>
      <c r="Q387">
        <v>0</v>
      </c>
      <c r="R387" t="str">
        <v>Monthly**************e_Trust*****</v>
      </c>
      <c r="S387">
        <v>15.4</v>
      </c>
      <c r="T387" t="str">
        <v xml:space="preserve">FCR-4.4 </v>
      </c>
      <c r="U387" t="str">
        <v>Q2</v>
      </c>
      <c r="Y387" t="str">
        <v>B</v>
      </c>
      <c r="Z387" t="str">
        <v>X5</v>
      </c>
      <c r="AA387">
        <v>1573571</v>
      </c>
      <c r="AB387">
        <v>5</v>
      </c>
      <c r="AC387">
        <v>44742</v>
      </c>
      <c r="AD387">
        <v>202206</v>
      </c>
      <c r="AE387" t="str">
        <v>47211</v>
      </c>
      <c r="AF387" t="str">
        <v>Salary (employees outside HO)</v>
      </c>
      <c r="AG387">
        <v>590</v>
      </c>
      <c r="AH387">
        <v>65805</v>
      </c>
      <c r="AI387" t="str">
        <v>PID65000</v>
      </c>
      <c r="AJ387" t="str">
        <v>EU</v>
      </c>
      <c r="AK387">
        <v>0</v>
      </c>
      <c r="AL387">
        <v>0</v>
      </c>
      <c r="AM387">
        <v>5</v>
      </c>
      <c r="AN387" t="str">
        <v>Southeast Asia</v>
      </c>
      <c r="AO387">
        <v>0</v>
      </c>
      <c r="AP387" t="str">
        <v>Salary **************'22_EU*****</v>
      </c>
      <c r="AQ387">
        <v>158.76</v>
      </c>
      <c r="AR387" t="str">
        <v>FCR-1.1.2.27</v>
      </c>
      <c r="AS387" t="str">
        <v>Q2</v>
      </c>
    </row>
    <row r="388" spans="1:45" x14ac:dyDescent="0.25">
      <c r="A388" t="str">
        <v>B</v>
      </c>
      <c r="B388" t="str">
        <v>H5</v>
      </c>
      <c r="C388">
        <v>1573560</v>
      </c>
      <c r="D388">
        <v>1</v>
      </c>
      <c r="E388" s="2">
        <v>44742</v>
      </c>
      <c r="F388">
        <v>202206</v>
      </c>
      <c r="G388" t="str">
        <v>47211</v>
      </c>
      <c r="H388" t="str">
        <v>Salary (employees outside HO)</v>
      </c>
      <c r="I388">
        <v>590</v>
      </c>
      <c r="J388">
        <v>65807</v>
      </c>
      <c r="K388" t="str">
        <v>PID65000</v>
      </c>
      <c r="L388" t="str">
        <v>EU</v>
      </c>
      <c r="M388">
        <v>0</v>
      </c>
      <c r="N388">
        <v>0</v>
      </c>
      <c r="O388">
        <v>5</v>
      </c>
      <c r="P388" t="str">
        <v>Southeast Asia</v>
      </c>
      <c r="Q388">
        <v>0</v>
      </c>
      <c r="R388" t="str">
        <v>salary **************2022_EU*****</v>
      </c>
      <c r="S388">
        <v>45.79</v>
      </c>
      <c r="T388" t="str">
        <v>FCR-1.1.2.29</v>
      </c>
      <c r="U388" t="str">
        <v>Q2</v>
      </c>
      <c r="Y388" t="str">
        <v>B</v>
      </c>
      <c r="Z388" t="str">
        <v>X5</v>
      </c>
      <c r="AA388">
        <v>1573572</v>
      </c>
      <c r="AB388">
        <v>1</v>
      </c>
      <c r="AC388">
        <v>44742</v>
      </c>
      <c r="AD388">
        <v>202206</v>
      </c>
      <c r="AE388" t="str">
        <v>47390</v>
      </c>
      <c r="AF388" t="str">
        <v>Other employee benefits</v>
      </c>
      <c r="AG388">
        <v>590</v>
      </c>
      <c r="AH388">
        <v>65804</v>
      </c>
      <c r="AI388" t="str">
        <v>PID65000</v>
      </c>
      <c r="AJ388" t="str">
        <v>EU</v>
      </c>
      <c r="AK388">
        <v>0</v>
      </c>
      <c r="AL388">
        <v>0</v>
      </c>
      <c r="AM388">
        <v>5</v>
      </c>
      <c r="AN388" t="str">
        <v>Southeast Asia</v>
      </c>
      <c r="AO388">
        <v>0</v>
      </c>
      <c r="AP388" t="str">
        <v>Communi**************Da in J*****</v>
      </c>
      <c r="AQ388">
        <v>18.04</v>
      </c>
      <c r="AR388" t="str">
        <v>FCR-1.1.2.26</v>
      </c>
      <c r="AS388" t="str">
        <v>Q2</v>
      </c>
    </row>
    <row r="389" spans="1:45" x14ac:dyDescent="0.25">
      <c r="A389" t="str">
        <v>B</v>
      </c>
      <c r="B389" t="str">
        <v>H5</v>
      </c>
      <c r="C389">
        <v>1573560</v>
      </c>
      <c r="D389">
        <v>3</v>
      </c>
      <c r="E389" s="2">
        <v>44742</v>
      </c>
      <c r="F389">
        <v>202206</v>
      </c>
      <c r="G389" t="str">
        <v>47622</v>
      </c>
      <c r="H389" t="str">
        <v>Health care (Regional offices)</v>
      </c>
      <c r="I389">
        <v>590</v>
      </c>
      <c r="J389">
        <v>65807</v>
      </c>
      <c r="K389" t="str">
        <v>PID65000</v>
      </c>
      <c r="L389" t="str">
        <v>EU</v>
      </c>
      <c r="M389">
        <v>0</v>
      </c>
      <c r="N389">
        <v>0</v>
      </c>
      <c r="O389">
        <v>5</v>
      </c>
      <c r="P389" t="str">
        <v>Southeast Asia</v>
      </c>
      <c r="Q389">
        <v>0</v>
      </c>
      <c r="R389" t="str">
        <v>Annual **************ouch as*****</v>
      </c>
      <c r="S389">
        <v>10.49</v>
      </c>
      <c r="T389" t="str">
        <v>FCR-1.1.2.29</v>
      </c>
      <c r="U389" t="str">
        <v>Q2</v>
      </c>
      <c r="Y389" t="str">
        <v>B</v>
      </c>
      <c r="Z389" t="str">
        <v>X5</v>
      </c>
      <c r="AA389">
        <v>1573572</v>
      </c>
      <c r="AB389">
        <v>3</v>
      </c>
      <c r="AC389">
        <v>44742</v>
      </c>
      <c r="AD389">
        <v>202206</v>
      </c>
      <c r="AE389" t="str">
        <v>47390</v>
      </c>
      <c r="AF389" t="str">
        <v>Other employee benefits</v>
      </c>
      <c r="AG389">
        <v>590</v>
      </c>
      <c r="AH389">
        <v>65802</v>
      </c>
      <c r="AI389" t="str">
        <v>PID65000</v>
      </c>
      <c r="AJ389" t="str">
        <v>EU</v>
      </c>
      <c r="AK389">
        <v>0</v>
      </c>
      <c r="AL389">
        <v>0</v>
      </c>
      <c r="AM389">
        <v>5</v>
      </c>
      <c r="AN389" t="str">
        <v>Southeast Asia</v>
      </c>
      <c r="AO389">
        <v>0</v>
      </c>
      <c r="AP389" t="str">
        <v>Communi**************Ly in J*****</v>
      </c>
      <c r="AQ389">
        <v>29.47</v>
      </c>
      <c r="AR389" t="str">
        <v>FCR-1.1.1.33</v>
      </c>
      <c r="AS389" t="str">
        <v>Q2</v>
      </c>
    </row>
    <row r="390" spans="1:45" x14ac:dyDescent="0.25">
      <c r="A390" t="str">
        <v>B</v>
      </c>
      <c r="B390" t="str">
        <v>H5</v>
      </c>
      <c r="C390">
        <v>1573560</v>
      </c>
      <c r="D390">
        <v>10</v>
      </c>
      <c r="E390" s="2">
        <v>44742</v>
      </c>
      <c r="F390">
        <v>202206</v>
      </c>
      <c r="G390" t="str">
        <v>47390</v>
      </c>
      <c r="H390" t="str">
        <v>Other employee benefits</v>
      </c>
      <c r="I390">
        <v>590</v>
      </c>
      <c r="J390">
        <v>65807</v>
      </c>
      <c r="K390" t="str">
        <v>PID65000</v>
      </c>
      <c r="L390" t="str">
        <v>EU</v>
      </c>
      <c r="M390">
        <v>0</v>
      </c>
      <c r="N390">
        <v>0</v>
      </c>
      <c r="O390">
        <v>5</v>
      </c>
      <c r="P390" t="str">
        <v>Southeast Asia</v>
      </c>
      <c r="Q390">
        <v>0</v>
      </c>
      <c r="R390" t="str">
        <v>communi**************uch on *****</v>
      </c>
      <c r="S390">
        <v>0.56000000000000005</v>
      </c>
      <c r="T390" t="str">
        <v>FCR-1.1.2.29</v>
      </c>
      <c r="U390" t="str">
        <v>Q2</v>
      </c>
      <c r="Y390" t="str">
        <v>B</v>
      </c>
      <c r="Z390" t="str">
        <v>X5</v>
      </c>
      <c r="AA390">
        <v>1573572</v>
      </c>
      <c r="AB390">
        <v>5</v>
      </c>
      <c r="AC390">
        <v>44742</v>
      </c>
      <c r="AD390">
        <v>202206</v>
      </c>
      <c r="AE390" t="str">
        <v>47390</v>
      </c>
      <c r="AF390" t="str">
        <v>Other employee benefits</v>
      </c>
      <c r="AG390">
        <v>590</v>
      </c>
      <c r="AH390">
        <v>65805</v>
      </c>
      <c r="AI390" t="str">
        <v>PID65000</v>
      </c>
      <c r="AJ390" t="str">
        <v>EU</v>
      </c>
      <c r="AK390">
        <v>0</v>
      </c>
      <c r="AL390">
        <v>0</v>
      </c>
      <c r="AM390">
        <v>5</v>
      </c>
      <c r="AN390" t="str">
        <v>Southeast Asia</v>
      </c>
      <c r="AO390">
        <v>0</v>
      </c>
      <c r="AP390" t="str">
        <v>Communi**************sa in J*****</v>
      </c>
      <c r="AQ390">
        <v>1.79</v>
      </c>
      <c r="AR390" t="str">
        <v>FCR-1.1.2.27</v>
      </c>
      <c r="AS390" t="str">
        <v>Q2</v>
      </c>
    </row>
    <row r="391" spans="1:45" x14ac:dyDescent="0.25">
      <c r="A391" t="str">
        <v>B</v>
      </c>
      <c r="B391" t="str">
        <v>H5</v>
      </c>
      <c r="C391">
        <v>1573564</v>
      </c>
      <c r="D391">
        <v>0</v>
      </c>
      <c r="E391" s="2">
        <v>44742</v>
      </c>
      <c r="F391">
        <v>202206</v>
      </c>
      <c r="G391" t="str">
        <v>46212</v>
      </c>
      <c r="H391" t="str">
        <v>Mobile telephone</v>
      </c>
      <c r="I391">
        <v>590</v>
      </c>
      <c r="J391">
        <v>65822</v>
      </c>
      <c r="K391" t="str">
        <v>PID65000</v>
      </c>
      <c r="L391" t="str">
        <v>EU</v>
      </c>
      <c r="M391">
        <v>0</v>
      </c>
      <c r="N391">
        <v>0</v>
      </c>
      <c r="O391">
        <v>5</v>
      </c>
      <c r="P391" t="str">
        <v>Southeast Asia</v>
      </c>
      <c r="Q391">
        <v>0</v>
      </c>
      <c r="R391" t="str">
        <v>monthly**************ellcard*****</v>
      </c>
      <c r="S391">
        <v>2.2799999999999998</v>
      </c>
      <c r="T391" t="str">
        <v xml:space="preserve">FCR-4.4 </v>
      </c>
      <c r="U391" t="str">
        <v>Q2</v>
      </c>
      <c r="Y391" t="str">
        <v>B</v>
      </c>
      <c r="Z391" t="str">
        <v>X5</v>
      </c>
      <c r="AA391">
        <v>1573573</v>
      </c>
      <c r="AB391">
        <v>1</v>
      </c>
      <c r="AC391">
        <v>44742</v>
      </c>
      <c r="AD391">
        <v>202206</v>
      </c>
      <c r="AE391" t="str">
        <v>47586</v>
      </c>
      <c r="AF391" t="str">
        <v>Personnel insurance (employees outside HO)</v>
      </c>
      <c r="AG391">
        <v>590</v>
      </c>
      <c r="AH391">
        <v>65804</v>
      </c>
      <c r="AI391" t="str">
        <v>PID65000</v>
      </c>
      <c r="AJ391" t="str">
        <v>EU</v>
      </c>
      <c r="AK391">
        <v>0</v>
      </c>
      <c r="AL391">
        <v>0</v>
      </c>
      <c r="AM391">
        <v>5</v>
      </c>
      <c r="AN391" t="str">
        <v>Southeast Asia</v>
      </c>
      <c r="AO391">
        <v>0</v>
      </c>
      <c r="AP391" t="str">
        <v>health **************urance *****</v>
      </c>
      <c r="AQ391">
        <v>3.75</v>
      </c>
      <c r="AR391" t="str">
        <v>FCR-1.1.2.26</v>
      </c>
      <c r="AS391" t="str">
        <v>Q2</v>
      </c>
    </row>
    <row r="392" spans="1:45" x14ac:dyDescent="0.25">
      <c r="A392" t="str">
        <v>B</v>
      </c>
      <c r="B392" t="str">
        <v>H5</v>
      </c>
      <c r="C392">
        <v>1573564</v>
      </c>
      <c r="D392">
        <v>2</v>
      </c>
      <c r="E392" s="2">
        <v>44742</v>
      </c>
      <c r="F392">
        <v>202206</v>
      </c>
      <c r="G392" t="str">
        <v>45460</v>
      </c>
      <c r="H392" t="str">
        <v>Consumable materials</v>
      </c>
      <c r="I392">
        <v>590</v>
      </c>
      <c r="J392">
        <v>65821</v>
      </c>
      <c r="K392" t="str">
        <v>PID65000</v>
      </c>
      <c r="L392" t="str">
        <v>EU</v>
      </c>
      <c r="M392">
        <v>0</v>
      </c>
      <c r="N392">
        <v>0</v>
      </c>
      <c r="O392">
        <v>5</v>
      </c>
      <c r="P392" t="str">
        <v>Southeast Asia</v>
      </c>
      <c r="Q392">
        <v>0</v>
      </c>
      <c r="R392" t="str">
        <v>General**************ning ti*****</v>
      </c>
      <c r="S392">
        <v>6.82</v>
      </c>
      <c r="T392" t="str">
        <v xml:space="preserve">FCR-4.3 </v>
      </c>
      <c r="U392" t="str">
        <v>Q2</v>
      </c>
      <c r="Y392" t="str">
        <v>B</v>
      </c>
      <c r="Z392" t="str">
        <v>X5</v>
      </c>
      <c r="AA392">
        <v>1573573</v>
      </c>
      <c r="AB392">
        <v>3</v>
      </c>
      <c r="AC392">
        <v>44742</v>
      </c>
      <c r="AD392">
        <v>202206</v>
      </c>
      <c r="AE392" t="str">
        <v>47586</v>
      </c>
      <c r="AF392" t="str">
        <v>Personnel insurance (employees outside HO)</v>
      </c>
      <c r="AG392">
        <v>590</v>
      </c>
      <c r="AH392">
        <v>65802</v>
      </c>
      <c r="AI392" t="str">
        <v>PID65000</v>
      </c>
      <c r="AJ392" t="str">
        <v>EU</v>
      </c>
      <c r="AK392">
        <v>0</v>
      </c>
      <c r="AL392">
        <v>0</v>
      </c>
      <c r="AM392">
        <v>5</v>
      </c>
      <c r="AN392" t="str">
        <v>Southeast Asia</v>
      </c>
      <c r="AO392">
        <v>0</v>
      </c>
      <c r="AP392" t="str">
        <v>health **************urance *****</v>
      </c>
      <c r="AQ392">
        <v>6.13</v>
      </c>
      <c r="AR392" t="str">
        <v>FCR-1.1.1.33</v>
      </c>
      <c r="AS392" t="str">
        <v>Q2</v>
      </c>
    </row>
    <row r="393" spans="1:45" x14ac:dyDescent="0.25">
      <c r="A393" t="str">
        <v>B</v>
      </c>
      <c r="B393" t="str">
        <v>H5</v>
      </c>
      <c r="C393">
        <v>1573568</v>
      </c>
      <c r="D393">
        <v>2</v>
      </c>
      <c r="E393" s="2">
        <v>44742</v>
      </c>
      <c r="F393">
        <v>202206</v>
      </c>
      <c r="G393" t="str">
        <v>46990</v>
      </c>
      <c r="H393" t="str">
        <v>Other external expenses</v>
      </c>
      <c r="I393">
        <v>590</v>
      </c>
      <c r="J393">
        <v>65827</v>
      </c>
      <c r="K393" t="str">
        <v>PID65000</v>
      </c>
      <c r="L393" t="str">
        <v>EU</v>
      </c>
      <c r="M393">
        <v>0</v>
      </c>
      <c r="N393">
        <v>0</v>
      </c>
      <c r="O393">
        <v>5</v>
      </c>
      <c r="P393" t="str">
        <v>Southeast Asia</v>
      </c>
      <c r="Q393">
        <v>0</v>
      </c>
      <c r="R393" t="str">
        <v>Gain/Lo************** rate t*****</v>
      </c>
      <c r="S393">
        <v>-6.29</v>
      </c>
      <c r="T393" t="str">
        <v xml:space="preserve">FCR-5.6 </v>
      </c>
      <c r="U393" t="str">
        <v>Q2</v>
      </c>
      <c r="Y393" t="str">
        <v>B</v>
      </c>
      <c r="Z393" t="str">
        <v>X5</v>
      </c>
      <c r="AA393">
        <v>1573573</v>
      </c>
      <c r="AB393">
        <v>5</v>
      </c>
      <c r="AC393">
        <v>44742</v>
      </c>
      <c r="AD393">
        <v>202206</v>
      </c>
      <c r="AE393" t="str">
        <v>47586</v>
      </c>
      <c r="AF393" t="str">
        <v>Personnel insurance (employees outside HO)</v>
      </c>
      <c r="AG393">
        <v>590</v>
      </c>
      <c r="AH393">
        <v>65805</v>
      </c>
      <c r="AI393" t="str">
        <v>PID65000</v>
      </c>
      <c r="AJ393" t="str">
        <v>EU</v>
      </c>
      <c r="AK393">
        <v>0</v>
      </c>
      <c r="AL393">
        <v>0</v>
      </c>
      <c r="AM393">
        <v>5</v>
      </c>
      <c r="AN393" t="str">
        <v>Southeast Asia</v>
      </c>
      <c r="AO393">
        <v>0</v>
      </c>
      <c r="AP393" t="str">
        <v>health **************urance *****</v>
      </c>
      <c r="AQ393">
        <v>1.24</v>
      </c>
      <c r="AR393" t="str">
        <v>FCR-1.1.2.27</v>
      </c>
      <c r="AS393" t="str">
        <v>Q2</v>
      </c>
    </row>
    <row r="394" spans="1:45" x14ac:dyDescent="0.25">
      <c r="A394" t="str">
        <v>B</v>
      </c>
      <c r="B394" t="str">
        <v>H5</v>
      </c>
      <c r="C394">
        <v>1573568</v>
      </c>
      <c r="D394">
        <v>3</v>
      </c>
      <c r="E394" s="2">
        <v>44742</v>
      </c>
      <c r="F394">
        <v>202206</v>
      </c>
      <c r="G394" t="str">
        <v>46570</v>
      </c>
      <c r="H394" t="str">
        <v>Banking costs</v>
      </c>
      <c r="I394">
        <v>590</v>
      </c>
      <c r="J394">
        <v>65827</v>
      </c>
      <c r="K394" t="str">
        <v>PID65000</v>
      </c>
      <c r="L394" t="str">
        <v>EU</v>
      </c>
      <c r="M394">
        <v>0</v>
      </c>
      <c r="N394">
        <v>0</v>
      </c>
      <c r="O394">
        <v>5</v>
      </c>
      <c r="P394" t="str">
        <v>Southeast Asia</v>
      </c>
      <c r="Q394">
        <v>0</v>
      </c>
      <c r="R394" t="str">
        <v>Bank ch**************ax paym*****</v>
      </c>
      <c r="S394">
        <v>2.94</v>
      </c>
      <c r="T394" t="str">
        <v xml:space="preserve">FCR-5.6 </v>
      </c>
      <c r="U394" t="str">
        <v>Q2</v>
      </c>
      <c r="Y394" t="str">
        <v>B</v>
      </c>
      <c r="Z394" t="str">
        <v>X5</v>
      </c>
      <c r="AA394">
        <v>1573573</v>
      </c>
      <c r="AB394">
        <v>7</v>
      </c>
      <c r="AC394">
        <v>44742</v>
      </c>
      <c r="AD394">
        <v>202206</v>
      </c>
      <c r="AE394" t="str">
        <v>47586</v>
      </c>
      <c r="AF394" t="str">
        <v>Personnel insurance (employees outside HO)</v>
      </c>
      <c r="AG394">
        <v>590</v>
      </c>
      <c r="AH394">
        <v>65807</v>
      </c>
      <c r="AI394" t="str">
        <v>PID65000</v>
      </c>
      <c r="AJ394" t="str">
        <v>EU</v>
      </c>
      <c r="AK394">
        <v>0</v>
      </c>
      <c r="AL394">
        <v>0</v>
      </c>
      <c r="AM394">
        <v>5</v>
      </c>
      <c r="AN394" t="str">
        <v>Southeast Asia</v>
      </c>
      <c r="AO394">
        <v>0</v>
      </c>
      <c r="AP394" t="str">
        <v>health **************urance *****</v>
      </c>
      <c r="AQ394">
        <v>1.1399999999999999</v>
      </c>
      <c r="AR394" t="str">
        <v>FCR-1.1.2.29</v>
      </c>
      <c r="AS394" t="str">
        <v>Q2</v>
      </c>
    </row>
    <row r="395" spans="1:45" x14ac:dyDescent="0.25">
      <c r="A395" t="str">
        <v>B</v>
      </c>
      <c r="B395" t="str">
        <v>H5</v>
      </c>
      <c r="C395">
        <v>1573569</v>
      </c>
      <c r="D395">
        <v>0</v>
      </c>
      <c r="E395" s="2">
        <v>44742</v>
      </c>
      <c r="F395">
        <v>202206</v>
      </c>
      <c r="G395" t="str">
        <v>46570</v>
      </c>
      <c r="H395" t="str">
        <v>Banking costs</v>
      </c>
      <c r="I395">
        <v>590</v>
      </c>
      <c r="J395">
        <v>65827</v>
      </c>
      <c r="K395" t="str">
        <v>PID65000</v>
      </c>
      <c r="L395" t="str">
        <v>EU</v>
      </c>
      <c r="M395">
        <v>0</v>
      </c>
      <c r="N395">
        <v>0</v>
      </c>
      <c r="O395">
        <v>5</v>
      </c>
      <c r="P395" t="str">
        <v>Southeast Asia</v>
      </c>
      <c r="Q395">
        <v>0</v>
      </c>
      <c r="R395" t="str">
        <v>Monthly**************un'22*****</v>
      </c>
      <c r="S395">
        <v>1.5</v>
      </c>
      <c r="T395" t="str">
        <v xml:space="preserve">FCR-5.6 </v>
      </c>
      <c r="U395" t="str">
        <v>Q2</v>
      </c>
      <c r="Y395" t="str">
        <v>B</v>
      </c>
      <c r="Z395" t="str">
        <v>X5</v>
      </c>
      <c r="AA395">
        <v>1573574</v>
      </c>
      <c r="AB395">
        <v>2</v>
      </c>
      <c r="AC395">
        <v>44742</v>
      </c>
      <c r="AD395">
        <v>202206</v>
      </c>
      <c r="AE395" t="str">
        <v>46990</v>
      </c>
      <c r="AF395" t="str">
        <v>Other external expenses</v>
      </c>
      <c r="AG395">
        <v>590</v>
      </c>
      <c r="AH395">
        <v>65804</v>
      </c>
      <c r="AI395" t="str">
        <v>PID65000</v>
      </c>
      <c r="AJ395" t="str">
        <v>EU</v>
      </c>
      <c r="AK395">
        <v>0</v>
      </c>
      <c r="AL395">
        <v>0</v>
      </c>
      <c r="AM395">
        <v>5</v>
      </c>
      <c r="AN395" t="str">
        <v>Southeast Asia</v>
      </c>
      <c r="AO395">
        <v>0</v>
      </c>
      <c r="AP395" t="str">
        <v>NSSF to**************2_EU*****</v>
      </c>
      <c r="AQ395">
        <v>3.61</v>
      </c>
      <c r="AR395" t="str">
        <v>FCR-1.1.2.26</v>
      </c>
      <c r="AS395" t="str">
        <v>Q2</v>
      </c>
    </row>
    <row r="396" spans="1:45" x14ac:dyDescent="0.25">
      <c r="A396" t="str">
        <v>B</v>
      </c>
      <c r="B396" t="str">
        <v>H5</v>
      </c>
      <c r="C396">
        <v>1573569</v>
      </c>
      <c r="D396">
        <v>4</v>
      </c>
      <c r="E396" s="2">
        <v>44742</v>
      </c>
      <c r="F396">
        <v>202206</v>
      </c>
      <c r="G396" t="str">
        <v>48312</v>
      </c>
      <c r="H396" t="str">
        <v>Interest income, abroad</v>
      </c>
      <c r="I396">
        <v>590</v>
      </c>
      <c r="J396">
        <v>65827</v>
      </c>
      <c r="K396" t="str">
        <v>PID65000</v>
      </c>
      <c r="L396" t="str">
        <v>EU</v>
      </c>
      <c r="M396">
        <v>0</v>
      </c>
      <c r="N396">
        <v>0</v>
      </c>
      <c r="O396">
        <v>5</v>
      </c>
      <c r="P396" t="str">
        <v>Southeast Asia</v>
      </c>
      <c r="Q396">
        <v>0</v>
      </c>
      <c r="R396" t="str">
        <v>Interes**************2*****</v>
      </c>
      <c r="S396">
        <v>-4.08</v>
      </c>
      <c r="T396" t="str">
        <v xml:space="preserve">FCR-5.6 </v>
      </c>
      <c r="U396" t="str">
        <v>Q2</v>
      </c>
      <c r="Y396" t="str">
        <v>B</v>
      </c>
      <c r="Z396" t="str">
        <v>X5</v>
      </c>
      <c r="AA396">
        <v>1573574</v>
      </c>
      <c r="AB396">
        <v>4</v>
      </c>
      <c r="AC396">
        <v>44742</v>
      </c>
      <c r="AD396">
        <v>202206</v>
      </c>
      <c r="AE396" t="str">
        <v>46990</v>
      </c>
      <c r="AF396" t="str">
        <v>Other external expenses</v>
      </c>
      <c r="AG396">
        <v>590</v>
      </c>
      <c r="AH396">
        <v>65802</v>
      </c>
      <c r="AI396" t="str">
        <v>PID65000</v>
      </c>
      <c r="AJ396" t="str">
        <v>EU</v>
      </c>
      <c r="AK396">
        <v>0</v>
      </c>
      <c r="AL396">
        <v>0</v>
      </c>
      <c r="AM396">
        <v>5</v>
      </c>
      <c r="AN396" t="str">
        <v>Southeast Asia</v>
      </c>
      <c r="AO396">
        <v>0</v>
      </c>
      <c r="AP396" t="str">
        <v>NSSF to**************2_EU*****</v>
      </c>
      <c r="AQ396">
        <v>5.91</v>
      </c>
      <c r="AR396" t="str">
        <v>FCR-1.1.1.33</v>
      </c>
      <c r="AS396" t="str">
        <v>Q2</v>
      </c>
    </row>
    <row r="397" spans="1:45" x14ac:dyDescent="0.25">
      <c r="A397" t="str">
        <v>B</v>
      </c>
      <c r="B397" t="str">
        <v>X5</v>
      </c>
      <c r="C397">
        <v>1573570</v>
      </c>
      <c r="D397">
        <v>8</v>
      </c>
      <c r="E397" s="2">
        <v>44736</v>
      </c>
      <c r="F397">
        <v>202206</v>
      </c>
      <c r="G397" t="str">
        <v>46570</v>
      </c>
      <c r="H397" t="str">
        <v>Banking costs</v>
      </c>
      <c r="I397">
        <v>590</v>
      </c>
      <c r="J397">
        <v>65827</v>
      </c>
      <c r="K397" t="str">
        <v>PID65000</v>
      </c>
      <c r="L397" t="str">
        <v>EU</v>
      </c>
      <c r="M397">
        <v>0</v>
      </c>
      <c r="N397">
        <v>0</v>
      </c>
      <c r="O397">
        <v>5</v>
      </c>
      <c r="P397" t="str">
        <v>Southeast Asia</v>
      </c>
      <c r="Q397">
        <v>0</v>
      </c>
      <c r="R397" t="str">
        <v>Bank ch************** June'2*****</v>
      </c>
      <c r="S397">
        <v>0.8</v>
      </c>
      <c r="T397" t="str">
        <v xml:space="preserve">FCR-5.6 </v>
      </c>
      <c r="U397" t="str">
        <v>Q2</v>
      </c>
      <c r="Y397" t="str">
        <v>B</v>
      </c>
      <c r="Z397" t="str">
        <v>X5</v>
      </c>
      <c r="AA397">
        <v>1573574</v>
      </c>
      <c r="AB397">
        <v>6</v>
      </c>
      <c r="AC397">
        <v>44742</v>
      </c>
      <c r="AD397">
        <v>202206</v>
      </c>
      <c r="AE397" t="str">
        <v>46990</v>
      </c>
      <c r="AF397" t="str">
        <v>Other external expenses</v>
      </c>
      <c r="AG397">
        <v>590</v>
      </c>
      <c r="AH397">
        <v>65805</v>
      </c>
      <c r="AI397" t="str">
        <v>PID65000</v>
      </c>
      <c r="AJ397" t="str">
        <v>EU</v>
      </c>
      <c r="AK397">
        <v>0</v>
      </c>
      <c r="AL397">
        <v>0</v>
      </c>
      <c r="AM397">
        <v>5</v>
      </c>
      <c r="AN397" t="str">
        <v>Southeast Asia</v>
      </c>
      <c r="AO397">
        <v>0</v>
      </c>
      <c r="AP397" t="str">
        <v>NSSF to**************2_EU*****</v>
      </c>
      <c r="AQ397">
        <v>1.19</v>
      </c>
      <c r="AR397" t="str">
        <v>FCR-1.1.2.27</v>
      </c>
      <c r="AS397" t="str">
        <v>Q2</v>
      </c>
    </row>
    <row r="398" spans="1:45" x14ac:dyDescent="0.25">
      <c r="A398" t="str">
        <v>B</v>
      </c>
      <c r="B398" t="str">
        <v>X5</v>
      </c>
      <c r="C398">
        <v>1573571</v>
      </c>
      <c r="D398">
        <v>1</v>
      </c>
      <c r="E398" s="2">
        <v>44742</v>
      </c>
      <c r="F398">
        <v>202206</v>
      </c>
      <c r="G398" t="str">
        <v>47211</v>
      </c>
      <c r="H398" t="str">
        <v>Salary (employees outside HO)</v>
      </c>
      <c r="I398">
        <v>590</v>
      </c>
      <c r="J398">
        <v>65804</v>
      </c>
      <c r="K398" t="str">
        <v>PID65000</v>
      </c>
      <c r="L398" t="str">
        <v>EU</v>
      </c>
      <c r="M398">
        <v>0</v>
      </c>
      <c r="N398">
        <v>0</v>
      </c>
      <c r="O398">
        <v>5</v>
      </c>
      <c r="P398" t="str">
        <v>Southeast Asia</v>
      </c>
      <c r="Q398">
        <v>0</v>
      </c>
      <c r="R398" t="str">
        <v>Salary **************'22_EU*****</v>
      </c>
      <c r="S398">
        <v>992.29</v>
      </c>
      <c r="T398" t="str">
        <v>FCR-1.1.2.26</v>
      </c>
      <c r="U398" t="str">
        <v>Q2</v>
      </c>
      <c r="Y398" t="str">
        <v>B</v>
      </c>
      <c r="Z398" t="str">
        <v>X5</v>
      </c>
      <c r="AA398">
        <v>1573574</v>
      </c>
      <c r="AB398">
        <v>8</v>
      </c>
      <c r="AC398">
        <v>44742</v>
      </c>
      <c r="AD398">
        <v>202206</v>
      </c>
      <c r="AE398" t="str">
        <v>46990</v>
      </c>
      <c r="AF398" t="str">
        <v>Other external expenses</v>
      </c>
      <c r="AG398">
        <v>590</v>
      </c>
      <c r="AH398">
        <v>65807</v>
      </c>
      <c r="AI398" t="str">
        <v>PID65000</v>
      </c>
      <c r="AJ398" t="str">
        <v>EU</v>
      </c>
      <c r="AK398">
        <v>0</v>
      </c>
      <c r="AL398">
        <v>0</v>
      </c>
      <c r="AM398">
        <v>5</v>
      </c>
      <c r="AN398" t="str">
        <v>Southeast Asia</v>
      </c>
      <c r="AO398">
        <v>0</v>
      </c>
      <c r="AP398" t="str">
        <v>NSSF to**************22_EU*****</v>
      </c>
      <c r="AQ398">
        <v>1.0900000000000001</v>
      </c>
      <c r="AR398" t="str">
        <v>FCR-1.1.2.29</v>
      </c>
      <c r="AS398" t="str">
        <v>Q2</v>
      </c>
    </row>
    <row r="399" spans="1:45" x14ac:dyDescent="0.25">
      <c r="A399" t="str">
        <v>B</v>
      </c>
      <c r="B399" t="str">
        <v>X5</v>
      </c>
      <c r="C399">
        <v>1573571</v>
      </c>
      <c r="D399">
        <v>3</v>
      </c>
      <c r="E399" s="2">
        <v>44742</v>
      </c>
      <c r="F399">
        <v>202206</v>
      </c>
      <c r="G399" t="str">
        <v>47211</v>
      </c>
      <c r="H399" t="str">
        <v>Salary (employees outside HO)</v>
      </c>
      <c r="I399">
        <v>590</v>
      </c>
      <c r="J399">
        <v>65802</v>
      </c>
      <c r="K399" t="str">
        <v>PID65000</v>
      </c>
      <c r="L399" t="str">
        <v>EU</v>
      </c>
      <c r="M399">
        <v>0</v>
      </c>
      <c r="N399">
        <v>0</v>
      </c>
      <c r="O399">
        <v>5</v>
      </c>
      <c r="P399" t="str">
        <v>Southeast Asia</v>
      </c>
      <c r="Q399">
        <v>0</v>
      </c>
      <c r="R399" t="str">
        <v>Salary **************'22_EU*****</v>
      </c>
      <c r="S399">
        <v>1147.56</v>
      </c>
      <c r="T399" t="str">
        <v>FCR-1.1.1.33</v>
      </c>
      <c r="U399" t="str">
        <v>Q2</v>
      </c>
      <c r="Y399" t="str">
        <v>B</v>
      </c>
      <c r="Z399" t="str">
        <v>X5</v>
      </c>
      <c r="AA399">
        <v>1573575</v>
      </c>
      <c r="AB399">
        <v>0</v>
      </c>
      <c r="AC399">
        <v>44742</v>
      </c>
      <c r="AD399">
        <v>202206</v>
      </c>
      <c r="AE399" t="str">
        <v>46310</v>
      </c>
      <c r="AF399" t="str">
        <v>Corporate insurance</v>
      </c>
      <c r="AG399">
        <v>590</v>
      </c>
      <c r="AH399">
        <v>65822</v>
      </c>
      <c r="AI399" t="str">
        <v>PID65000</v>
      </c>
      <c r="AJ399" t="str">
        <v>EU</v>
      </c>
      <c r="AK399">
        <v>0</v>
      </c>
      <c r="AL399">
        <v>0</v>
      </c>
      <c r="AM399">
        <v>5</v>
      </c>
      <c r="AN399" t="str">
        <v>Southeast Asia</v>
      </c>
      <c r="AO399">
        <v>0</v>
      </c>
      <c r="AP399" t="str">
        <v>Office **************_MGA in*****</v>
      </c>
      <c r="AQ399">
        <v>-9.1</v>
      </c>
      <c r="AR399" t="str">
        <v xml:space="preserve">FCR-4.4 </v>
      </c>
      <c r="AS399" t="str">
        <v>Q2</v>
      </c>
    </row>
    <row r="400" spans="1:45" x14ac:dyDescent="0.25">
      <c r="A400" t="str">
        <v>B</v>
      </c>
      <c r="B400" t="str">
        <v>X5</v>
      </c>
      <c r="C400">
        <v>1573571</v>
      </c>
      <c r="D400">
        <v>5</v>
      </c>
      <c r="E400" s="2">
        <v>44742</v>
      </c>
      <c r="F400">
        <v>202206</v>
      </c>
      <c r="G400" t="str">
        <v>47211</v>
      </c>
      <c r="H400" t="str">
        <v>Salary (employees outside HO)</v>
      </c>
      <c r="I400">
        <v>590</v>
      </c>
      <c r="J400">
        <v>65805</v>
      </c>
      <c r="K400" t="str">
        <v>PID65000</v>
      </c>
      <c r="L400" t="str">
        <v>EU</v>
      </c>
      <c r="M400">
        <v>0</v>
      </c>
      <c r="N400">
        <v>0</v>
      </c>
      <c r="O400">
        <v>5</v>
      </c>
      <c r="P400" t="str">
        <v>Southeast Asia</v>
      </c>
      <c r="Q400">
        <v>0</v>
      </c>
      <c r="R400" t="str">
        <v>Salary **************'22_EU*****</v>
      </c>
      <c r="S400">
        <v>158.76</v>
      </c>
      <c r="T400" t="str">
        <v>FCR-1.1.2.27</v>
      </c>
      <c r="U400" t="str">
        <v>Q2</v>
      </c>
      <c r="Y400" t="str">
        <v>B</v>
      </c>
      <c r="Z400" t="str">
        <v>X5</v>
      </c>
      <c r="AA400">
        <v>1573575</v>
      </c>
      <c r="AB400">
        <v>2</v>
      </c>
      <c r="AC400">
        <v>44742</v>
      </c>
      <c r="AD400">
        <v>202206</v>
      </c>
      <c r="AE400" t="str">
        <v>46310</v>
      </c>
      <c r="AF400" t="str">
        <v>Corporate insurance</v>
      </c>
      <c r="AG400">
        <v>590</v>
      </c>
      <c r="AH400">
        <v>65822</v>
      </c>
      <c r="AI400" t="str">
        <v>PID65000</v>
      </c>
      <c r="AJ400" t="str">
        <v>EU</v>
      </c>
      <c r="AK400">
        <v>0</v>
      </c>
      <c r="AL400">
        <v>0</v>
      </c>
      <c r="AM400">
        <v>5</v>
      </c>
      <c r="AN400" t="str">
        <v>Southeast Asia</v>
      </c>
      <c r="AO400">
        <v>0</v>
      </c>
      <c r="AP400" t="str">
        <v>Office **************_MGA in*****</v>
      </c>
      <c r="AQ400">
        <v>1.52</v>
      </c>
      <c r="AR400" t="str">
        <v xml:space="preserve">FCR-4.4 </v>
      </c>
      <c r="AS400" t="str">
        <v>Q2</v>
      </c>
    </row>
    <row r="401" spans="1:45" x14ac:dyDescent="0.25">
      <c r="A401" t="str">
        <v>B</v>
      </c>
      <c r="B401" t="str">
        <v>X5</v>
      </c>
      <c r="C401">
        <v>1573572</v>
      </c>
      <c r="D401">
        <v>1</v>
      </c>
      <c r="E401" s="2">
        <v>44742</v>
      </c>
      <c r="F401">
        <v>202206</v>
      </c>
      <c r="G401" t="str">
        <v>47390</v>
      </c>
      <c r="H401" t="str">
        <v>Other employee benefits</v>
      </c>
      <c r="I401">
        <v>590</v>
      </c>
      <c r="J401">
        <v>65804</v>
      </c>
      <c r="K401" t="str">
        <v>PID65000</v>
      </c>
      <c r="L401" t="str">
        <v>EU</v>
      </c>
      <c r="M401">
        <v>0</v>
      </c>
      <c r="N401">
        <v>0</v>
      </c>
      <c r="O401">
        <v>5</v>
      </c>
      <c r="P401" t="str">
        <v>Southeast Asia</v>
      </c>
      <c r="Q401">
        <v>0</v>
      </c>
      <c r="R401" t="str">
        <v>Communi**************Da in J*****</v>
      </c>
      <c r="S401">
        <v>18.04</v>
      </c>
      <c r="T401" t="str">
        <v>FCR-1.1.2.26</v>
      </c>
      <c r="U401" t="str">
        <v>Q2</v>
      </c>
      <c r="Y401" t="str">
        <v>B</v>
      </c>
      <c r="Z401" t="str">
        <v>X5</v>
      </c>
      <c r="AA401">
        <v>1573575</v>
      </c>
      <c r="AB401">
        <v>4</v>
      </c>
      <c r="AC401">
        <v>44742</v>
      </c>
      <c r="AD401">
        <v>202206</v>
      </c>
      <c r="AE401" t="str">
        <v>46310</v>
      </c>
      <c r="AF401" t="str">
        <v>Corporate insurance</v>
      </c>
      <c r="AG401">
        <v>590</v>
      </c>
      <c r="AH401">
        <v>65822</v>
      </c>
      <c r="AI401" t="str">
        <v>PID65000</v>
      </c>
      <c r="AJ401" t="str">
        <v>EU</v>
      </c>
      <c r="AK401">
        <v>0</v>
      </c>
      <c r="AL401">
        <v>0</v>
      </c>
      <c r="AM401">
        <v>5</v>
      </c>
      <c r="AN401" t="str">
        <v>Southeast Asia</v>
      </c>
      <c r="AO401">
        <v>0</v>
      </c>
      <c r="AP401" t="str">
        <v>Office **************_MGA in*****</v>
      </c>
      <c r="AQ401">
        <v>1.51</v>
      </c>
      <c r="AR401" t="str">
        <v xml:space="preserve">FCR-4.4 </v>
      </c>
      <c r="AS401" t="str">
        <v>Q2</v>
      </c>
    </row>
    <row r="402" spans="1:45" x14ac:dyDescent="0.25">
      <c r="A402" t="str">
        <v>B</v>
      </c>
      <c r="B402" t="str">
        <v>X5</v>
      </c>
      <c r="C402">
        <v>1573572</v>
      </c>
      <c r="D402">
        <v>3</v>
      </c>
      <c r="E402" s="2">
        <v>44742</v>
      </c>
      <c r="F402">
        <v>202206</v>
      </c>
      <c r="G402" t="str">
        <v>47390</v>
      </c>
      <c r="H402" t="str">
        <v>Other employee benefits</v>
      </c>
      <c r="I402">
        <v>590</v>
      </c>
      <c r="J402">
        <v>65802</v>
      </c>
      <c r="K402" t="str">
        <v>PID65000</v>
      </c>
      <c r="L402" t="str">
        <v>EU</v>
      </c>
      <c r="M402">
        <v>0</v>
      </c>
      <c r="N402">
        <v>0</v>
      </c>
      <c r="O402">
        <v>5</v>
      </c>
      <c r="P402" t="str">
        <v>Southeast Asia</v>
      </c>
      <c r="Q402">
        <v>0</v>
      </c>
      <c r="R402" t="str">
        <v>Communi**************Ly in J*****</v>
      </c>
      <c r="S402">
        <v>29.47</v>
      </c>
      <c r="T402" t="str">
        <v>FCR-1.1.1.33</v>
      </c>
      <c r="U402" t="str">
        <v>Q2</v>
      </c>
      <c r="Y402" t="str">
        <v>B</v>
      </c>
      <c r="Z402" t="str">
        <v>X5</v>
      </c>
      <c r="AA402">
        <v>1573575</v>
      </c>
      <c r="AB402">
        <v>6</v>
      </c>
      <c r="AC402">
        <v>44742</v>
      </c>
      <c r="AD402">
        <v>202206</v>
      </c>
      <c r="AE402" t="str">
        <v>46310</v>
      </c>
      <c r="AF402" t="str">
        <v>Corporate insurance</v>
      </c>
      <c r="AG402">
        <v>590</v>
      </c>
      <c r="AH402">
        <v>65822</v>
      </c>
      <c r="AI402" t="str">
        <v>PID65000</v>
      </c>
      <c r="AJ402" t="str">
        <v>EU</v>
      </c>
      <c r="AK402">
        <v>0</v>
      </c>
      <c r="AL402">
        <v>0</v>
      </c>
      <c r="AM402">
        <v>5</v>
      </c>
      <c r="AN402" t="str">
        <v>Southeast Asia</v>
      </c>
      <c r="AO402">
        <v>0</v>
      </c>
      <c r="AP402" t="str">
        <v>Office **************_MGA in*****</v>
      </c>
      <c r="AQ402">
        <v>1.51</v>
      </c>
      <c r="AR402" t="str">
        <v xml:space="preserve">FCR-4.4 </v>
      </c>
      <c r="AS402" t="str">
        <v>Q2</v>
      </c>
    </row>
    <row r="403" spans="1:45" x14ac:dyDescent="0.25">
      <c r="A403" t="str">
        <v>B</v>
      </c>
      <c r="B403" t="str">
        <v>X5</v>
      </c>
      <c r="C403">
        <v>1573572</v>
      </c>
      <c r="D403">
        <v>5</v>
      </c>
      <c r="E403" s="2">
        <v>44742</v>
      </c>
      <c r="F403">
        <v>202206</v>
      </c>
      <c r="G403" t="str">
        <v>47390</v>
      </c>
      <c r="H403" t="str">
        <v>Other employee benefits</v>
      </c>
      <c r="I403">
        <v>590</v>
      </c>
      <c r="J403">
        <v>65805</v>
      </c>
      <c r="K403" t="str">
        <v>PID65000</v>
      </c>
      <c r="L403" t="str">
        <v>EU</v>
      </c>
      <c r="M403">
        <v>0</v>
      </c>
      <c r="N403">
        <v>0</v>
      </c>
      <c r="O403">
        <v>5</v>
      </c>
      <c r="P403" t="str">
        <v>Southeast Asia</v>
      </c>
      <c r="Q403">
        <v>0</v>
      </c>
      <c r="R403" t="str">
        <v>Communi**************sa in J*****</v>
      </c>
      <c r="S403">
        <v>1.79</v>
      </c>
      <c r="T403" t="str">
        <v>FCR-1.1.2.27</v>
      </c>
      <c r="U403" t="str">
        <v>Q2</v>
      </c>
      <c r="Y403" t="str">
        <v>B</v>
      </c>
      <c r="Z403" t="str">
        <v>X5</v>
      </c>
      <c r="AA403">
        <v>1573575</v>
      </c>
      <c r="AB403">
        <v>8</v>
      </c>
      <c r="AC403">
        <v>44742</v>
      </c>
      <c r="AD403">
        <v>202206</v>
      </c>
      <c r="AE403" t="str">
        <v>46310</v>
      </c>
      <c r="AF403" t="str">
        <v>Corporate insurance</v>
      </c>
      <c r="AG403">
        <v>590</v>
      </c>
      <c r="AH403">
        <v>65822</v>
      </c>
      <c r="AI403" t="str">
        <v>PID65000</v>
      </c>
      <c r="AJ403" t="str">
        <v>EU</v>
      </c>
      <c r="AK403">
        <v>0</v>
      </c>
      <c r="AL403">
        <v>0</v>
      </c>
      <c r="AM403">
        <v>5</v>
      </c>
      <c r="AN403" t="str">
        <v>Southeast Asia</v>
      </c>
      <c r="AO403">
        <v>0</v>
      </c>
      <c r="AP403" t="str">
        <v>Office **************_MGA in*****</v>
      </c>
      <c r="AQ403">
        <v>1.51</v>
      </c>
      <c r="AR403" t="str">
        <v xml:space="preserve">FCR-4.4 </v>
      </c>
      <c r="AS403" t="str">
        <v>Q2</v>
      </c>
    </row>
    <row r="404" spans="1:45" x14ac:dyDescent="0.25">
      <c r="A404" t="str">
        <v>B</v>
      </c>
      <c r="B404" t="str">
        <v>X5</v>
      </c>
      <c r="C404">
        <v>1573573</v>
      </c>
      <c r="D404">
        <v>1</v>
      </c>
      <c r="E404" s="2">
        <v>44742</v>
      </c>
      <c r="F404">
        <v>202206</v>
      </c>
      <c r="G404" t="str">
        <v>47586</v>
      </c>
      <c r="H404" t="str">
        <v>Personnel insurance (employees outside HO)</v>
      </c>
      <c r="I404">
        <v>590</v>
      </c>
      <c r="J404">
        <v>65804</v>
      </c>
      <c r="K404" t="str">
        <v>PID65000</v>
      </c>
      <c r="L404" t="str">
        <v>EU</v>
      </c>
      <c r="M404">
        <v>0</v>
      </c>
      <c r="N404">
        <v>0</v>
      </c>
      <c r="O404">
        <v>5</v>
      </c>
      <c r="P404" t="str">
        <v>Southeast Asia</v>
      </c>
      <c r="Q404">
        <v>0</v>
      </c>
      <c r="R404" t="str">
        <v>health **************urance *****</v>
      </c>
      <c r="S404">
        <v>3.75</v>
      </c>
      <c r="T404" t="str">
        <v>FCR-1.1.2.26</v>
      </c>
      <c r="U404" t="str">
        <v>Q2</v>
      </c>
      <c r="Y404" t="str">
        <v>B</v>
      </c>
      <c r="Z404" t="str">
        <v>X5</v>
      </c>
      <c r="AA404">
        <v>1573575</v>
      </c>
      <c r="AB404">
        <v>10</v>
      </c>
      <c r="AC404">
        <v>44742</v>
      </c>
      <c r="AD404">
        <v>202206</v>
      </c>
      <c r="AE404" t="str">
        <v>46310</v>
      </c>
      <c r="AF404" t="str">
        <v>Corporate insurance</v>
      </c>
      <c r="AG404">
        <v>590</v>
      </c>
      <c r="AH404">
        <v>65822</v>
      </c>
      <c r="AI404" t="str">
        <v>PID65000</v>
      </c>
      <c r="AJ404" t="str">
        <v>EU</v>
      </c>
      <c r="AK404">
        <v>0</v>
      </c>
      <c r="AL404">
        <v>0</v>
      </c>
      <c r="AM404">
        <v>5</v>
      </c>
      <c r="AN404" t="str">
        <v>Southeast Asia</v>
      </c>
      <c r="AO404">
        <v>0</v>
      </c>
      <c r="AP404" t="str">
        <v>Office **************_MGA in*****</v>
      </c>
      <c r="AQ404">
        <v>1.51</v>
      </c>
      <c r="AR404" t="str">
        <v xml:space="preserve">FCR-4.4 </v>
      </c>
      <c r="AS404" t="str">
        <v>Q2</v>
      </c>
    </row>
    <row r="405" spans="1:45" x14ac:dyDescent="0.25">
      <c r="A405" t="str">
        <v>B</v>
      </c>
      <c r="B405" t="str">
        <v>X5</v>
      </c>
      <c r="C405">
        <v>1573573</v>
      </c>
      <c r="D405">
        <v>3</v>
      </c>
      <c r="E405" s="2">
        <v>44742</v>
      </c>
      <c r="F405">
        <v>202206</v>
      </c>
      <c r="G405" t="str">
        <v>47586</v>
      </c>
      <c r="H405" t="str">
        <v>Personnel insurance (employees outside HO)</v>
      </c>
      <c r="I405">
        <v>590</v>
      </c>
      <c r="J405">
        <v>65802</v>
      </c>
      <c r="K405" t="str">
        <v>PID65000</v>
      </c>
      <c r="L405" t="str">
        <v>EU</v>
      </c>
      <c r="M405">
        <v>0</v>
      </c>
      <c r="N405">
        <v>0</v>
      </c>
      <c r="O405">
        <v>5</v>
      </c>
      <c r="P405" t="str">
        <v>Southeast Asia</v>
      </c>
      <c r="Q405">
        <v>0</v>
      </c>
      <c r="R405" t="str">
        <v>health **************urance *****</v>
      </c>
      <c r="S405">
        <v>6.13</v>
      </c>
      <c r="T405" t="str">
        <v>FCR-1.1.1.33</v>
      </c>
      <c r="U405" t="str">
        <v>Q2</v>
      </c>
      <c r="Y405" t="str">
        <v>B</v>
      </c>
      <c r="Z405" t="str">
        <v>X5</v>
      </c>
      <c r="AA405">
        <v>1573575</v>
      </c>
      <c r="AB405">
        <v>12</v>
      </c>
      <c r="AC405">
        <v>44742</v>
      </c>
      <c r="AD405">
        <v>202206</v>
      </c>
      <c r="AE405" t="str">
        <v>46310</v>
      </c>
      <c r="AF405" t="str">
        <v>Corporate insurance</v>
      </c>
      <c r="AG405">
        <v>590</v>
      </c>
      <c r="AH405">
        <v>65822</v>
      </c>
      <c r="AI405" t="str">
        <v>PID65000</v>
      </c>
      <c r="AJ405" t="str">
        <v>EU</v>
      </c>
      <c r="AK405">
        <v>0</v>
      </c>
      <c r="AL405">
        <v>0</v>
      </c>
      <c r="AM405">
        <v>5</v>
      </c>
      <c r="AN405" t="str">
        <v>Southeast Asia</v>
      </c>
      <c r="AO405">
        <v>0</v>
      </c>
      <c r="AP405" t="str">
        <v>Office **************_MGA in*****</v>
      </c>
      <c r="AQ405">
        <v>1.52</v>
      </c>
      <c r="AR405" t="str">
        <v xml:space="preserve">FCR-4.4 </v>
      </c>
      <c r="AS405" t="str">
        <v>Q2</v>
      </c>
    </row>
    <row r="406" spans="1:45" x14ac:dyDescent="0.25">
      <c r="A406" t="str">
        <v>B</v>
      </c>
      <c r="B406" t="str">
        <v>X5</v>
      </c>
      <c r="C406">
        <v>1573573</v>
      </c>
      <c r="D406">
        <v>5</v>
      </c>
      <c r="E406" s="2">
        <v>44742</v>
      </c>
      <c r="F406">
        <v>202206</v>
      </c>
      <c r="G406" t="str">
        <v>47586</v>
      </c>
      <c r="H406" t="str">
        <v>Personnel insurance (employees outside HO)</v>
      </c>
      <c r="I406">
        <v>590</v>
      </c>
      <c r="J406">
        <v>65805</v>
      </c>
      <c r="K406" t="str">
        <v>PID65000</v>
      </c>
      <c r="L406" t="str">
        <v>EU</v>
      </c>
      <c r="M406">
        <v>0</v>
      </c>
      <c r="N406">
        <v>0</v>
      </c>
      <c r="O406">
        <v>5</v>
      </c>
      <c r="P406" t="str">
        <v>Southeast Asia</v>
      </c>
      <c r="Q406">
        <v>0</v>
      </c>
      <c r="R406" t="str">
        <v>health **************urance *****</v>
      </c>
      <c r="S406">
        <v>1.24</v>
      </c>
      <c r="T406" t="str">
        <v>FCR-1.1.2.27</v>
      </c>
      <c r="U406" t="str">
        <v>Q2</v>
      </c>
      <c r="Y406" t="str">
        <v>B</v>
      </c>
      <c r="Z406" t="str">
        <v>X5</v>
      </c>
      <c r="AA406">
        <v>1573575</v>
      </c>
      <c r="AB406">
        <v>14</v>
      </c>
      <c r="AC406">
        <v>44742</v>
      </c>
      <c r="AD406">
        <v>202206</v>
      </c>
      <c r="AE406" t="str">
        <v>46310</v>
      </c>
      <c r="AF406" t="str">
        <v>Corporate insurance</v>
      </c>
      <c r="AG406">
        <v>590</v>
      </c>
      <c r="AH406">
        <v>65822</v>
      </c>
      <c r="AI406" t="str">
        <v>PID65000</v>
      </c>
      <c r="AJ406" t="str">
        <v>EU</v>
      </c>
      <c r="AK406">
        <v>0</v>
      </c>
      <c r="AL406">
        <v>0</v>
      </c>
      <c r="AM406">
        <v>5</v>
      </c>
      <c r="AN406" t="str">
        <v>Southeast Asia</v>
      </c>
      <c r="AO406">
        <v>0</v>
      </c>
      <c r="AP406" t="str">
        <v>Office **************ic liab*****</v>
      </c>
      <c r="AQ406">
        <v>-20.02</v>
      </c>
      <c r="AR406" t="str">
        <v xml:space="preserve">FCR-4.4 </v>
      </c>
      <c r="AS406" t="str">
        <v>Q2</v>
      </c>
    </row>
    <row r="407" spans="1:45" x14ac:dyDescent="0.25">
      <c r="A407" t="str">
        <v>B</v>
      </c>
      <c r="B407" t="str">
        <v>X5</v>
      </c>
      <c r="C407">
        <v>1573573</v>
      </c>
      <c r="D407">
        <v>7</v>
      </c>
      <c r="E407" s="2">
        <v>44742</v>
      </c>
      <c r="F407">
        <v>202206</v>
      </c>
      <c r="G407" t="str">
        <v>47586</v>
      </c>
      <c r="H407" t="str">
        <v>Personnel insurance (employees outside HO)</v>
      </c>
      <c r="I407">
        <v>590</v>
      </c>
      <c r="J407">
        <v>65807</v>
      </c>
      <c r="K407" t="str">
        <v>PID65000</v>
      </c>
      <c r="L407" t="str">
        <v>EU</v>
      </c>
      <c r="M407">
        <v>0</v>
      </c>
      <c r="N407">
        <v>0</v>
      </c>
      <c r="O407">
        <v>5</v>
      </c>
      <c r="P407" t="str">
        <v>Southeast Asia</v>
      </c>
      <c r="Q407">
        <v>0</v>
      </c>
      <c r="R407" t="str">
        <v>health **************urance *****</v>
      </c>
      <c r="S407">
        <v>1.1399999999999999</v>
      </c>
      <c r="T407" t="str">
        <v>FCR-1.1.2.29</v>
      </c>
      <c r="U407" t="str">
        <v>Q2</v>
      </c>
      <c r="Y407" t="str">
        <v>B</v>
      </c>
      <c r="Z407" t="str">
        <v>X5</v>
      </c>
      <c r="AA407">
        <v>1573575</v>
      </c>
      <c r="AB407">
        <v>16</v>
      </c>
      <c r="AC407">
        <v>44742</v>
      </c>
      <c r="AD407">
        <v>202206</v>
      </c>
      <c r="AE407" t="str">
        <v>46310</v>
      </c>
      <c r="AF407" t="str">
        <v>Corporate insurance</v>
      </c>
      <c r="AG407">
        <v>590</v>
      </c>
      <c r="AH407">
        <v>65822</v>
      </c>
      <c r="AI407" t="str">
        <v>PID65000</v>
      </c>
      <c r="AJ407" t="str">
        <v>EU</v>
      </c>
      <c r="AK407">
        <v>0</v>
      </c>
      <c r="AL407">
        <v>0</v>
      </c>
      <c r="AM407">
        <v>5</v>
      </c>
      <c r="AN407" t="str">
        <v>Southeast Asia</v>
      </c>
      <c r="AO407">
        <v>0</v>
      </c>
      <c r="AP407" t="str">
        <v>Office **************ic liab*****</v>
      </c>
      <c r="AQ407">
        <v>3.33</v>
      </c>
      <c r="AR407" t="str">
        <v xml:space="preserve">FCR-4.4 </v>
      </c>
      <c r="AS407" t="str">
        <v>Q2</v>
      </c>
    </row>
    <row r="408" spans="1:45" x14ac:dyDescent="0.25">
      <c r="A408" t="str">
        <v>B</v>
      </c>
      <c r="B408" t="str">
        <v>X5</v>
      </c>
      <c r="C408">
        <v>1573574</v>
      </c>
      <c r="D408">
        <v>2</v>
      </c>
      <c r="E408" s="2">
        <v>44742</v>
      </c>
      <c r="F408">
        <v>202206</v>
      </c>
      <c r="G408" t="str">
        <v>46990</v>
      </c>
      <c r="H408" t="str">
        <v>Other external expenses</v>
      </c>
      <c r="I408">
        <v>590</v>
      </c>
      <c r="J408">
        <v>65804</v>
      </c>
      <c r="K408" t="str">
        <v>PID65000</v>
      </c>
      <c r="L408" t="str">
        <v>EU</v>
      </c>
      <c r="M408">
        <v>0</v>
      </c>
      <c r="N408">
        <v>0</v>
      </c>
      <c r="O408">
        <v>5</v>
      </c>
      <c r="P408" t="str">
        <v>Southeast Asia</v>
      </c>
      <c r="Q408">
        <v>0</v>
      </c>
      <c r="R408" t="str">
        <v>NSSF to**************2_EU*****</v>
      </c>
      <c r="S408">
        <v>3.61</v>
      </c>
      <c r="T408" t="str">
        <v>FCR-1.1.2.26</v>
      </c>
      <c r="U408" t="str">
        <v>Q2</v>
      </c>
      <c r="Y408" t="str">
        <v>B</v>
      </c>
      <c r="Z408" t="str">
        <v>X5</v>
      </c>
      <c r="AA408">
        <v>1573575</v>
      </c>
      <c r="AB408">
        <v>18</v>
      </c>
      <c r="AC408">
        <v>44742</v>
      </c>
      <c r="AD408">
        <v>202206</v>
      </c>
      <c r="AE408" t="str">
        <v>46310</v>
      </c>
      <c r="AF408" t="str">
        <v>Corporate insurance</v>
      </c>
      <c r="AG408">
        <v>590</v>
      </c>
      <c r="AH408">
        <v>65822</v>
      </c>
      <c r="AI408" t="str">
        <v>PID65000</v>
      </c>
      <c r="AJ408" t="str">
        <v>EU</v>
      </c>
      <c r="AK408">
        <v>0</v>
      </c>
      <c r="AL408">
        <v>0</v>
      </c>
      <c r="AM408">
        <v>5</v>
      </c>
      <c r="AN408" t="str">
        <v>Southeast Asia</v>
      </c>
      <c r="AO408">
        <v>0</v>
      </c>
      <c r="AP408" t="str">
        <v>Office **************ic liab*****</v>
      </c>
      <c r="AQ408">
        <v>3.33</v>
      </c>
      <c r="AR408" t="str">
        <v xml:space="preserve">FCR-4.4 </v>
      </c>
      <c r="AS408" t="str">
        <v>Q2</v>
      </c>
    </row>
    <row r="409" spans="1:45" x14ac:dyDescent="0.25">
      <c r="A409" t="str">
        <v>B</v>
      </c>
      <c r="B409" t="str">
        <v>X5</v>
      </c>
      <c r="C409">
        <v>1573574</v>
      </c>
      <c r="D409">
        <v>4</v>
      </c>
      <c r="E409" s="2">
        <v>44742</v>
      </c>
      <c r="F409">
        <v>202206</v>
      </c>
      <c r="G409" t="str">
        <v>46990</v>
      </c>
      <c r="H409" t="str">
        <v>Other external expenses</v>
      </c>
      <c r="I409">
        <v>590</v>
      </c>
      <c r="J409">
        <v>65802</v>
      </c>
      <c r="K409" t="str">
        <v>PID65000</v>
      </c>
      <c r="L409" t="str">
        <v>EU</v>
      </c>
      <c r="M409">
        <v>0</v>
      </c>
      <c r="N409">
        <v>0</v>
      </c>
      <c r="O409">
        <v>5</v>
      </c>
      <c r="P409" t="str">
        <v>Southeast Asia</v>
      </c>
      <c r="Q409">
        <v>0</v>
      </c>
      <c r="R409" t="str">
        <v>NSSF to**************2_EU*****</v>
      </c>
      <c r="S409">
        <v>5.91</v>
      </c>
      <c r="T409" t="str">
        <v>FCR-1.1.1.33</v>
      </c>
      <c r="U409" t="str">
        <v>Q2</v>
      </c>
      <c r="Y409" t="str">
        <v>B</v>
      </c>
      <c r="Z409" t="str">
        <v>X5</v>
      </c>
      <c r="AA409">
        <v>1573575</v>
      </c>
      <c r="AB409">
        <v>20</v>
      </c>
      <c r="AC409">
        <v>44742</v>
      </c>
      <c r="AD409">
        <v>202206</v>
      </c>
      <c r="AE409" t="str">
        <v>46310</v>
      </c>
      <c r="AF409" t="str">
        <v>Corporate insurance</v>
      </c>
      <c r="AG409">
        <v>590</v>
      </c>
      <c r="AH409">
        <v>65822</v>
      </c>
      <c r="AI409" t="str">
        <v>PID65000</v>
      </c>
      <c r="AJ409" t="str">
        <v>EU</v>
      </c>
      <c r="AK409">
        <v>0</v>
      </c>
      <c r="AL409">
        <v>0</v>
      </c>
      <c r="AM409">
        <v>5</v>
      </c>
      <c r="AN409" t="str">
        <v>Southeast Asia</v>
      </c>
      <c r="AO409">
        <v>0</v>
      </c>
      <c r="AP409" t="str">
        <v>Office **************ic liab*****</v>
      </c>
      <c r="AQ409">
        <v>3.34</v>
      </c>
      <c r="AR409" t="str">
        <v xml:space="preserve">FCR-4.4 </v>
      </c>
      <c r="AS409" t="str">
        <v>Q2</v>
      </c>
    </row>
    <row r="410" spans="1:45" x14ac:dyDescent="0.25">
      <c r="A410" t="str">
        <v>B</v>
      </c>
      <c r="B410" t="str">
        <v>X5</v>
      </c>
      <c r="C410">
        <v>1573574</v>
      </c>
      <c r="D410">
        <v>6</v>
      </c>
      <c r="E410" s="2">
        <v>44742</v>
      </c>
      <c r="F410">
        <v>202206</v>
      </c>
      <c r="G410" t="str">
        <v>46990</v>
      </c>
      <c r="H410" t="str">
        <v>Other external expenses</v>
      </c>
      <c r="I410">
        <v>590</v>
      </c>
      <c r="J410">
        <v>65805</v>
      </c>
      <c r="K410" t="str">
        <v>PID65000</v>
      </c>
      <c r="L410" t="str">
        <v>EU</v>
      </c>
      <c r="M410">
        <v>0</v>
      </c>
      <c r="N410">
        <v>0</v>
      </c>
      <c r="O410">
        <v>5</v>
      </c>
      <c r="P410" t="str">
        <v>Southeast Asia</v>
      </c>
      <c r="Q410">
        <v>0</v>
      </c>
      <c r="R410" t="str">
        <v>NSSF to**************2_EU*****</v>
      </c>
      <c r="S410">
        <v>1.19</v>
      </c>
      <c r="T410" t="str">
        <v>FCR-1.1.2.27</v>
      </c>
      <c r="U410" t="str">
        <v>Q2</v>
      </c>
      <c r="Y410" t="str">
        <v>B</v>
      </c>
      <c r="Z410" t="str">
        <v>X5</v>
      </c>
      <c r="AA410">
        <v>1573575</v>
      </c>
      <c r="AB410">
        <v>22</v>
      </c>
      <c r="AC410">
        <v>44742</v>
      </c>
      <c r="AD410">
        <v>202206</v>
      </c>
      <c r="AE410" t="str">
        <v>46310</v>
      </c>
      <c r="AF410" t="str">
        <v>Corporate insurance</v>
      </c>
      <c r="AG410">
        <v>590</v>
      </c>
      <c r="AH410">
        <v>65822</v>
      </c>
      <c r="AI410" t="str">
        <v>PID65000</v>
      </c>
      <c r="AJ410" t="str">
        <v>EU</v>
      </c>
      <c r="AK410">
        <v>0</v>
      </c>
      <c r="AL410">
        <v>0</v>
      </c>
      <c r="AM410">
        <v>5</v>
      </c>
      <c r="AN410" t="str">
        <v>Southeast Asia</v>
      </c>
      <c r="AO410">
        <v>0</v>
      </c>
      <c r="AP410" t="str">
        <v>Office **************ic liab*****</v>
      </c>
      <c r="AQ410">
        <v>3.34</v>
      </c>
      <c r="AR410" t="str">
        <v xml:space="preserve">FCR-4.4 </v>
      </c>
      <c r="AS410" t="str">
        <v>Q2</v>
      </c>
    </row>
    <row r="411" spans="1:45" x14ac:dyDescent="0.25">
      <c r="A411" t="str">
        <v>B</v>
      </c>
      <c r="B411" t="str">
        <v>X5</v>
      </c>
      <c r="C411">
        <v>1573574</v>
      </c>
      <c r="D411">
        <v>8</v>
      </c>
      <c r="E411" s="2">
        <v>44742</v>
      </c>
      <c r="F411">
        <v>202206</v>
      </c>
      <c r="G411" t="str">
        <v>46990</v>
      </c>
      <c r="H411" t="str">
        <v>Other external expenses</v>
      </c>
      <c r="I411">
        <v>590</v>
      </c>
      <c r="J411">
        <v>65807</v>
      </c>
      <c r="K411" t="str">
        <v>PID65000</v>
      </c>
      <c r="L411" t="str">
        <v>EU</v>
      </c>
      <c r="M411">
        <v>0</v>
      </c>
      <c r="N411">
        <v>0</v>
      </c>
      <c r="O411">
        <v>5</v>
      </c>
      <c r="P411" t="str">
        <v>Southeast Asia</v>
      </c>
      <c r="Q411">
        <v>0</v>
      </c>
      <c r="R411" t="str">
        <v>NSSF to**************22_EU*****</v>
      </c>
      <c r="S411">
        <v>1.0900000000000001</v>
      </c>
      <c r="T411" t="str">
        <v>FCR-1.1.2.29</v>
      </c>
      <c r="U411" t="str">
        <v>Q2</v>
      </c>
      <c r="Y411" t="str">
        <v>B</v>
      </c>
      <c r="Z411" t="str">
        <v>X5</v>
      </c>
      <c r="AA411">
        <v>1573575</v>
      </c>
      <c r="AB411">
        <v>24</v>
      </c>
      <c r="AC411">
        <v>44742</v>
      </c>
      <c r="AD411">
        <v>202206</v>
      </c>
      <c r="AE411" t="str">
        <v>46310</v>
      </c>
      <c r="AF411" t="str">
        <v>Corporate insurance</v>
      </c>
      <c r="AG411">
        <v>590</v>
      </c>
      <c r="AH411">
        <v>65822</v>
      </c>
      <c r="AI411" t="str">
        <v>PID65000</v>
      </c>
      <c r="AJ411" t="str">
        <v>EU</v>
      </c>
      <c r="AK411">
        <v>0</v>
      </c>
      <c r="AL411">
        <v>0</v>
      </c>
      <c r="AM411">
        <v>5</v>
      </c>
      <c r="AN411" t="str">
        <v>Southeast Asia</v>
      </c>
      <c r="AO411">
        <v>0</v>
      </c>
      <c r="AP411" t="str">
        <v>Office **************ic liab*****</v>
      </c>
      <c r="AQ411">
        <v>3.34</v>
      </c>
      <c r="AR411" t="str">
        <v xml:space="preserve">FCR-4.4 </v>
      </c>
      <c r="AS411" t="str">
        <v>Q2</v>
      </c>
    </row>
    <row r="412" spans="1:45" x14ac:dyDescent="0.25">
      <c r="A412" t="str">
        <v>B</v>
      </c>
      <c r="B412" t="str">
        <v>X5</v>
      </c>
      <c r="C412">
        <v>1573575</v>
      </c>
      <c r="D412">
        <v>0</v>
      </c>
      <c r="E412" s="2">
        <v>44742</v>
      </c>
      <c r="F412">
        <v>202206</v>
      </c>
      <c r="G412" t="str">
        <v>46310</v>
      </c>
      <c r="H412" t="str">
        <v>Corporate insurance</v>
      </c>
      <c r="I412">
        <v>590</v>
      </c>
      <c r="J412">
        <v>65822</v>
      </c>
      <c r="K412" t="str">
        <v>PID65000</v>
      </c>
      <c r="L412" t="str">
        <v>EU</v>
      </c>
      <c r="M412">
        <v>0</v>
      </c>
      <c r="N412">
        <v>0</v>
      </c>
      <c r="O412">
        <v>5</v>
      </c>
      <c r="P412" t="str">
        <v>Southeast Asia</v>
      </c>
      <c r="Q412">
        <v>0</v>
      </c>
      <c r="R412" t="str">
        <v>Office **************_MGA in*****</v>
      </c>
      <c r="S412">
        <v>-9.1</v>
      </c>
      <c r="T412" t="str">
        <v xml:space="preserve">FCR-4.4 </v>
      </c>
      <c r="U412" t="str">
        <v>Q2</v>
      </c>
      <c r="Y412" t="str">
        <v>B</v>
      </c>
      <c r="Z412" t="str">
        <v>X5</v>
      </c>
      <c r="AA412">
        <v>1573575</v>
      </c>
      <c r="AB412">
        <v>26</v>
      </c>
      <c r="AC412">
        <v>44742</v>
      </c>
      <c r="AD412">
        <v>202206</v>
      </c>
      <c r="AE412" t="str">
        <v>46310</v>
      </c>
      <c r="AF412" t="str">
        <v>Corporate insurance</v>
      </c>
      <c r="AG412">
        <v>590</v>
      </c>
      <c r="AH412">
        <v>65822</v>
      </c>
      <c r="AI412" t="str">
        <v>PID65000</v>
      </c>
      <c r="AJ412" t="str">
        <v>EU</v>
      </c>
      <c r="AK412">
        <v>0</v>
      </c>
      <c r="AL412">
        <v>0</v>
      </c>
      <c r="AM412">
        <v>5</v>
      </c>
      <c r="AN412" t="str">
        <v>Southeast Asia</v>
      </c>
      <c r="AO412">
        <v>0</v>
      </c>
      <c r="AP412" t="str">
        <v>Office **************ic liab*****</v>
      </c>
      <c r="AQ412">
        <v>3.34</v>
      </c>
      <c r="AR412" t="str">
        <v xml:space="preserve">FCR-4.4 </v>
      </c>
      <c r="AS412" t="str">
        <v>Q2</v>
      </c>
    </row>
    <row r="413" spans="1:45" x14ac:dyDescent="0.25">
      <c r="A413" t="str">
        <v>B</v>
      </c>
      <c r="B413" t="str">
        <v>X5</v>
      </c>
      <c r="C413">
        <v>1573575</v>
      </c>
      <c r="D413">
        <v>2</v>
      </c>
      <c r="E413" s="2">
        <v>44742</v>
      </c>
      <c r="F413">
        <v>202206</v>
      </c>
      <c r="G413" t="str">
        <v>46310</v>
      </c>
      <c r="H413" t="str">
        <v>Corporate insurance</v>
      </c>
      <c r="I413">
        <v>590</v>
      </c>
      <c r="J413">
        <v>65822</v>
      </c>
      <c r="K413" t="str">
        <v>PID65000</v>
      </c>
      <c r="L413" t="str">
        <v>EU</v>
      </c>
      <c r="M413">
        <v>0</v>
      </c>
      <c r="N413">
        <v>0</v>
      </c>
      <c r="O413">
        <v>5</v>
      </c>
      <c r="P413" t="str">
        <v>Southeast Asia</v>
      </c>
      <c r="Q413">
        <v>0</v>
      </c>
      <c r="R413" t="str">
        <v>Office **************_MGA in*****</v>
      </c>
      <c r="S413">
        <v>1.52</v>
      </c>
      <c r="T413" t="str">
        <v xml:space="preserve">FCR-4.4 </v>
      </c>
      <c r="U413" t="str">
        <v>Q2</v>
      </c>
      <c r="Y413" t="str">
        <v>B</v>
      </c>
      <c r="Z413" t="str">
        <v>X5</v>
      </c>
      <c r="AA413">
        <v>1573575</v>
      </c>
      <c r="AB413">
        <v>28</v>
      </c>
      <c r="AC413">
        <v>44742</v>
      </c>
      <c r="AD413">
        <v>202206</v>
      </c>
      <c r="AE413" t="str">
        <v>46310</v>
      </c>
      <c r="AF413" t="str">
        <v>Corporate insurance</v>
      </c>
      <c r="AG413">
        <v>590</v>
      </c>
      <c r="AH413">
        <v>65822</v>
      </c>
      <c r="AI413" t="str">
        <v>PID65000</v>
      </c>
      <c r="AJ413" t="str">
        <v>EU</v>
      </c>
      <c r="AK413">
        <v>0</v>
      </c>
      <c r="AL413">
        <v>0</v>
      </c>
      <c r="AM413">
        <v>5</v>
      </c>
      <c r="AN413" t="str">
        <v>Southeast Asia</v>
      </c>
      <c r="AO413">
        <v>0</v>
      </c>
      <c r="AP413" t="str">
        <v>Office **************lary_MG*****</v>
      </c>
      <c r="AQ413">
        <v>-7.84</v>
      </c>
      <c r="AR413" t="str">
        <v xml:space="preserve">FCR-4.4 </v>
      </c>
      <c r="AS413" t="str">
        <v>Q2</v>
      </c>
    </row>
    <row r="414" spans="1:45" x14ac:dyDescent="0.25">
      <c r="A414" t="str">
        <v>B</v>
      </c>
      <c r="B414" t="str">
        <v>X5</v>
      </c>
      <c r="C414">
        <v>1573575</v>
      </c>
      <c r="D414">
        <v>4</v>
      </c>
      <c r="E414" s="2">
        <v>44742</v>
      </c>
      <c r="F414">
        <v>202206</v>
      </c>
      <c r="G414" t="str">
        <v>46310</v>
      </c>
      <c r="H414" t="str">
        <v>Corporate insurance</v>
      </c>
      <c r="I414">
        <v>590</v>
      </c>
      <c r="J414">
        <v>65822</v>
      </c>
      <c r="K414" t="str">
        <v>PID65000</v>
      </c>
      <c r="L414" t="str">
        <v>EU</v>
      </c>
      <c r="M414">
        <v>0</v>
      </c>
      <c r="N414">
        <v>0</v>
      </c>
      <c r="O414">
        <v>5</v>
      </c>
      <c r="P414" t="str">
        <v>Southeast Asia</v>
      </c>
      <c r="Q414">
        <v>0</v>
      </c>
      <c r="R414" t="str">
        <v>Office **************_MGA in*****</v>
      </c>
      <c r="S414">
        <v>1.51</v>
      </c>
      <c r="T414" t="str">
        <v xml:space="preserve">FCR-4.4 </v>
      </c>
      <c r="U414" t="str">
        <v>Q2</v>
      </c>
      <c r="Y414" t="str">
        <v>B</v>
      </c>
      <c r="Z414" t="str">
        <v>X5</v>
      </c>
      <c r="AA414">
        <v>1573576</v>
      </c>
      <c r="AB414">
        <v>1</v>
      </c>
      <c r="AC414">
        <v>44742</v>
      </c>
      <c r="AD414">
        <v>202206</v>
      </c>
      <c r="AE414" t="str">
        <v>45010</v>
      </c>
      <c r="AF414" t="str">
        <v>Rent</v>
      </c>
      <c r="AG414">
        <v>590</v>
      </c>
      <c r="AH414">
        <v>65820</v>
      </c>
      <c r="AI414" t="str">
        <v>PID65000</v>
      </c>
      <c r="AJ414" t="str">
        <v>EU</v>
      </c>
      <c r="AK414">
        <v>0</v>
      </c>
      <c r="AL414">
        <v>0</v>
      </c>
      <c r="AM414">
        <v>5</v>
      </c>
      <c r="AN414" t="str">
        <v>Southeast Asia</v>
      </c>
      <c r="AO414">
        <v>0</v>
      </c>
      <c r="AP414" t="str">
        <v>Office **************nt72_3m*****</v>
      </c>
      <c r="AQ414">
        <v>-474.67</v>
      </c>
      <c r="AR414" t="str">
        <v xml:space="preserve">FCR-4.2 </v>
      </c>
      <c r="AS414" t="str">
        <v>Q2</v>
      </c>
    </row>
    <row r="415" spans="1:45" x14ac:dyDescent="0.25">
      <c r="A415" t="str">
        <v>B</v>
      </c>
      <c r="B415" t="str">
        <v>X5</v>
      </c>
      <c r="C415">
        <v>1573575</v>
      </c>
      <c r="D415">
        <v>6</v>
      </c>
      <c r="E415" s="2">
        <v>44742</v>
      </c>
      <c r="F415">
        <v>202206</v>
      </c>
      <c r="G415" t="str">
        <v>46310</v>
      </c>
      <c r="H415" t="str">
        <v>Corporate insurance</v>
      </c>
      <c r="I415">
        <v>590</v>
      </c>
      <c r="J415">
        <v>65822</v>
      </c>
      <c r="K415" t="str">
        <v>PID65000</v>
      </c>
      <c r="L415" t="str">
        <v>EU</v>
      </c>
      <c r="M415">
        <v>0</v>
      </c>
      <c r="N415">
        <v>0</v>
      </c>
      <c r="O415">
        <v>5</v>
      </c>
      <c r="P415" t="str">
        <v>Southeast Asia</v>
      </c>
      <c r="Q415">
        <v>0</v>
      </c>
      <c r="R415" t="str">
        <v>Office **************_MGA in*****</v>
      </c>
      <c r="S415">
        <v>1.51</v>
      </c>
      <c r="T415" t="str">
        <v xml:space="preserve">FCR-4.4 </v>
      </c>
      <c r="U415" t="str">
        <v>Q2</v>
      </c>
      <c r="Y415" t="str">
        <v>B</v>
      </c>
      <c r="Z415" t="str">
        <v>X5</v>
      </c>
      <c r="AA415">
        <v>1573576</v>
      </c>
      <c r="AB415">
        <v>3</v>
      </c>
      <c r="AC415">
        <v>44742</v>
      </c>
      <c r="AD415">
        <v>202206</v>
      </c>
      <c r="AE415" t="str">
        <v>45010</v>
      </c>
      <c r="AF415" t="str">
        <v>Rent</v>
      </c>
      <c r="AG415">
        <v>590</v>
      </c>
      <c r="AH415">
        <v>65820</v>
      </c>
      <c r="AI415" t="str">
        <v>PID65000</v>
      </c>
      <c r="AJ415" t="str">
        <v>EU</v>
      </c>
      <c r="AK415">
        <v>0</v>
      </c>
      <c r="AL415">
        <v>0</v>
      </c>
      <c r="AM415">
        <v>5</v>
      </c>
      <c r="AN415" t="str">
        <v>Southeast Asia</v>
      </c>
      <c r="AO415">
        <v>0</v>
      </c>
      <c r="AP415" t="str">
        <v>Office **************nt72_3m*****</v>
      </c>
      <c r="AQ415">
        <v>-474.67</v>
      </c>
      <c r="AR415" t="str">
        <v xml:space="preserve">FCR-4.2 </v>
      </c>
      <c r="AS415" t="str">
        <v>Q2</v>
      </c>
    </row>
    <row r="416" spans="1:45" x14ac:dyDescent="0.25">
      <c r="A416" t="str">
        <v>B</v>
      </c>
      <c r="B416" t="str">
        <v>X5</v>
      </c>
      <c r="C416">
        <v>1573575</v>
      </c>
      <c r="D416">
        <v>8</v>
      </c>
      <c r="E416" s="2">
        <v>44742</v>
      </c>
      <c r="F416">
        <v>202206</v>
      </c>
      <c r="G416" t="str">
        <v>46310</v>
      </c>
      <c r="H416" t="str">
        <v>Corporate insurance</v>
      </c>
      <c r="I416">
        <v>590</v>
      </c>
      <c r="J416">
        <v>65822</v>
      </c>
      <c r="K416" t="str">
        <v>PID65000</v>
      </c>
      <c r="L416" t="str">
        <v>EU</v>
      </c>
      <c r="M416">
        <v>0</v>
      </c>
      <c r="N416">
        <v>0</v>
      </c>
      <c r="O416">
        <v>5</v>
      </c>
      <c r="P416" t="str">
        <v>Southeast Asia</v>
      </c>
      <c r="Q416">
        <v>0</v>
      </c>
      <c r="R416" t="str">
        <v>Office **************_MGA in*****</v>
      </c>
      <c r="S416">
        <v>1.51</v>
      </c>
      <c r="T416" t="str">
        <v xml:space="preserve">FCR-4.4 </v>
      </c>
      <c r="U416" t="str">
        <v>Q2</v>
      </c>
      <c r="Y416" t="str">
        <v>B</v>
      </c>
      <c r="Z416" t="str">
        <v>X5</v>
      </c>
      <c r="AA416">
        <v>1573576</v>
      </c>
      <c r="AB416">
        <v>5</v>
      </c>
      <c r="AC416">
        <v>44742</v>
      </c>
      <c r="AD416">
        <v>202206</v>
      </c>
      <c r="AE416" t="str">
        <v>45010</v>
      </c>
      <c r="AF416" t="str">
        <v>Rent</v>
      </c>
      <c r="AG416">
        <v>590</v>
      </c>
      <c r="AH416">
        <v>65820</v>
      </c>
      <c r="AI416" t="str">
        <v>PID65000</v>
      </c>
      <c r="AJ416" t="str">
        <v>EU</v>
      </c>
      <c r="AK416">
        <v>0</v>
      </c>
      <c r="AL416">
        <v>0</v>
      </c>
      <c r="AM416">
        <v>5</v>
      </c>
      <c r="AN416" t="str">
        <v>Southeast Asia</v>
      </c>
      <c r="AO416">
        <v>0</v>
      </c>
      <c r="AP416" t="str">
        <v>Office **************nt72_3m*****</v>
      </c>
      <c r="AQ416">
        <v>158.22</v>
      </c>
      <c r="AR416" t="str">
        <v xml:space="preserve">FCR-4.2 </v>
      </c>
      <c r="AS416" t="str">
        <v>Q2</v>
      </c>
    </row>
    <row r="417" spans="1:45" x14ac:dyDescent="0.25">
      <c r="A417" t="str">
        <v>B</v>
      </c>
      <c r="B417" t="str">
        <v>X5</v>
      </c>
      <c r="C417">
        <v>1573575</v>
      </c>
      <c r="D417">
        <v>10</v>
      </c>
      <c r="E417" s="2">
        <v>44742</v>
      </c>
      <c r="F417">
        <v>202206</v>
      </c>
      <c r="G417" t="str">
        <v>46310</v>
      </c>
      <c r="H417" t="str">
        <v>Corporate insurance</v>
      </c>
      <c r="I417">
        <v>590</v>
      </c>
      <c r="J417">
        <v>65822</v>
      </c>
      <c r="K417" t="str">
        <v>PID65000</v>
      </c>
      <c r="L417" t="str">
        <v>EU</v>
      </c>
      <c r="M417">
        <v>0</v>
      </c>
      <c r="N417">
        <v>0</v>
      </c>
      <c r="O417">
        <v>5</v>
      </c>
      <c r="P417" t="str">
        <v>Southeast Asia</v>
      </c>
      <c r="Q417">
        <v>0</v>
      </c>
      <c r="R417" t="str">
        <v>Office **************_MGA in*****</v>
      </c>
      <c r="S417">
        <v>1.51</v>
      </c>
      <c r="T417" t="str">
        <v xml:space="preserve">FCR-4.4 </v>
      </c>
      <c r="U417" t="str">
        <v>Q2</v>
      </c>
      <c r="Y417" t="str">
        <v>B</v>
      </c>
      <c r="Z417" t="str">
        <v>X5</v>
      </c>
      <c r="AA417">
        <v>1573576</v>
      </c>
      <c r="AB417">
        <v>7</v>
      </c>
      <c r="AC417">
        <v>44742</v>
      </c>
      <c r="AD417">
        <v>202206</v>
      </c>
      <c r="AE417" t="str">
        <v>45010</v>
      </c>
      <c r="AF417" t="str">
        <v>Rent</v>
      </c>
      <c r="AG417">
        <v>590</v>
      </c>
      <c r="AH417">
        <v>65820</v>
      </c>
      <c r="AI417" t="str">
        <v>PID65000</v>
      </c>
      <c r="AJ417" t="str">
        <v>EU</v>
      </c>
      <c r="AK417">
        <v>0</v>
      </c>
      <c r="AL417">
        <v>0</v>
      </c>
      <c r="AM417">
        <v>5</v>
      </c>
      <c r="AN417" t="str">
        <v>Southeast Asia</v>
      </c>
      <c r="AO417">
        <v>0</v>
      </c>
      <c r="AP417" t="str">
        <v>Office **************nt72_3m*****</v>
      </c>
      <c r="AQ417">
        <v>158.22</v>
      </c>
      <c r="AR417" t="str">
        <v xml:space="preserve">FCR-4.2 </v>
      </c>
      <c r="AS417" t="str">
        <v>Q2</v>
      </c>
    </row>
    <row r="418" spans="1:45" x14ac:dyDescent="0.25">
      <c r="A418" t="str">
        <v>B</v>
      </c>
      <c r="B418" t="str">
        <v>X5</v>
      </c>
      <c r="C418">
        <v>1573575</v>
      </c>
      <c r="D418">
        <v>12</v>
      </c>
      <c r="E418" s="2">
        <v>44742</v>
      </c>
      <c r="F418">
        <v>202206</v>
      </c>
      <c r="G418" t="str">
        <v>46310</v>
      </c>
      <c r="H418" t="str">
        <v>Corporate insurance</v>
      </c>
      <c r="I418">
        <v>590</v>
      </c>
      <c r="J418">
        <v>65822</v>
      </c>
      <c r="K418" t="str">
        <v>PID65000</v>
      </c>
      <c r="L418" t="str">
        <v>EU</v>
      </c>
      <c r="M418">
        <v>0</v>
      </c>
      <c r="N418">
        <v>0</v>
      </c>
      <c r="O418">
        <v>5</v>
      </c>
      <c r="P418" t="str">
        <v>Southeast Asia</v>
      </c>
      <c r="Q418">
        <v>0</v>
      </c>
      <c r="R418" t="str">
        <v>Office **************_MGA in*****</v>
      </c>
      <c r="S418">
        <v>1.52</v>
      </c>
      <c r="T418" t="str">
        <v xml:space="preserve">FCR-4.4 </v>
      </c>
      <c r="U418" t="str">
        <v>Q2</v>
      </c>
      <c r="Y418" t="str">
        <v>B</v>
      </c>
      <c r="Z418" t="str">
        <v>X5</v>
      </c>
      <c r="AA418">
        <v>1573576</v>
      </c>
      <c r="AB418">
        <v>9</v>
      </c>
      <c r="AC418">
        <v>44742</v>
      </c>
      <c r="AD418">
        <v>202206</v>
      </c>
      <c r="AE418" t="str">
        <v>45010</v>
      </c>
      <c r="AF418" t="str">
        <v>Rent</v>
      </c>
      <c r="AG418">
        <v>590</v>
      </c>
      <c r="AH418">
        <v>65820</v>
      </c>
      <c r="AI418" t="str">
        <v>PID65000</v>
      </c>
      <c r="AJ418" t="str">
        <v>EU</v>
      </c>
      <c r="AK418">
        <v>0</v>
      </c>
      <c r="AL418">
        <v>0</v>
      </c>
      <c r="AM418">
        <v>5</v>
      </c>
      <c r="AN418" t="str">
        <v>Southeast Asia</v>
      </c>
      <c r="AO418">
        <v>0</v>
      </c>
      <c r="AP418" t="str">
        <v>Office **************nt72_3m*****</v>
      </c>
      <c r="AQ418">
        <v>158.22</v>
      </c>
      <c r="AR418" t="str">
        <v xml:space="preserve">FCR-4.2 </v>
      </c>
      <c r="AS418" t="str">
        <v>Q2</v>
      </c>
    </row>
    <row r="419" spans="1:45" x14ac:dyDescent="0.25">
      <c r="A419" t="str">
        <v>B</v>
      </c>
      <c r="B419" t="str">
        <v>X5</v>
      </c>
      <c r="C419">
        <v>1573575</v>
      </c>
      <c r="D419">
        <v>14</v>
      </c>
      <c r="E419" s="2">
        <v>44742</v>
      </c>
      <c r="F419">
        <v>202206</v>
      </c>
      <c r="G419" t="str">
        <v>46310</v>
      </c>
      <c r="H419" t="str">
        <v>Corporate insurance</v>
      </c>
      <c r="I419">
        <v>590</v>
      </c>
      <c r="J419">
        <v>65822</v>
      </c>
      <c r="K419" t="str">
        <v>PID65000</v>
      </c>
      <c r="L419" t="str">
        <v>EU</v>
      </c>
      <c r="M419">
        <v>0</v>
      </c>
      <c r="N419">
        <v>0</v>
      </c>
      <c r="O419">
        <v>5</v>
      </c>
      <c r="P419" t="str">
        <v>Southeast Asia</v>
      </c>
      <c r="Q419">
        <v>0</v>
      </c>
      <c r="R419" t="str">
        <v>Office **************ic liab*****</v>
      </c>
      <c r="S419">
        <v>-20.02</v>
      </c>
      <c r="T419" t="str">
        <v xml:space="preserve">FCR-4.4 </v>
      </c>
      <c r="U419" t="str">
        <v>Q2</v>
      </c>
      <c r="Y419" t="str">
        <v>B</v>
      </c>
      <c r="Z419" t="str">
        <v>X5</v>
      </c>
      <c r="AA419">
        <v>1573576</v>
      </c>
      <c r="AB419">
        <v>11</v>
      </c>
      <c r="AC419">
        <v>44742</v>
      </c>
      <c r="AD419">
        <v>202206</v>
      </c>
      <c r="AE419" t="str">
        <v>45010</v>
      </c>
      <c r="AF419" t="str">
        <v>Rent</v>
      </c>
      <c r="AG419">
        <v>590</v>
      </c>
      <c r="AH419">
        <v>65820</v>
      </c>
      <c r="AI419" t="str">
        <v>PID65000</v>
      </c>
      <c r="AJ419" t="str">
        <v>EU</v>
      </c>
      <c r="AK419">
        <v>0</v>
      </c>
      <c r="AL419">
        <v>0</v>
      </c>
      <c r="AM419">
        <v>5</v>
      </c>
      <c r="AN419" t="str">
        <v>Southeast Asia</v>
      </c>
      <c r="AO419">
        <v>0</v>
      </c>
      <c r="AP419" t="str">
        <v>Office **************nt72_3m*****</v>
      </c>
      <c r="AQ419">
        <v>158.22</v>
      </c>
      <c r="AR419" t="str">
        <v xml:space="preserve">FCR-4.2 </v>
      </c>
      <c r="AS419" t="str">
        <v>Q2</v>
      </c>
    </row>
    <row r="420" spans="1:45" x14ac:dyDescent="0.25">
      <c r="A420" t="str">
        <v>B</v>
      </c>
      <c r="B420" t="str">
        <v>X5</v>
      </c>
      <c r="C420">
        <v>1573575</v>
      </c>
      <c r="D420">
        <v>16</v>
      </c>
      <c r="E420" s="2">
        <v>44742</v>
      </c>
      <c r="F420">
        <v>202206</v>
      </c>
      <c r="G420" t="str">
        <v>46310</v>
      </c>
      <c r="H420" t="str">
        <v>Corporate insurance</v>
      </c>
      <c r="I420">
        <v>590</v>
      </c>
      <c r="J420">
        <v>65822</v>
      </c>
      <c r="K420" t="str">
        <v>PID65000</v>
      </c>
      <c r="L420" t="str">
        <v>EU</v>
      </c>
      <c r="M420">
        <v>0</v>
      </c>
      <c r="N420">
        <v>0</v>
      </c>
      <c r="O420">
        <v>5</v>
      </c>
      <c r="P420" t="str">
        <v>Southeast Asia</v>
      </c>
      <c r="Q420">
        <v>0</v>
      </c>
      <c r="R420" t="str">
        <v>Office **************ic liab*****</v>
      </c>
      <c r="S420">
        <v>3.33</v>
      </c>
      <c r="T420" t="str">
        <v xml:space="preserve">FCR-4.4 </v>
      </c>
      <c r="U420" t="str">
        <v>Q2</v>
      </c>
      <c r="Y420" t="str">
        <v>B</v>
      </c>
      <c r="Z420" t="str">
        <v>X5</v>
      </c>
      <c r="AA420">
        <v>1573576</v>
      </c>
      <c r="AB420">
        <v>13</v>
      </c>
      <c r="AC420">
        <v>44742</v>
      </c>
      <c r="AD420">
        <v>202206</v>
      </c>
      <c r="AE420" t="str">
        <v>45010</v>
      </c>
      <c r="AF420" t="str">
        <v>Rent</v>
      </c>
      <c r="AG420">
        <v>590</v>
      </c>
      <c r="AH420">
        <v>65820</v>
      </c>
      <c r="AI420" t="str">
        <v>PID65000</v>
      </c>
      <c r="AJ420" t="str">
        <v>EU</v>
      </c>
      <c r="AK420">
        <v>0</v>
      </c>
      <c r="AL420">
        <v>0</v>
      </c>
      <c r="AM420">
        <v>5</v>
      </c>
      <c r="AN420" t="str">
        <v>Southeast Asia</v>
      </c>
      <c r="AO420">
        <v>0</v>
      </c>
      <c r="AP420" t="str">
        <v>Office **************nt72_3m*****</v>
      </c>
      <c r="AQ420">
        <v>158.22</v>
      </c>
      <c r="AR420" t="str">
        <v xml:space="preserve">FCR-4.2 </v>
      </c>
      <c r="AS420" t="str">
        <v>Q2</v>
      </c>
    </row>
    <row r="421" spans="1:45" x14ac:dyDescent="0.25">
      <c r="A421" t="str">
        <v>B</v>
      </c>
      <c r="B421" t="str">
        <v>X5</v>
      </c>
      <c r="C421">
        <v>1573575</v>
      </c>
      <c r="D421">
        <v>18</v>
      </c>
      <c r="E421" s="2">
        <v>44742</v>
      </c>
      <c r="F421">
        <v>202206</v>
      </c>
      <c r="G421" t="str">
        <v>46310</v>
      </c>
      <c r="H421" t="str">
        <v>Corporate insurance</v>
      </c>
      <c r="I421">
        <v>590</v>
      </c>
      <c r="J421">
        <v>65822</v>
      </c>
      <c r="K421" t="str">
        <v>PID65000</v>
      </c>
      <c r="L421" t="str">
        <v>EU</v>
      </c>
      <c r="M421">
        <v>0</v>
      </c>
      <c r="N421">
        <v>0</v>
      </c>
      <c r="O421">
        <v>5</v>
      </c>
      <c r="P421" t="str">
        <v>Southeast Asia</v>
      </c>
      <c r="Q421">
        <v>0</v>
      </c>
      <c r="R421" t="str">
        <v>Office **************ic liab*****</v>
      </c>
      <c r="S421">
        <v>3.33</v>
      </c>
      <c r="T421" t="str">
        <v xml:space="preserve">FCR-4.4 </v>
      </c>
      <c r="U421" t="str">
        <v>Q2</v>
      </c>
      <c r="Y421" t="str">
        <v>B</v>
      </c>
      <c r="Z421" t="str">
        <v>X5</v>
      </c>
      <c r="AA421">
        <v>1573576</v>
      </c>
      <c r="AB421">
        <v>15</v>
      </c>
      <c r="AC421">
        <v>44742</v>
      </c>
      <c r="AD421">
        <v>202206</v>
      </c>
      <c r="AE421" t="str">
        <v>45010</v>
      </c>
      <c r="AF421" t="str">
        <v>Rent</v>
      </c>
      <c r="AG421">
        <v>590</v>
      </c>
      <c r="AH421">
        <v>65820</v>
      </c>
      <c r="AI421" t="str">
        <v>PID65000</v>
      </c>
      <c r="AJ421" t="str">
        <v>EU</v>
      </c>
      <c r="AK421">
        <v>0</v>
      </c>
      <c r="AL421">
        <v>0</v>
      </c>
      <c r="AM421">
        <v>5</v>
      </c>
      <c r="AN421" t="str">
        <v>Southeast Asia</v>
      </c>
      <c r="AO421">
        <v>0</v>
      </c>
      <c r="AP421" t="str">
        <v>Office **************nt72_3m*****</v>
      </c>
      <c r="AQ421">
        <v>158.22</v>
      </c>
      <c r="AR421" t="str">
        <v xml:space="preserve">FCR-4.2 </v>
      </c>
      <c r="AS421" t="str">
        <v>Q2</v>
      </c>
    </row>
    <row r="422" spans="1:45" x14ac:dyDescent="0.25">
      <c r="A422" t="str">
        <v>B</v>
      </c>
      <c r="B422" t="str">
        <v>X5</v>
      </c>
      <c r="C422">
        <v>1573575</v>
      </c>
      <c r="D422">
        <v>20</v>
      </c>
      <c r="E422" s="2">
        <v>44742</v>
      </c>
      <c r="F422">
        <v>202206</v>
      </c>
      <c r="G422" t="str">
        <v>46310</v>
      </c>
      <c r="H422" t="str">
        <v>Corporate insurance</v>
      </c>
      <c r="I422">
        <v>590</v>
      </c>
      <c r="J422">
        <v>65822</v>
      </c>
      <c r="K422" t="str">
        <v>PID65000</v>
      </c>
      <c r="L422" t="str">
        <v>EU</v>
      </c>
      <c r="M422">
        <v>0</v>
      </c>
      <c r="N422">
        <v>0</v>
      </c>
      <c r="O422">
        <v>5</v>
      </c>
      <c r="P422" t="str">
        <v>Southeast Asia</v>
      </c>
      <c r="Q422">
        <v>0</v>
      </c>
      <c r="R422" t="str">
        <v>Office **************ic liab*****</v>
      </c>
      <c r="S422">
        <v>3.34</v>
      </c>
      <c r="T422" t="str">
        <v xml:space="preserve">FCR-4.4 </v>
      </c>
      <c r="U422" t="str">
        <v>Q2</v>
      </c>
      <c r="Y422" t="str">
        <v>B</v>
      </c>
      <c r="Z422" t="str">
        <v>X5</v>
      </c>
      <c r="AA422">
        <v>1573577</v>
      </c>
      <c r="AB422">
        <v>0</v>
      </c>
      <c r="AC422">
        <v>44742</v>
      </c>
      <c r="AD422">
        <v>202206</v>
      </c>
      <c r="AE422" t="str">
        <v>47217</v>
      </c>
      <c r="AF422" t="str">
        <v>Severance pay</v>
      </c>
      <c r="AG422">
        <v>590</v>
      </c>
      <c r="AH422">
        <v>65807</v>
      </c>
      <c r="AI422" t="str">
        <v>PID65000</v>
      </c>
      <c r="AJ422" t="str">
        <v>EU</v>
      </c>
      <c r="AK422">
        <v>0</v>
      </c>
      <c r="AL422">
        <v>0</v>
      </c>
      <c r="AM422">
        <v>5</v>
      </c>
      <c r="AN422" t="str">
        <v>Southeast Asia</v>
      </c>
      <c r="AO422">
        <v>0</v>
      </c>
      <c r="AP422" t="str">
        <v>Seniori**************ch on J*****</v>
      </c>
      <c r="AQ422">
        <v>3.57</v>
      </c>
      <c r="AR422" t="str">
        <v>FCR-1.1.2.29</v>
      </c>
      <c r="AS422" t="str">
        <v>Q2</v>
      </c>
    </row>
    <row r="423" spans="1:45" x14ac:dyDescent="0.25">
      <c r="A423" t="str">
        <v>B</v>
      </c>
      <c r="B423" t="str">
        <v>X5</v>
      </c>
      <c r="C423">
        <v>1573575</v>
      </c>
      <c r="D423">
        <v>22</v>
      </c>
      <c r="E423" s="2">
        <v>44742</v>
      </c>
      <c r="F423">
        <v>202206</v>
      </c>
      <c r="G423" t="str">
        <v>46310</v>
      </c>
      <c r="H423" t="str">
        <v>Corporate insurance</v>
      </c>
      <c r="I423">
        <v>590</v>
      </c>
      <c r="J423">
        <v>65822</v>
      </c>
      <c r="K423" t="str">
        <v>PID65000</v>
      </c>
      <c r="L423" t="str">
        <v>EU</v>
      </c>
      <c r="M423">
        <v>0</v>
      </c>
      <c r="N423">
        <v>0</v>
      </c>
      <c r="O423">
        <v>5</v>
      </c>
      <c r="P423" t="str">
        <v>Southeast Asia</v>
      </c>
      <c r="Q423">
        <v>0</v>
      </c>
      <c r="R423" t="str">
        <v>Office **************ic liab*****</v>
      </c>
      <c r="S423">
        <v>3.34</v>
      </c>
      <c r="T423" t="str">
        <v xml:space="preserve">FCR-4.4 </v>
      </c>
      <c r="U423" t="str">
        <v>Q2</v>
      </c>
      <c r="Y423" t="str">
        <v>B</v>
      </c>
      <c r="Z423" t="str">
        <v>X5</v>
      </c>
      <c r="AA423">
        <v>1573577</v>
      </c>
      <c r="AB423">
        <v>3</v>
      </c>
      <c r="AC423">
        <v>44742</v>
      </c>
      <c r="AD423">
        <v>202206</v>
      </c>
      <c r="AE423" t="str">
        <v>47217</v>
      </c>
      <c r="AF423" t="str">
        <v>Severance pay</v>
      </c>
      <c r="AG423">
        <v>590</v>
      </c>
      <c r="AH423">
        <v>65804</v>
      </c>
      <c r="AI423" t="str">
        <v>PID65000</v>
      </c>
      <c r="AJ423" t="str">
        <v>EU</v>
      </c>
      <c r="AK423">
        <v>0</v>
      </c>
      <c r="AL423">
        <v>0</v>
      </c>
      <c r="AM423">
        <v>5</v>
      </c>
      <c r="AN423" t="str">
        <v>Southeast Asia</v>
      </c>
      <c r="AO423">
        <v>0</v>
      </c>
      <c r="AP423" t="str">
        <v>Seniori**************a on Ja*****</v>
      </c>
      <c r="AQ423">
        <v>16.649999999999999</v>
      </c>
      <c r="AR423" t="str">
        <v>FCR-1.1.2.26</v>
      </c>
      <c r="AS423" t="str">
        <v>Q2</v>
      </c>
    </row>
    <row r="424" spans="1:45" x14ac:dyDescent="0.25">
      <c r="A424" t="str">
        <v>B</v>
      </c>
      <c r="B424" t="str">
        <v>X5</v>
      </c>
      <c r="C424">
        <v>1573575</v>
      </c>
      <c r="D424">
        <v>24</v>
      </c>
      <c r="E424" s="2">
        <v>44742</v>
      </c>
      <c r="F424">
        <v>202206</v>
      </c>
      <c r="G424" t="str">
        <v>46310</v>
      </c>
      <c r="H424" t="str">
        <v>Corporate insurance</v>
      </c>
      <c r="I424">
        <v>590</v>
      </c>
      <c r="J424">
        <v>65822</v>
      </c>
      <c r="K424" t="str">
        <v>PID65000</v>
      </c>
      <c r="L424" t="str">
        <v>EU</v>
      </c>
      <c r="M424">
        <v>0</v>
      </c>
      <c r="N424">
        <v>0</v>
      </c>
      <c r="O424">
        <v>5</v>
      </c>
      <c r="P424" t="str">
        <v>Southeast Asia</v>
      </c>
      <c r="Q424">
        <v>0</v>
      </c>
      <c r="R424" t="str">
        <v>Office **************ic liab*****</v>
      </c>
      <c r="S424">
        <v>3.34</v>
      </c>
      <c r="T424" t="str">
        <v xml:space="preserve">FCR-4.4 </v>
      </c>
      <c r="U424" t="str">
        <v>Q2</v>
      </c>
      <c r="Y424" t="str">
        <v>B</v>
      </c>
      <c r="Z424" t="str">
        <v>X5</v>
      </c>
      <c r="AA424">
        <v>1573577</v>
      </c>
      <c r="AB424">
        <v>6</v>
      </c>
      <c r="AC424">
        <v>44742</v>
      </c>
      <c r="AD424">
        <v>202206</v>
      </c>
      <c r="AE424" t="str">
        <v>47217</v>
      </c>
      <c r="AF424" t="str">
        <v>Severance pay</v>
      </c>
      <c r="AG424">
        <v>590</v>
      </c>
      <c r="AH424">
        <v>65802</v>
      </c>
      <c r="AI424" t="str">
        <v>PID65000</v>
      </c>
      <c r="AJ424" t="str">
        <v>EU</v>
      </c>
      <c r="AK424">
        <v>0</v>
      </c>
      <c r="AL424">
        <v>0</v>
      </c>
      <c r="AM424">
        <v>5</v>
      </c>
      <c r="AN424" t="str">
        <v>Southeast Asia</v>
      </c>
      <c r="AO424">
        <v>0</v>
      </c>
      <c r="AP424" t="str">
        <v>Seniori**************y on Ja*****</v>
      </c>
      <c r="AQ424">
        <v>91.1</v>
      </c>
      <c r="AR424" t="str">
        <v>FCR-1.1.1.33</v>
      </c>
      <c r="AS424" t="str">
        <v>Q2</v>
      </c>
    </row>
    <row r="425" spans="1:45" x14ac:dyDescent="0.25">
      <c r="A425" t="str">
        <v>B</v>
      </c>
      <c r="B425" t="str">
        <v>X5</v>
      </c>
      <c r="C425">
        <v>1573575</v>
      </c>
      <c r="D425">
        <v>26</v>
      </c>
      <c r="E425" s="2">
        <v>44742</v>
      </c>
      <c r="F425">
        <v>202206</v>
      </c>
      <c r="G425" t="str">
        <v>46310</v>
      </c>
      <c r="H425" t="str">
        <v>Corporate insurance</v>
      </c>
      <c r="I425">
        <v>590</v>
      </c>
      <c r="J425">
        <v>65822</v>
      </c>
      <c r="K425" t="str">
        <v>PID65000</v>
      </c>
      <c r="L425" t="str">
        <v>EU</v>
      </c>
      <c r="M425">
        <v>0</v>
      </c>
      <c r="N425">
        <v>0</v>
      </c>
      <c r="O425">
        <v>5</v>
      </c>
      <c r="P425" t="str">
        <v>Southeast Asia</v>
      </c>
      <c r="Q425">
        <v>0</v>
      </c>
      <c r="R425" t="str">
        <v>Office **************ic liab*****</v>
      </c>
      <c r="S425">
        <v>3.34</v>
      </c>
      <c r="T425" t="str">
        <v xml:space="preserve">FCR-4.4 </v>
      </c>
      <c r="U425" t="str">
        <v>Q2</v>
      </c>
      <c r="Y425" t="str">
        <v>B</v>
      </c>
      <c r="Z425" t="str">
        <v>X5</v>
      </c>
      <c r="AA425">
        <v>1573577</v>
      </c>
      <c r="AB425">
        <v>8</v>
      </c>
      <c r="AC425">
        <v>44742</v>
      </c>
      <c r="AD425">
        <v>202206</v>
      </c>
      <c r="AE425" t="str">
        <v>47217</v>
      </c>
      <c r="AF425" t="str">
        <v>Severance pay</v>
      </c>
      <c r="AG425">
        <v>590</v>
      </c>
      <c r="AH425">
        <v>65805</v>
      </c>
      <c r="AI425" t="str">
        <v>PID65000</v>
      </c>
      <c r="AJ425" t="str">
        <v>EU</v>
      </c>
      <c r="AK425">
        <v>0</v>
      </c>
      <c r="AL425">
        <v>0</v>
      </c>
      <c r="AM425">
        <v>5</v>
      </c>
      <c r="AN425" t="str">
        <v>Southeast Asia</v>
      </c>
      <c r="AO425">
        <v>0</v>
      </c>
      <c r="AP425" t="str">
        <v>Seniori**************a on Ja*****</v>
      </c>
      <c r="AQ425">
        <v>7.81</v>
      </c>
      <c r="AR425" t="str">
        <v>FCR-1.1.2.27</v>
      </c>
      <c r="AS425" t="str">
        <v>Q2</v>
      </c>
    </row>
    <row r="426" spans="1:45" x14ac:dyDescent="0.25">
      <c r="A426" t="str">
        <v>B</v>
      </c>
      <c r="B426" t="str">
        <v>X5</v>
      </c>
      <c r="C426">
        <v>1573575</v>
      </c>
      <c r="D426">
        <v>28</v>
      </c>
      <c r="E426" s="2">
        <v>44742</v>
      </c>
      <c r="F426">
        <v>202206</v>
      </c>
      <c r="G426" t="str">
        <v>46310</v>
      </c>
      <c r="H426" t="str">
        <v>Corporate insurance</v>
      </c>
      <c r="I426">
        <v>590</v>
      </c>
      <c r="J426">
        <v>65822</v>
      </c>
      <c r="K426" t="str">
        <v>PID65000</v>
      </c>
      <c r="L426" t="str">
        <v>EU</v>
      </c>
      <c r="M426">
        <v>0</v>
      </c>
      <c r="N426">
        <v>0</v>
      </c>
      <c r="O426">
        <v>5</v>
      </c>
      <c r="P426" t="str">
        <v>Southeast Asia</v>
      </c>
      <c r="Q426">
        <v>0</v>
      </c>
      <c r="R426" t="str">
        <v>Office **************lary_MG*****</v>
      </c>
      <c r="S426">
        <v>-7.84</v>
      </c>
      <c r="T426" t="str">
        <v xml:space="preserve">FCR-4.4 </v>
      </c>
      <c r="U426" t="str">
        <v>Q2</v>
      </c>
      <c r="Y426" t="str">
        <v>B</v>
      </c>
      <c r="Z426" t="str">
        <v>X5</v>
      </c>
      <c r="AA426">
        <v>1573577</v>
      </c>
      <c r="AB426">
        <v>12</v>
      </c>
      <c r="AC426">
        <v>44742</v>
      </c>
      <c r="AD426">
        <v>202206</v>
      </c>
      <c r="AE426" t="str">
        <v>47217</v>
      </c>
      <c r="AF426" t="str">
        <v>Severance pay</v>
      </c>
      <c r="AG426">
        <v>590</v>
      </c>
      <c r="AH426">
        <v>65807</v>
      </c>
      <c r="AI426" t="str">
        <v>PID65000</v>
      </c>
      <c r="AJ426" t="str">
        <v>EU</v>
      </c>
      <c r="AK426">
        <v>0</v>
      </c>
      <c r="AL426">
        <v>0</v>
      </c>
      <c r="AM426">
        <v>5</v>
      </c>
      <c r="AN426" t="str">
        <v>Southeast Asia</v>
      </c>
      <c r="AO426">
        <v>0</v>
      </c>
      <c r="AP426" t="str">
        <v>Seniori**************ch on F*****</v>
      </c>
      <c r="AQ426">
        <v>3.27</v>
      </c>
      <c r="AR426" t="str">
        <v>FCR-1.1.2.29</v>
      </c>
      <c r="AS426" t="str">
        <v>Q2</v>
      </c>
    </row>
    <row r="427" spans="1:45" x14ac:dyDescent="0.25">
      <c r="A427" t="str">
        <v>B</v>
      </c>
      <c r="B427" t="str">
        <v>X5</v>
      </c>
      <c r="C427">
        <v>1573576</v>
      </c>
      <c r="D427">
        <v>1</v>
      </c>
      <c r="E427" s="2">
        <v>44742</v>
      </c>
      <c r="F427">
        <v>202206</v>
      </c>
      <c r="G427" t="str">
        <v>45010</v>
      </c>
      <c r="H427" t="str">
        <v>Rent</v>
      </c>
      <c r="I427">
        <v>590</v>
      </c>
      <c r="J427">
        <v>65820</v>
      </c>
      <c r="K427" t="str">
        <v>PID65000</v>
      </c>
      <c r="L427" t="str">
        <v>EU</v>
      </c>
      <c r="M427">
        <v>0</v>
      </c>
      <c r="N427">
        <v>0</v>
      </c>
      <c r="O427">
        <v>5</v>
      </c>
      <c r="P427" t="str">
        <v>Southeast Asia</v>
      </c>
      <c r="Q427">
        <v>0</v>
      </c>
      <c r="R427" t="str">
        <v>Office **************nt72_3m*****</v>
      </c>
      <c r="S427">
        <v>-474.67</v>
      </c>
      <c r="T427" t="str">
        <v xml:space="preserve">FCR-4.2 </v>
      </c>
      <c r="U427" t="str">
        <v>Q2</v>
      </c>
      <c r="Y427" t="str">
        <v>B</v>
      </c>
      <c r="Z427" t="str">
        <v>X5</v>
      </c>
      <c r="AA427">
        <v>1573577</v>
      </c>
      <c r="AB427">
        <v>15</v>
      </c>
      <c r="AC427">
        <v>44742</v>
      </c>
      <c r="AD427">
        <v>202206</v>
      </c>
      <c r="AE427" t="str">
        <v>47217</v>
      </c>
      <c r="AF427" t="str">
        <v>Severance pay</v>
      </c>
      <c r="AG427">
        <v>590</v>
      </c>
      <c r="AH427">
        <v>65804</v>
      </c>
      <c r="AI427" t="str">
        <v>PID65000</v>
      </c>
      <c r="AJ427" t="str">
        <v>EU</v>
      </c>
      <c r="AK427">
        <v>0</v>
      </c>
      <c r="AL427">
        <v>0</v>
      </c>
      <c r="AM427">
        <v>5</v>
      </c>
      <c r="AN427" t="str">
        <v>Southeast Asia</v>
      </c>
      <c r="AO427">
        <v>0</v>
      </c>
      <c r="AP427" t="str">
        <v>Seniori**************a on Fe*****</v>
      </c>
      <c r="AQ427">
        <v>20.94</v>
      </c>
      <c r="AR427" t="str">
        <v>FCR-1.1.2.26</v>
      </c>
      <c r="AS427" t="str">
        <v>Q2</v>
      </c>
    </row>
    <row r="428" spans="1:45" x14ac:dyDescent="0.25">
      <c r="A428" t="str">
        <v>B</v>
      </c>
      <c r="B428" t="str">
        <v>X5</v>
      </c>
      <c r="C428">
        <v>1573576</v>
      </c>
      <c r="D428">
        <v>3</v>
      </c>
      <c r="E428" s="2">
        <v>44742</v>
      </c>
      <c r="F428">
        <v>202206</v>
      </c>
      <c r="G428" t="str">
        <v>45010</v>
      </c>
      <c r="H428" t="str">
        <v>Rent</v>
      </c>
      <c r="I428">
        <v>590</v>
      </c>
      <c r="J428">
        <v>65820</v>
      </c>
      <c r="K428" t="str">
        <v>PID65000</v>
      </c>
      <c r="L428" t="str">
        <v>EU</v>
      </c>
      <c r="M428">
        <v>0</v>
      </c>
      <c r="N428">
        <v>0</v>
      </c>
      <c r="O428">
        <v>5</v>
      </c>
      <c r="P428" t="str">
        <v>Southeast Asia</v>
      </c>
      <c r="Q428">
        <v>0</v>
      </c>
      <c r="R428" t="str">
        <v>Office **************nt72_3m*****</v>
      </c>
      <c r="S428">
        <v>-474.67</v>
      </c>
      <c r="T428" t="str">
        <v xml:space="preserve">FCR-4.2 </v>
      </c>
      <c r="U428" t="str">
        <v>Q2</v>
      </c>
      <c r="Y428" t="str">
        <v>B</v>
      </c>
      <c r="Z428" t="str">
        <v>X5</v>
      </c>
      <c r="AA428">
        <v>1573577</v>
      </c>
      <c r="AB428">
        <v>18</v>
      </c>
      <c r="AC428">
        <v>44742</v>
      </c>
      <c r="AD428">
        <v>202206</v>
      </c>
      <c r="AE428" t="str">
        <v>47217</v>
      </c>
      <c r="AF428" t="str">
        <v>Severance pay</v>
      </c>
      <c r="AG428">
        <v>590</v>
      </c>
      <c r="AH428">
        <v>65802</v>
      </c>
      <c r="AI428" t="str">
        <v>PID65000</v>
      </c>
      <c r="AJ428" t="str">
        <v>EU</v>
      </c>
      <c r="AK428">
        <v>0</v>
      </c>
      <c r="AL428">
        <v>0</v>
      </c>
      <c r="AM428">
        <v>5</v>
      </c>
      <c r="AN428" t="str">
        <v>Southeast Asia</v>
      </c>
      <c r="AO428">
        <v>0</v>
      </c>
      <c r="AP428" t="str">
        <v>Seniori**************y on Fe*****</v>
      </c>
      <c r="AQ428">
        <v>79.180000000000007</v>
      </c>
      <c r="AR428" t="str">
        <v>FCR-1.1.1.33</v>
      </c>
      <c r="AS428" t="str">
        <v>Q2</v>
      </c>
    </row>
    <row r="429" spans="1:45" x14ac:dyDescent="0.25">
      <c r="A429" t="str">
        <v>B</v>
      </c>
      <c r="B429" t="str">
        <v>X5</v>
      </c>
      <c r="C429">
        <v>1573576</v>
      </c>
      <c r="D429">
        <v>5</v>
      </c>
      <c r="E429" s="2">
        <v>44742</v>
      </c>
      <c r="F429">
        <v>202206</v>
      </c>
      <c r="G429" t="str">
        <v>45010</v>
      </c>
      <c r="H429" t="str">
        <v>Rent</v>
      </c>
      <c r="I429">
        <v>590</v>
      </c>
      <c r="J429">
        <v>65820</v>
      </c>
      <c r="K429" t="str">
        <v>PID65000</v>
      </c>
      <c r="L429" t="str">
        <v>EU</v>
      </c>
      <c r="M429">
        <v>0</v>
      </c>
      <c r="N429">
        <v>0</v>
      </c>
      <c r="O429">
        <v>5</v>
      </c>
      <c r="P429" t="str">
        <v>Southeast Asia</v>
      </c>
      <c r="Q429">
        <v>0</v>
      </c>
      <c r="R429" t="str">
        <v>Office **************nt72_3m*****</v>
      </c>
      <c r="S429">
        <v>158.22</v>
      </c>
      <c r="T429" t="str">
        <v xml:space="preserve">FCR-4.2 </v>
      </c>
      <c r="U429" t="str">
        <v>Q2</v>
      </c>
      <c r="Y429" t="str">
        <v>B</v>
      </c>
      <c r="Z429" t="str">
        <v>X5</v>
      </c>
      <c r="AA429">
        <v>1573577</v>
      </c>
      <c r="AB429">
        <v>20</v>
      </c>
      <c r="AC429">
        <v>44742</v>
      </c>
      <c r="AD429">
        <v>202206</v>
      </c>
      <c r="AE429" t="str">
        <v>47217</v>
      </c>
      <c r="AF429" t="str">
        <v>Severance pay</v>
      </c>
      <c r="AG429">
        <v>590</v>
      </c>
      <c r="AH429">
        <v>65805</v>
      </c>
      <c r="AI429" t="str">
        <v>PID65000</v>
      </c>
      <c r="AJ429" t="str">
        <v>EU</v>
      </c>
      <c r="AK429">
        <v>0</v>
      </c>
      <c r="AL429">
        <v>0</v>
      </c>
      <c r="AM429">
        <v>5</v>
      </c>
      <c r="AN429" t="str">
        <v>Southeast Asia</v>
      </c>
      <c r="AO429">
        <v>0</v>
      </c>
      <c r="AP429" t="str">
        <v>Seniori**************a on Fe*****</v>
      </c>
      <c r="AQ429">
        <v>9.4499999999999993</v>
      </c>
      <c r="AR429" t="str">
        <v>FCR-1.1.2.27</v>
      </c>
      <c r="AS429" t="str">
        <v>Q2</v>
      </c>
    </row>
    <row r="430" spans="1:45" x14ac:dyDescent="0.25">
      <c r="A430" t="str">
        <v>B</v>
      </c>
      <c r="B430" t="str">
        <v>X5</v>
      </c>
      <c r="C430">
        <v>1573576</v>
      </c>
      <c r="D430">
        <v>7</v>
      </c>
      <c r="E430" s="2">
        <v>44742</v>
      </c>
      <c r="F430">
        <v>202206</v>
      </c>
      <c r="G430" t="str">
        <v>45010</v>
      </c>
      <c r="H430" t="str">
        <v>Rent</v>
      </c>
      <c r="I430">
        <v>590</v>
      </c>
      <c r="J430">
        <v>65820</v>
      </c>
      <c r="K430" t="str">
        <v>PID65000</v>
      </c>
      <c r="L430" t="str">
        <v>EU</v>
      </c>
      <c r="M430">
        <v>0</v>
      </c>
      <c r="N430">
        <v>0</v>
      </c>
      <c r="O430">
        <v>5</v>
      </c>
      <c r="P430" t="str">
        <v>Southeast Asia</v>
      </c>
      <c r="Q430">
        <v>0</v>
      </c>
      <c r="R430" t="str">
        <v>Office **************nt72_3m*****</v>
      </c>
      <c r="S430">
        <v>158.22</v>
      </c>
      <c r="T430" t="str">
        <v xml:space="preserve">FCR-4.2 </v>
      </c>
      <c r="U430" t="str">
        <v>Q2</v>
      </c>
      <c r="Y430" t="str">
        <v>B</v>
      </c>
      <c r="Z430" t="str">
        <v>X5</v>
      </c>
      <c r="AA430">
        <v>1573577</v>
      </c>
      <c r="AB430">
        <v>23</v>
      </c>
      <c r="AC430">
        <v>44742</v>
      </c>
      <c r="AD430">
        <v>202206</v>
      </c>
      <c r="AE430" t="str">
        <v>47217</v>
      </c>
      <c r="AF430" t="str">
        <v>Severance pay</v>
      </c>
      <c r="AG430">
        <v>590</v>
      </c>
      <c r="AH430">
        <v>65807</v>
      </c>
      <c r="AI430" t="str">
        <v>PID65000</v>
      </c>
      <c r="AJ430" t="str">
        <v>EU</v>
      </c>
      <c r="AK430">
        <v>0</v>
      </c>
      <c r="AL430">
        <v>0</v>
      </c>
      <c r="AM430">
        <v>5</v>
      </c>
      <c r="AN430" t="str">
        <v>Southeast Asia</v>
      </c>
      <c r="AO430">
        <v>0</v>
      </c>
      <c r="AP430" t="str">
        <v>Seniori**************ch on M*****</v>
      </c>
      <c r="AQ430">
        <v>2.42</v>
      </c>
      <c r="AR430" t="str">
        <v>FCR-1.1.2.29</v>
      </c>
      <c r="AS430" t="str">
        <v>Q2</v>
      </c>
    </row>
    <row r="431" spans="1:45" x14ac:dyDescent="0.25">
      <c r="A431" t="str">
        <v>B</v>
      </c>
      <c r="B431" t="str">
        <v>X5</v>
      </c>
      <c r="C431">
        <v>1573576</v>
      </c>
      <c r="D431">
        <v>9</v>
      </c>
      <c r="E431" s="2">
        <v>44742</v>
      </c>
      <c r="F431">
        <v>202206</v>
      </c>
      <c r="G431" t="str">
        <v>45010</v>
      </c>
      <c r="H431" t="str">
        <v>Rent</v>
      </c>
      <c r="I431">
        <v>590</v>
      </c>
      <c r="J431">
        <v>65820</v>
      </c>
      <c r="K431" t="str">
        <v>PID65000</v>
      </c>
      <c r="L431" t="str">
        <v>EU</v>
      </c>
      <c r="M431">
        <v>0</v>
      </c>
      <c r="N431">
        <v>0</v>
      </c>
      <c r="O431">
        <v>5</v>
      </c>
      <c r="P431" t="str">
        <v>Southeast Asia</v>
      </c>
      <c r="Q431">
        <v>0</v>
      </c>
      <c r="R431" t="str">
        <v>Office **************nt72_3m*****</v>
      </c>
      <c r="S431">
        <v>158.22</v>
      </c>
      <c r="T431" t="str">
        <v xml:space="preserve">FCR-4.2 </v>
      </c>
      <c r="U431" t="str">
        <v>Q2</v>
      </c>
      <c r="Y431" t="str">
        <v>B</v>
      </c>
      <c r="Z431" t="str">
        <v>X5</v>
      </c>
      <c r="AA431">
        <v>1573577</v>
      </c>
      <c r="AB431">
        <v>25</v>
      </c>
      <c r="AC431">
        <v>44742</v>
      </c>
      <c r="AD431">
        <v>202206</v>
      </c>
      <c r="AE431" t="str">
        <v>47217</v>
      </c>
      <c r="AF431" t="str">
        <v>Severance pay</v>
      </c>
      <c r="AG431">
        <v>590</v>
      </c>
      <c r="AH431">
        <v>65804</v>
      </c>
      <c r="AI431" t="str">
        <v>PID65000</v>
      </c>
      <c r="AJ431" t="str">
        <v>EU</v>
      </c>
      <c r="AK431">
        <v>0</v>
      </c>
      <c r="AL431">
        <v>0</v>
      </c>
      <c r="AM431">
        <v>5</v>
      </c>
      <c r="AN431" t="str">
        <v>Southeast Asia</v>
      </c>
      <c r="AO431">
        <v>0</v>
      </c>
      <c r="AP431" t="str">
        <v>Seniori**************a on Ma*****</v>
      </c>
      <c r="AQ431">
        <v>47.1</v>
      </c>
      <c r="AR431" t="str">
        <v>FCR-1.1.2.26</v>
      </c>
      <c r="AS431" t="str">
        <v>Q2</v>
      </c>
    </row>
    <row r="432" spans="1:45" x14ac:dyDescent="0.25">
      <c r="A432" t="str">
        <v>B</v>
      </c>
      <c r="B432" t="str">
        <v>X5</v>
      </c>
      <c r="C432">
        <v>1573576</v>
      </c>
      <c r="D432">
        <v>11</v>
      </c>
      <c r="E432" s="2">
        <v>44742</v>
      </c>
      <c r="F432">
        <v>202206</v>
      </c>
      <c r="G432" t="str">
        <v>45010</v>
      </c>
      <c r="H432" t="str">
        <v>Rent</v>
      </c>
      <c r="I432">
        <v>590</v>
      </c>
      <c r="J432">
        <v>65820</v>
      </c>
      <c r="K432" t="str">
        <v>PID65000</v>
      </c>
      <c r="L432" t="str">
        <v>EU</v>
      </c>
      <c r="M432">
        <v>0</v>
      </c>
      <c r="N432">
        <v>0</v>
      </c>
      <c r="O432">
        <v>5</v>
      </c>
      <c r="P432" t="str">
        <v>Southeast Asia</v>
      </c>
      <c r="Q432">
        <v>0</v>
      </c>
      <c r="R432" t="str">
        <v>Office **************nt72_3m*****</v>
      </c>
      <c r="S432">
        <v>158.22</v>
      </c>
      <c r="T432" t="str">
        <v xml:space="preserve">FCR-4.2 </v>
      </c>
      <c r="U432" t="str">
        <v>Q2</v>
      </c>
      <c r="Y432" t="str">
        <v>B</v>
      </c>
      <c r="Z432" t="str">
        <v>X5</v>
      </c>
      <c r="AA432">
        <v>1573577</v>
      </c>
      <c r="AB432">
        <v>27</v>
      </c>
      <c r="AC432">
        <v>44742</v>
      </c>
      <c r="AD432">
        <v>202206</v>
      </c>
      <c r="AE432" t="str">
        <v>47217</v>
      </c>
      <c r="AF432" t="str">
        <v>Severance pay</v>
      </c>
      <c r="AG432">
        <v>590</v>
      </c>
      <c r="AH432">
        <v>65802</v>
      </c>
      <c r="AI432" t="str">
        <v>PID65000</v>
      </c>
      <c r="AJ432" t="str">
        <v>EU</v>
      </c>
      <c r="AK432">
        <v>0</v>
      </c>
      <c r="AL432">
        <v>0</v>
      </c>
      <c r="AM432">
        <v>5</v>
      </c>
      <c r="AN432" t="str">
        <v>Southeast Asia</v>
      </c>
      <c r="AO432">
        <v>0</v>
      </c>
      <c r="AP432" t="str">
        <v>Seniori**************y on Ma*****</v>
      </c>
      <c r="AQ432">
        <v>79.69</v>
      </c>
      <c r="AR432" t="str">
        <v>FCR-1.1.1.33</v>
      </c>
      <c r="AS432" t="str">
        <v>Q2</v>
      </c>
    </row>
    <row r="433" spans="1:45" x14ac:dyDescent="0.25">
      <c r="A433" t="str">
        <v>B</v>
      </c>
      <c r="B433" t="str">
        <v>X5</v>
      </c>
      <c r="C433">
        <v>1573576</v>
      </c>
      <c r="D433">
        <v>13</v>
      </c>
      <c r="E433" s="2">
        <v>44742</v>
      </c>
      <c r="F433">
        <v>202206</v>
      </c>
      <c r="G433" t="str">
        <v>45010</v>
      </c>
      <c r="H433" t="str">
        <v>Rent</v>
      </c>
      <c r="I433">
        <v>590</v>
      </c>
      <c r="J433">
        <v>65820</v>
      </c>
      <c r="K433" t="str">
        <v>PID65000</v>
      </c>
      <c r="L433" t="str">
        <v>EU</v>
      </c>
      <c r="M433">
        <v>0</v>
      </c>
      <c r="N433">
        <v>0</v>
      </c>
      <c r="O433">
        <v>5</v>
      </c>
      <c r="P433" t="str">
        <v>Southeast Asia</v>
      </c>
      <c r="Q433">
        <v>0</v>
      </c>
      <c r="R433" t="str">
        <v>Office **************nt72_3m*****</v>
      </c>
      <c r="S433">
        <v>158.22</v>
      </c>
      <c r="T433" t="str">
        <v xml:space="preserve">FCR-4.2 </v>
      </c>
      <c r="U433" t="str">
        <v>Q2</v>
      </c>
      <c r="Y433" t="str">
        <v>B</v>
      </c>
      <c r="Z433" t="str">
        <v>X5</v>
      </c>
      <c r="AA433">
        <v>1573577</v>
      </c>
      <c r="AB433">
        <v>29</v>
      </c>
      <c r="AC433">
        <v>44742</v>
      </c>
      <c r="AD433">
        <v>202206</v>
      </c>
      <c r="AE433" t="str">
        <v>47217</v>
      </c>
      <c r="AF433" t="str">
        <v>Severance pay</v>
      </c>
      <c r="AG433">
        <v>590</v>
      </c>
      <c r="AH433">
        <v>65805</v>
      </c>
      <c r="AI433" t="str">
        <v>PID65000</v>
      </c>
      <c r="AJ433" t="str">
        <v>EU</v>
      </c>
      <c r="AK433">
        <v>0</v>
      </c>
      <c r="AL433">
        <v>0</v>
      </c>
      <c r="AM433">
        <v>5</v>
      </c>
      <c r="AN433" t="str">
        <v>Southeast Asia</v>
      </c>
      <c r="AO433">
        <v>0</v>
      </c>
      <c r="AP433" t="str">
        <v>Seniori**************a on Ma*****</v>
      </c>
      <c r="AQ433">
        <v>8.2100000000000009</v>
      </c>
      <c r="AR433" t="str">
        <v>FCR-1.1.2.27</v>
      </c>
      <c r="AS433" t="str">
        <v>Q2</v>
      </c>
    </row>
    <row r="434" spans="1:45" x14ac:dyDescent="0.25">
      <c r="A434" t="str">
        <v>B</v>
      </c>
      <c r="B434" t="str">
        <v>X5</v>
      </c>
      <c r="C434">
        <v>1573576</v>
      </c>
      <c r="D434">
        <v>15</v>
      </c>
      <c r="E434" s="2">
        <v>44742</v>
      </c>
      <c r="F434">
        <v>202206</v>
      </c>
      <c r="G434" t="str">
        <v>45010</v>
      </c>
      <c r="H434" t="str">
        <v>Rent</v>
      </c>
      <c r="I434">
        <v>590</v>
      </c>
      <c r="J434">
        <v>65820</v>
      </c>
      <c r="K434" t="str">
        <v>PID65000</v>
      </c>
      <c r="L434" t="str">
        <v>EU</v>
      </c>
      <c r="M434">
        <v>0</v>
      </c>
      <c r="N434">
        <v>0</v>
      </c>
      <c r="O434">
        <v>5</v>
      </c>
      <c r="P434" t="str">
        <v>Southeast Asia</v>
      </c>
      <c r="Q434">
        <v>0</v>
      </c>
      <c r="R434" t="str">
        <v>Office **************nt72_3m*****</v>
      </c>
      <c r="S434">
        <v>158.22</v>
      </c>
      <c r="T434" t="str">
        <v xml:space="preserve">FCR-4.2 </v>
      </c>
      <c r="U434" t="str">
        <v>Q2</v>
      </c>
      <c r="Y434" t="str">
        <v>B</v>
      </c>
      <c r="Z434" t="str">
        <v>X5</v>
      </c>
      <c r="AA434">
        <v>1573577</v>
      </c>
      <c r="AB434">
        <v>32</v>
      </c>
      <c r="AC434">
        <v>44742</v>
      </c>
      <c r="AD434">
        <v>202206</v>
      </c>
      <c r="AE434" t="str">
        <v>47217</v>
      </c>
      <c r="AF434" t="str">
        <v>Severance pay</v>
      </c>
      <c r="AG434">
        <v>590</v>
      </c>
      <c r="AH434">
        <v>65807</v>
      </c>
      <c r="AI434" t="str">
        <v>PID65000</v>
      </c>
      <c r="AJ434" t="str">
        <v>EU</v>
      </c>
      <c r="AK434">
        <v>0</v>
      </c>
      <c r="AL434">
        <v>0</v>
      </c>
      <c r="AM434">
        <v>5</v>
      </c>
      <c r="AN434" t="str">
        <v>Southeast Asia</v>
      </c>
      <c r="AO434">
        <v>0</v>
      </c>
      <c r="AP434" t="str">
        <v>Seniori**************ch on A*****</v>
      </c>
      <c r="AQ434">
        <v>2.48</v>
      </c>
      <c r="AR434" t="str">
        <v>FCR-1.1.2.29</v>
      </c>
      <c r="AS434" t="str">
        <v>Q2</v>
      </c>
    </row>
    <row r="435" spans="1:45" x14ac:dyDescent="0.25">
      <c r="A435" t="str">
        <v>B</v>
      </c>
      <c r="B435" t="str">
        <v>X5</v>
      </c>
      <c r="C435">
        <v>1573577</v>
      </c>
      <c r="D435">
        <v>0</v>
      </c>
      <c r="E435" s="2">
        <v>44742</v>
      </c>
      <c r="F435">
        <v>202206</v>
      </c>
      <c r="G435" t="str">
        <v>47217</v>
      </c>
      <c r="H435" t="str">
        <v>Severance pay</v>
      </c>
      <c r="I435">
        <v>590</v>
      </c>
      <c r="J435">
        <v>65807</v>
      </c>
      <c r="K435" t="str">
        <v>PID65000</v>
      </c>
      <c r="L435" t="str">
        <v>EU</v>
      </c>
      <c r="M435">
        <v>0</v>
      </c>
      <c r="N435">
        <v>0</v>
      </c>
      <c r="O435">
        <v>5</v>
      </c>
      <c r="P435" t="str">
        <v>Southeast Asia</v>
      </c>
      <c r="Q435">
        <v>0</v>
      </c>
      <c r="R435" t="str">
        <v>Seniori**************ch on J*****</v>
      </c>
      <c r="S435">
        <v>3.57</v>
      </c>
      <c r="T435" t="str">
        <v>FCR-1.1.2.29</v>
      </c>
      <c r="U435" t="str">
        <v>Q2</v>
      </c>
      <c r="Y435" t="str">
        <v>B</v>
      </c>
      <c r="Z435" t="str">
        <v>X5</v>
      </c>
      <c r="AA435">
        <v>1573577</v>
      </c>
      <c r="AB435">
        <v>34</v>
      </c>
      <c r="AC435">
        <v>44742</v>
      </c>
      <c r="AD435">
        <v>202206</v>
      </c>
      <c r="AE435" t="str">
        <v>47217</v>
      </c>
      <c r="AF435" t="str">
        <v>Severance pay</v>
      </c>
      <c r="AG435">
        <v>590</v>
      </c>
      <c r="AH435">
        <v>65804</v>
      </c>
      <c r="AI435" t="str">
        <v>PID65000</v>
      </c>
      <c r="AJ435" t="str">
        <v>EU</v>
      </c>
      <c r="AK435">
        <v>0</v>
      </c>
      <c r="AL435">
        <v>0</v>
      </c>
      <c r="AM435">
        <v>5</v>
      </c>
      <c r="AN435" t="str">
        <v>Southeast Asia</v>
      </c>
      <c r="AO435">
        <v>0</v>
      </c>
      <c r="AP435" t="str">
        <v>Seniori**************a on Ap*****</v>
      </c>
      <c r="AQ435">
        <v>48.35</v>
      </c>
      <c r="AR435" t="str">
        <v>FCR-1.1.2.26</v>
      </c>
      <c r="AS435" t="str">
        <v>Q2</v>
      </c>
    </row>
    <row r="436" spans="1:45" x14ac:dyDescent="0.25">
      <c r="A436" t="str">
        <v>B</v>
      </c>
      <c r="B436" t="str">
        <v>X5</v>
      </c>
      <c r="C436">
        <v>1573577</v>
      </c>
      <c r="D436">
        <v>3</v>
      </c>
      <c r="E436" s="2">
        <v>44742</v>
      </c>
      <c r="F436">
        <v>202206</v>
      </c>
      <c r="G436" t="str">
        <v>47217</v>
      </c>
      <c r="H436" t="str">
        <v>Severance pay</v>
      </c>
      <c r="I436">
        <v>590</v>
      </c>
      <c r="J436">
        <v>65804</v>
      </c>
      <c r="K436" t="str">
        <v>PID65000</v>
      </c>
      <c r="L436" t="str">
        <v>EU</v>
      </c>
      <c r="M436">
        <v>0</v>
      </c>
      <c r="N436">
        <v>0</v>
      </c>
      <c r="O436">
        <v>5</v>
      </c>
      <c r="P436" t="str">
        <v>Southeast Asia</v>
      </c>
      <c r="Q436">
        <v>0</v>
      </c>
      <c r="R436" t="str">
        <v>Seniori**************a on Ja*****</v>
      </c>
      <c r="S436">
        <v>16.649999999999999</v>
      </c>
      <c r="T436" t="str">
        <v>FCR-1.1.2.26</v>
      </c>
      <c r="U436" t="str">
        <v>Q2</v>
      </c>
      <c r="Y436" t="str">
        <v>B</v>
      </c>
      <c r="Z436" t="str">
        <v>X5</v>
      </c>
      <c r="AA436">
        <v>1573577</v>
      </c>
      <c r="AB436">
        <v>36</v>
      </c>
      <c r="AC436">
        <v>44742</v>
      </c>
      <c r="AD436">
        <v>202206</v>
      </c>
      <c r="AE436" t="str">
        <v>47217</v>
      </c>
      <c r="AF436" t="str">
        <v>Severance pay</v>
      </c>
      <c r="AG436">
        <v>590</v>
      </c>
      <c r="AH436">
        <v>65802</v>
      </c>
      <c r="AI436" t="str">
        <v>PID65000</v>
      </c>
      <c r="AJ436" t="str">
        <v>EU</v>
      </c>
      <c r="AK436">
        <v>0</v>
      </c>
      <c r="AL436">
        <v>0</v>
      </c>
      <c r="AM436">
        <v>5</v>
      </c>
      <c r="AN436" t="str">
        <v>Southeast Asia</v>
      </c>
      <c r="AO436">
        <v>0</v>
      </c>
      <c r="AP436" t="str">
        <v>Seniori**************y on Ap*****</v>
      </c>
      <c r="AQ436">
        <v>90.69</v>
      </c>
      <c r="AR436" t="str">
        <v>FCR-1.1.1.33</v>
      </c>
      <c r="AS436" t="str">
        <v>Q2</v>
      </c>
    </row>
    <row r="437" spans="1:45" x14ac:dyDescent="0.25">
      <c r="A437" t="str">
        <v>B</v>
      </c>
      <c r="B437" t="str">
        <v>X5</v>
      </c>
      <c r="C437">
        <v>1573577</v>
      </c>
      <c r="D437">
        <v>6</v>
      </c>
      <c r="E437" s="2">
        <v>44742</v>
      </c>
      <c r="F437">
        <v>202206</v>
      </c>
      <c r="G437" t="str">
        <v>47217</v>
      </c>
      <c r="H437" t="str">
        <v>Severance pay</v>
      </c>
      <c r="I437">
        <v>590</v>
      </c>
      <c r="J437">
        <v>65802</v>
      </c>
      <c r="K437" t="str">
        <v>PID65000</v>
      </c>
      <c r="L437" t="str">
        <v>EU</v>
      </c>
      <c r="M437">
        <v>0</v>
      </c>
      <c r="N437">
        <v>0</v>
      </c>
      <c r="O437">
        <v>5</v>
      </c>
      <c r="P437" t="str">
        <v>Southeast Asia</v>
      </c>
      <c r="Q437">
        <v>0</v>
      </c>
      <c r="R437" t="str">
        <v>Seniori**************y on Ja*****</v>
      </c>
      <c r="S437">
        <v>91.1</v>
      </c>
      <c r="T437" t="str">
        <v>FCR-1.1.1.33</v>
      </c>
      <c r="U437" t="str">
        <v>Q2</v>
      </c>
      <c r="Y437" t="str">
        <v>B</v>
      </c>
      <c r="Z437" t="str">
        <v>X5</v>
      </c>
      <c r="AA437">
        <v>1573577</v>
      </c>
      <c r="AB437">
        <v>38</v>
      </c>
      <c r="AC437">
        <v>44742</v>
      </c>
      <c r="AD437">
        <v>202206</v>
      </c>
      <c r="AE437" t="str">
        <v>47217</v>
      </c>
      <c r="AF437" t="str">
        <v>Severance pay</v>
      </c>
      <c r="AG437">
        <v>590</v>
      </c>
      <c r="AH437">
        <v>65805</v>
      </c>
      <c r="AI437" t="str">
        <v>PID65000</v>
      </c>
      <c r="AJ437" t="str">
        <v>EU</v>
      </c>
      <c r="AK437">
        <v>0</v>
      </c>
      <c r="AL437">
        <v>0</v>
      </c>
      <c r="AM437">
        <v>5</v>
      </c>
      <c r="AN437" t="str">
        <v>Southeast Asia</v>
      </c>
      <c r="AO437">
        <v>0</v>
      </c>
      <c r="AP437" t="str">
        <v>Seniori**************a on Ap*****</v>
      </c>
      <c r="AQ437">
        <v>7.93</v>
      </c>
      <c r="AR437" t="str">
        <v>FCR-1.1.2.27</v>
      </c>
      <c r="AS437" t="str">
        <v>Q2</v>
      </c>
    </row>
    <row r="438" spans="1:45" x14ac:dyDescent="0.25">
      <c r="A438" t="str">
        <v>B</v>
      </c>
      <c r="B438" t="str">
        <v>X5</v>
      </c>
      <c r="C438">
        <v>1573577</v>
      </c>
      <c r="D438">
        <v>8</v>
      </c>
      <c r="E438" s="2">
        <v>44742</v>
      </c>
      <c r="F438">
        <v>202206</v>
      </c>
      <c r="G438" t="str">
        <v>47217</v>
      </c>
      <c r="H438" t="str">
        <v>Severance pay</v>
      </c>
      <c r="I438">
        <v>590</v>
      </c>
      <c r="J438">
        <v>65805</v>
      </c>
      <c r="K438" t="str">
        <v>PID65000</v>
      </c>
      <c r="L438" t="str">
        <v>EU</v>
      </c>
      <c r="M438">
        <v>0</v>
      </c>
      <c r="N438">
        <v>0</v>
      </c>
      <c r="O438">
        <v>5</v>
      </c>
      <c r="P438" t="str">
        <v>Southeast Asia</v>
      </c>
      <c r="Q438">
        <v>0</v>
      </c>
      <c r="R438" t="str">
        <v>Seniori**************a on Ja*****</v>
      </c>
      <c r="S438">
        <v>7.81</v>
      </c>
      <c r="T438" t="str">
        <v>FCR-1.1.2.27</v>
      </c>
      <c r="U438" t="str">
        <v>Q2</v>
      </c>
      <c r="Y438" t="str">
        <v>B</v>
      </c>
      <c r="Z438" t="str">
        <v>X5</v>
      </c>
      <c r="AA438">
        <v>1573577</v>
      </c>
      <c r="AB438">
        <v>41</v>
      </c>
      <c r="AC438">
        <v>44742</v>
      </c>
      <c r="AD438">
        <v>202206</v>
      </c>
      <c r="AE438" t="str">
        <v>47217</v>
      </c>
      <c r="AF438" t="str">
        <v>Severance pay</v>
      </c>
      <c r="AG438">
        <v>590</v>
      </c>
      <c r="AH438">
        <v>65807</v>
      </c>
      <c r="AI438" t="str">
        <v>PID65000</v>
      </c>
      <c r="AJ438" t="str">
        <v>EU</v>
      </c>
      <c r="AK438">
        <v>0</v>
      </c>
      <c r="AL438">
        <v>0</v>
      </c>
      <c r="AM438">
        <v>5</v>
      </c>
      <c r="AN438" t="str">
        <v>Southeast Asia</v>
      </c>
      <c r="AO438">
        <v>0</v>
      </c>
      <c r="AP438" t="str">
        <v>Seniori**************ch on M*****</v>
      </c>
      <c r="AQ438">
        <v>2.59</v>
      </c>
      <c r="AR438" t="str">
        <v>FCR-1.1.2.29</v>
      </c>
      <c r="AS438" t="str">
        <v>Q2</v>
      </c>
    </row>
    <row r="439" spans="1:45" x14ac:dyDescent="0.25">
      <c r="A439" t="str">
        <v>B</v>
      </c>
      <c r="B439" t="str">
        <v>X5</v>
      </c>
      <c r="C439">
        <v>1573577</v>
      </c>
      <c r="D439">
        <v>12</v>
      </c>
      <c r="E439" s="2">
        <v>44742</v>
      </c>
      <c r="F439">
        <v>202206</v>
      </c>
      <c r="G439" t="str">
        <v>47217</v>
      </c>
      <c r="H439" t="str">
        <v>Severance pay</v>
      </c>
      <c r="I439">
        <v>590</v>
      </c>
      <c r="J439">
        <v>65807</v>
      </c>
      <c r="K439" t="str">
        <v>PID65000</v>
      </c>
      <c r="L439" t="str">
        <v>EU</v>
      </c>
      <c r="M439">
        <v>0</v>
      </c>
      <c r="N439">
        <v>0</v>
      </c>
      <c r="O439">
        <v>5</v>
      </c>
      <c r="P439" t="str">
        <v>Southeast Asia</v>
      </c>
      <c r="Q439">
        <v>0</v>
      </c>
      <c r="R439" t="str">
        <v>Seniori**************ch on F*****</v>
      </c>
      <c r="S439">
        <v>3.27</v>
      </c>
      <c r="T439" t="str">
        <v>FCR-1.1.2.29</v>
      </c>
      <c r="U439" t="str">
        <v>Q2</v>
      </c>
      <c r="Y439" t="str">
        <v>B</v>
      </c>
      <c r="Z439" t="str">
        <v>X5</v>
      </c>
      <c r="AA439">
        <v>1573577</v>
      </c>
      <c r="AB439">
        <v>43</v>
      </c>
      <c r="AC439">
        <v>44742</v>
      </c>
      <c r="AD439">
        <v>202206</v>
      </c>
      <c r="AE439" t="str">
        <v>47217</v>
      </c>
      <c r="AF439" t="str">
        <v>Severance pay</v>
      </c>
      <c r="AG439">
        <v>590</v>
      </c>
      <c r="AH439">
        <v>65804</v>
      </c>
      <c r="AI439" t="str">
        <v>PID65000</v>
      </c>
      <c r="AJ439" t="str">
        <v>EU</v>
      </c>
      <c r="AK439">
        <v>0</v>
      </c>
      <c r="AL439">
        <v>0</v>
      </c>
      <c r="AM439">
        <v>5</v>
      </c>
      <c r="AN439" t="str">
        <v>Southeast Asia</v>
      </c>
      <c r="AO439">
        <v>0</v>
      </c>
      <c r="AP439" t="str">
        <v>Seniori**************a on Ma*****</v>
      </c>
      <c r="AQ439">
        <v>55.72</v>
      </c>
      <c r="AR439" t="str">
        <v>FCR-1.1.2.26</v>
      </c>
      <c r="AS439" t="str">
        <v>Q2</v>
      </c>
    </row>
    <row r="440" spans="1:45" x14ac:dyDescent="0.25">
      <c r="A440" t="str">
        <v>B</v>
      </c>
      <c r="B440" t="str">
        <v>X5</v>
      </c>
      <c r="C440">
        <v>1573577</v>
      </c>
      <c r="D440">
        <v>15</v>
      </c>
      <c r="E440" s="2">
        <v>44742</v>
      </c>
      <c r="F440">
        <v>202206</v>
      </c>
      <c r="G440" t="str">
        <v>47217</v>
      </c>
      <c r="H440" t="str">
        <v>Severance pay</v>
      </c>
      <c r="I440">
        <v>590</v>
      </c>
      <c r="J440">
        <v>65804</v>
      </c>
      <c r="K440" t="str">
        <v>PID65000</v>
      </c>
      <c r="L440" t="str">
        <v>EU</v>
      </c>
      <c r="M440">
        <v>0</v>
      </c>
      <c r="N440">
        <v>0</v>
      </c>
      <c r="O440">
        <v>5</v>
      </c>
      <c r="P440" t="str">
        <v>Southeast Asia</v>
      </c>
      <c r="Q440">
        <v>0</v>
      </c>
      <c r="R440" t="str">
        <v>Seniori**************a on Fe*****</v>
      </c>
      <c r="S440">
        <v>20.94</v>
      </c>
      <c r="T440" t="str">
        <v>FCR-1.1.2.26</v>
      </c>
      <c r="U440" t="str">
        <v>Q2</v>
      </c>
      <c r="Y440" t="str">
        <v>B</v>
      </c>
      <c r="Z440" t="str">
        <v>X5</v>
      </c>
      <c r="AA440">
        <v>1573577</v>
      </c>
      <c r="AB440">
        <v>45</v>
      </c>
      <c r="AC440">
        <v>44742</v>
      </c>
      <c r="AD440">
        <v>202206</v>
      </c>
      <c r="AE440" t="str">
        <v>47217</v>
      </c>
      <c r="AF440" t="str">
        <v>Severance pay</v>
      </c>
      <c r="AG440">
        <v>590</v>
      </c>
      <c r="AH440">
        <v>65802</v>
      </c>
      <c r="AI440" t="str">
        <v>PID65000</v>
      </c>
      <c r="AJ440" t="str">
        <v>EU</v>
      </c>
      <c r="AK440">
        <v>0</v>
      </c>
      <c r="AL440">
        <v>0</v>
      </c>
      <c r="AM440">
        <v>5</v>
      </c>
      <c r="AN440" t="str">
        <v>Southeast Asia</v>
      </c>
      <c r="AO440">
        <v>0</v>
      </c>
      <c r="AP440" t="str">
        <v>Seniori**************y on Ma*****</v>
      </c>
      <c r="AQ440">
        <v>96.35</v>
      </c>
      <c r="AR440" t="str">
        <v>FCR-1.1.1.33</v>
      </c>
      <c r="AS440" t="str">
        <v>Q2</v>
      </c>
    </row>
    <row r="441" spans="1:45" x14ac:dyDescent="0.25">
      <c r="A441" t="str">
        <v>B</v>
      </c>
      <c r="B441" t="str">
        <v>X5</v>
      </c>
      <c r="C441">
        <v>1573577</v>
      </c>
      <c r="D441">
        <v>18</v>
      </c>
      <c r="E441" s="2">
        <v>44742</v>
      </c>
      <c r="F441">
        <v>202206</v>
      </c>
      <c r="G441" t="str">
        <v>47217</v>
      </c>
      <c r="H441" t="str">
        <v>Severance pay</v>
      </c>
      <c r="I441">
        <v>590</v>
      </c>
      <c r="J441">
        <v>65802</v>
      </c>
      <c r="K441" t="str">
        <v>PID65000</v>
      </c>
      <c r="L441" t="str">
        <v>EU</v>
      </c>
      <c r="M441">
        <v>0</v>
      </c>
      <c r="N441">
        <v>0</v>
      </c>
      <c r="O441">
        <v>5</v>
      </c>
      <c r="P441" t="str">
        <v>Southeast Asia</v>
      </c>
      <c r="Q441">
        <v>0</v>
      </c>
      <c r="R441" t="str">
        <v>Seniori**************y on Fe*****</v>
      </c>
      <c r="S441">
        <v>79.180000000000007</v>
      </c>
      <c r="T441" t="str">
        <v>FCR-1.1.1.33</v>
      </c>
      <c r="U441" t="str">
        <v>Q2</v>
      </c>
      <c r="Y441" t="str">
        <v>B</v>
      </c>
      <c r="Z441" t="str">
        <v>X5</v>
      </c>
      <c r="AA441">
        <v>1573577</v>
      </c>
      <c r="AB441">
        <v>47</v>
      </c>
      <c r="AC441">
        <v>44742</v>
      </c>
      <c r="AD441">
        <v>202206</v>
      </c>
      <c r="AE441" t="str">
        <v>47217</v>
      </c>
      <c r="AF441" t="str">
        <v>Severance pay</v>
      </c>
      <c r="AG441">
        <v>590</v>
      </c>
      <c r="AH441">
        <v>65805</v>
      </c>
      <c r="AI441" t="str">
        <v>PID65000</v>
      </c>
      <c r="AJ441" t="str">
        <v>EU</v>
      </c>
      <c r="AK441">
        <v>0</v>
      </c>
      <c r="AL441">
        <v>0</v>
      </c>
      <c r="AM441">
        <v>5</v>
      </c>
      <c r="AN441" t="str">
        <v>Southeast Asia</v>
      </c>
      <c r="AO441">
        <v>0</v>
      </c>
      <c r="AP441" t="str">
        <v>Seniori**************a on Ma*****</v>
      </c>
      <c r="AQ441">
        <v>8.09</v>
      </c>
      <c r="AR441" t="str">
        <v>FCR-1.1.2.27</v>
      </c>
      <c r="AS441" t="str">
        <v>Q2</v>
      </c>
    </row>
    <row r="442" spans="1:45" x14ac:dyDescent="0.25">
      <c r="A442" t="str">
        <v>B</v>
      </c>
      <c r="B442" t="str">
        <v>X5</v>
      </c>
      <c r="C442">
        <v>1573577</v>
      </c>
      <c r="D442">
        <v>20</v>
      </c>
      <c r="E442" s="2">
        <v>44742</v>
      </c>
      <c r="F442">
        <v>202206</v>
      </c>
      <c r="G442" t="str">
        <v>47217</v>
      </c>
      <c r="H442" t="str">
        <v>Severance pay</v>
      </c>
      <c r="I442">
        <v>590</v>
      </c>
      <c r="J442">
        <v>65805</v>
      </c>
      <c r="K442" t="str">
        <v>PID65000</v>
      </c>
      <c r="L442" t="str">
        <v>EU</v>
      </c>
      <c r="M442">
        <v>0</v>
      </c>
      <c r="N442">
        <v>0</v>
      </c>
      <c r="O442">
        <v>5</v>
      </c>
      <c r="P442" t="str">
        <v>Southeast Asia</v>
      </c>
      <c r="Q442">
        <v>0</v>
      </c>
      <c r="R442" t="str">
        <v>Seniori**************a on Fe*****</v>
      </c>
      <c r="S442">
        <v>9.4499999999999993</v>
      </c>
      <c r="T442" t="str">
        <v>FCR-1.1.2.27</v>
      </c>
      <c r="U442" t="str">
        <v>Q2</v>
      </c>
      <c r="Y442" t="str">
        <v>B</v>
      </c>
      <c r="Z442" t="str">
        <v>X5</v>
      </c>
      <c r="AA442">
        <v>1573577</v>
      </c>
      <c r="AB442">
        <v>50</v>
      </c>
      <c r="AC442">
        <v>44742</v>
      </c>
      <c r="AD442">
        <v>202206</v>
      </c>
      <c r="AE442" t="str">
        <v>47217</v>
      </c>
      <c r="AF442" t="str">
        <v>Severance pay</v>
      </c>
      <c r="AG442">
        <v>590</v>
      </c>
      <c r="AH442">
        <v>65807</v>
      </c>
      <c r="AI442" t="str">
        <v>PID65000</v>
      </c>
      <c r="AJ442" t="str">
        <v>EU</v>
      </c>
      <c r="AK442">
        <v>0</v>
      </c>
      <c r="AL442">
        <v>0</v>
      </c>
      <c r="AM442">
        <v>5</v>
      </c>
      <c r="AN442" t="str">
        <v>Southeast Asia</v>
      </c>
      <c r="AO442">
        <v>0</v>
      </c>
      <c r="AP442" t="str">
        <v>Seniori**************ch on J*****</v>
      </c>
      <c r="AQ442">
        <v>5.23</v>
      </c>
      <c r="AR442" t="str">
        <v>FCR-1.1.2.29</v>
      </c>
      <c r="AS442" t="str">
        <v>Q2</v>
      </c>
    </row>
    <row r="443" spans="1:45" x14ac:dyDescent="0.25">
      <c r="A443" t="str">
        <v>B</v>
      </c>
      <c r="B443" t="str">
        <v>X5</v>
      </c>
      <c r="C443">
        <v>1573577</v>
      </c>
      <c r="D443">
        <v>23</v>
      </c>
      <c r="E443" s="2">
        <v>44742</v>
      </c>
      <c r="F443">
        <v>202206</v>
      </c>
      <c r="G443" t="str">
        <v>47217</v>
      </c>
      <c r="H443" t="str">
        <v>Severance pay</v>
      </c>
      <c r="I443">
        <v>590</v>
      </c>
      <c r="J443">
        <v>65807</v>
      </c>
      <c r="K443" t="str">
        <v>PID65000</v>
      </c>
      <c r="L443" t="str">
        <v>EU</v>
      </c>
      <c r="M443">
        <v>0</v>
      </c>
      <c r="N443">
        <v>0</v>
      </c>
      <c r="O443">
        <v>5</v>
      </c>
      <c r="P443" t="str">
        <v>Southeast Asia</v>
      </c>
      <c r="Q443">
        <v>0</v>
      </c>
      <c r="R443" t="str">
        <v>Seniori**************ch on M*****</v>
      </c>
      <c r="S443">
        <v>2.42</v>
      </c>
      <c r="T443" t="str">
        <v>FCR-1.1.2.29</v>
      </c>
      <c r="U443" t="str">
        <v>Q2</v>
      </c>
      <c r="Y443" t="str">
        <v>B</v>
      </c>
      <c r="Z443" t="str">
        <v>X5</v>
      </c>
      <c r="AA443">
        <v>1573577</v>
      </c>
      <c r="AB443">
        <v>52</v>
      </c>
      <c r="AC443">
        <v>44742</v>
      </c>
      <c r="AD443">
        <v>202206</v>
      </c>
      <c r="AE443" t="str">
        <v>47217</v>
      </c>
      <c r="AF443" t="str">
        <v>Severance pay</v>
      </c>
      <c r="AG443">
        <v>590</v>
      </c>
      <c r="AH443">
        <v>65804</v>
      </c>
      <c r="AI443" t="str">
        <v>PID65000</v>
      </c>
      <c r="AJ443" t="str">
        <v>EU</v>
      </c>
      <c r="AK443">
        <v>0</v>
      </c>
      <c r="AL443">
        <v>0</v>
      </c>
      <c r="AM443">
        <v>5</v>
      </c>
      <c r="AN443" t="str">
        <v>Southeast Asia</v>
      </c>
      <c r="AO443">
        <v>0</v>
      </c>
      <c r="AP443" t="str">
        <v>Seniori**************a on Ju*****</v>
      </c>
      <c r="AQ443">
        <v>57.39</v>
      </c>
      <c r="AR443" t="str">
        <v>FCR-1.1.2.26</v>
      </c>
      <c r="AS443" t="str">
        <v>Q2</v>
      </c>
    </row>
    <row r="444" spans="1:45" x14ac:dyDescent="0.25">
      <c r="A444" t="str">
        <v>B</v>
      </c>
      <c r="B444" t="str">
        <v>X5</v>
      </c>
      <c r="C444">
        <v>1573577</v>
      </c>
      <c r="D444">
        <v>25</v>
      </c>
      <c r="E444" s="2">
        <v>44742</v>
      </c>
      <c r="F444">
        <v>202206</v>
      </c>
      <c r="G444" t="str">
        <v>47217</v>
      </c>
      <c r="H444" t="str">
        <v>Severance pay</v>
      </c>
      <c r="I444">
        <v>590</v>
      </c>
      <c r="J444">
        <v>65804</v>
      </c>
      <c r="K444" t="str">
        <v>PID65000</v>
      </c>
      <c r="L444" t="str">
        <v>EU</v>
      </c>
      <c r="M444">
        <v>0</v>
      </c>
      <c r="N444">
        <v>0</v>
      </c>
      <c r="O444">
        <v>5</v>
      </c>
      <c r="P444" t="str">
        <v>Southeast Asia</v>
      </c>
      <c r="Q444">
        <v>0</v>
      </c>
      <c r="R444" t="str">
        <v>Seniori**************a on Ma*****</v>
      </c>
      <c r="S444">
        <v>47.1</v>
      </c>
      <c r="T444" t="str">
        <v>FCR-1.1.2.26</v>
      </c>
      <c r="U444" t="str">
        <v>Q2</v>
      </c>
      <c r="Y444" t="str">
        <v>B</v>
      </c>
      <c r="Z444" t="str">
        <v>X5</v>
      </c>
      <c r="AA444">
        <v>1573577</v>
      </c>
      <c r="AB444">
        <v>54</v>
      </c>
      <c r="AC444">
        <v>44742</v>
      </c>
      <c r="AD444">
        <v>202206</v>
      </c>
      <c r="AE444" t="str">
        <v>47217</v>
      </c>
      <c r="AF444" t="str">
        <v>Severance pay</v>
      </c>
      <c r="AG444">
        <v>590</v>
      </c>
      <c r="AH444">
        <v>65802</v>
      </c>
      <c r="AI444" t="str">
        <v>PID65000</v>
      </c>
      <c r="AJ444" t="str">
        <v>EU</v>
      </c>
      <c r="AK444">
        <v>0</v>
      </c>
      <c r="AL444">
        <v>0</v>
      </c>
      <c r="AM444">
        <v>5</v>
      </c>
      <c r="AN444" t="str">
        <v>Southeast Asia</v>
      </c>
      <c r="AO444">
        <v>0</v>
      </c>
      <c r="AP444" t="str">
        <v>Seniori**************y on Ju*****</v>
      </c>
      <c r="AQ444">
        <v>66.88</v>
      </c>
      <c r="AR444" t="str">
        <v>FCR-1.1.1.33</v>
      </c>
      <c r="AS444" t="str">
        <v>Q2</v>
      </c>
    </row>
    <row r="445" spans="1:45" x14ac:dyDescent="0.25">
      <c r="A445" t="str">
        <v>B</v>
      </c>
      <c r="B445" t="str">
        <v>X5</v>
      </c>
      <c r="C445">
        <v>1573577</v>
      </c>
      <c r="D445">
        <v>27</v>
      </c>
      <c r="E445" s="2">
        <v>44742</v>
      </c>
      <c r="F445">
        <v>202206</v>
      </c>
      <c r="G445" t="str">
        <v>47217</v>
      </c>
      <c r="H445" t="str">
        <v>Severance pay</v>
      </c>
      <c r="I445">
        <v>590</v>
      </c>
      <c r="J445">
        <v>65802</v>
      </c>
      <c r="K445" t="str">
        <v>PID65000</v>
      </c>
      <c r="L445" t="str">
        <v>EU</v>
      </c>
      <c r="M445">
        <v>0</v>
      </c>
      <c r="N445">
        <v>0</v>
      </c>
      <c r="O445">
        <v>5</v>
      </c>
      <c r="P445" t="str">
        <v>Southeast Asia</v>
      </c>
      <c r="Q445">
        <v>0</v>
      </c>
      <c r="R445" t="str">
        <v>Seniori**************y on Ma*****</v>
      </c>
      <c r="S445">
        <v>79.69</v>
      </c>
      <c r="T445" t="str">
        <v>FCR-1.1.1.33</v>
      </c>
      <c r="U445" t="str">
        <v>Q2</v>
      </c>
      <c r="Y445" t="str">
        <v>B</v>
      </c>
      <c r="Z445" t="str">
        <v>X5</v>
      </c>
      <c r="AA445">
        <v>1573577</v>
      </c>
      <c r="AB445">
        <v>56</v>
      </c>
      <c r="AC445">
        <v>44742</v>
      </c>
      <c r="AD445">
        <v>202206</v>
      </c>
      <c r="AE445" t="str">
        <v>47217</v>
      </c>
      <c r="AF445" t="str">
        <v>Severance pay</v>
      </c>
      <c r="AG445">
        <v>590</v>
      </c>
      <c r="AH445">
        <v>65805</v>
      </c>
      <c r="AI445" t="str">
        <v>PID65000</v>
      </c>
      <c r="AJ445" t="str">
        <v>EU</v>
      </c>
      <c r="AK445">
        <v>0</v>
      </c>
      <c r="AL445">
        <v>0</v>
      </c>
      <c r="AM445">
        <v>5</v>
      </c>
      <c r="AN445" t="str">
        <v>Southeast Asia</v>
      </c>
      <c r="AO445">
        <v>0</v>
      </c>
      <c r="AP445" t="str">
        <v>Seniori**************a on Ju*****</v>
      </c>
      <c r="AQ445">
        <v>9.01</v>
      </c>
      <c r="AR445" t="str">
        <v>FCR-1.1.2.27</v>
      </c>
      <c r="AS445" t="str">
        <v>Q2</v>
      </c>
    </row>
    <row r="446" spans="1:45" x14ac:dyDescent="0.25">
      <c r="A446" t="str">
        <v>B</v>
      </c>
      <c r="B446" t="str">
        <v>X5</v>
      </c>
      <c r="C446">
        <v>1573577</v>
      </c>
      <c r="D446">
        <v>29</v>
      </c>
      <c r="E446" s="2">
        <v>44742</v>
      </c>
      <c r="F446">
        <v>202206</v>
      </c>
      <c r="G446" t="str">
        <v>47217</v>
      </c>
      <c r="H446" t="str">
        <v>Severance pay</v>
      </c>
      <c r="I446">
        <v>590</v>
      </c>
      <c r="J446">
        <v>65805</v>
      </c>
      <c r="K446" t="str">
        <v>PID65000</v>
      </c>
      <c r="L446" t="str">
        <v>EU</v>
      </c>
      <c r="M446">
        <v>0</v>
      </c>
      <c r="N446">
        <v>0</v>
      </c>
      <c r="O446">
        <v>5</v>
      </c>
      <c r="P446" t="str">
        <v>Southeast Asia</v>
      </c>
      <c r="Q446">
        <v>0</v>
      </c>
      <c r="R446" t="str">
        <v>Seniori**************a on Ma*****</v>
      </c>
      <c r="S446">
        <v>8.2100000000000009</v>
      </c>
      <c r="T446" t="str">
        <v>FCR-1.1.2.27</v>
      </c>
      <c r="U446" t="str">
        <v>Q2</v>
      </c>
      <c r="Y446" t="str">
        <v>B</v>
      </c>
      <c r="Z446" t="str">
        <v>H5</v>
      </c>
      <c r="AA446">
        <v>1573579</v>
      </c>
      <c r="AB446">
        <v>0</v>
      </c>
      <c r="AC446">
        <v>44742</v>
      </c>
      <c r="AD446">
        <v>202206</v>
      </c>
      <c r="AE446" t="str">
        <v>47622</v>
      </c>
      <c r="AF446" t="str">
        <v>Health care (Regional offices)</v>
      </c>
      <c r="AG446">
        <v>590</v>
      </c>
      <c r="AH446">
        <v>65802</v>
      </c>
      <c r="AI446" t="str">
        <v>PID65000</v>
      </c>
      <c r="AJ446" t="str">
        <v>EU</v>
      </c>
      <c r="AK446">
        <v>0</v>
      </c>
      <c r="AL446">
        <v>0</v>
      </c>
      <c r="AM446">
        <v>5</v>
      </c>
      <c r="AN446" t="str">
        <v>Southeast Asia</v>
      </c>
      <c r="AO446">
        <v>0</v>
      </c>
      <c r="AP446" t="str">
        <v>CB:Tran**************_Medica*****</v>
      </c>
      <c r="AQ446">
        <v>-96</v>
      </c>
      <c r="AR446" t="str">
        <v>FCR-1.1.1.33</v>
      </c>
      <c r="AS446" t="str">
        <v>Q2</v>
      </c>
    </row>
    <row r="447" spans="1:45" x14ac:dyDescent="0.25">
      <c r="A447" t="str">
        <v>B</v>
      </c>
      <c r="B447" t="str">
        <v>X5</v>
      </c>
      <c r="C447">
        <v>1573577</v>
      </c>
      <c r="D447">
        <v>32</v>
      </c>
      <c r="E447" s="2">
        <v>44742</v>
      </c>
      <c r="F447">
        <v>202206</v>
      </c>
      <c r="G447" t="str">
        <v>47217</v>
      </c>
      <c r="H447" t="str">
        <v>Severance pay</v>
      </c>
      <c r="I447">
        <v>590</v>
      </c>
      <c r="J447">
        <v>65807</v>
      </c>
      <c r="K447" t="str">
        <v>PID65000</v>
      </c>
      <c r="L447" t="str">
        <v>EU</v>
      </c>
      <c r="M447">
        <v>0</v>
      </c>
      <c r="N447">
        <v>0</v>
      </c>
      <c r="O447">
        <v>5</v>
      </c>
      <c r="P447" t="str">
        <v>Southeast Asia</v>
      </c>
      <c r="Q447">
        <v>0</v>
      </c>
      <c r="R447" t="str">
        <v>Seniori**************ch on A*****</v>
      </c>
      <c r="S447">
        <v>2.48</v>
      </c>
      <c r="T447" t="str">
        <v>FCR-1.1.2.29</v>
      </c>
      <c r="U447" t="str">
        <v>Q2</v>
      </c>
      <c r="Y447" t="str">
        <v>B</v>
      </c>
      <c r="Z447" t="str">
        <v>H5</v>
      </c>
      <c r="AA447">
        <v>1573579</v>
      </c>
      <c r="AB447">
        <v>2</v>
      </c>
      <c r="AC447">
        <v>44742</v>
      </c>
      <c r="AD447">
        <v>202206</v>
      </c>
      <c r="AE447" t="str">
        <v>47622</v>
      </c>
      <c r="AF447" t="str">
        <v>Health care (Regional offices)</v>
      </c>
      <c r="AG447">
        <v>590</v>
      </c>
      <c r="AH447">
        <v>65802</v>
      </c>
      <c r="AI447" t="str">
        <v>PID65000</v>
      </c>
      <c r="AJ447" t="str">
        <v>EU</v>
      </c>
      <c r="AK447">
        <v>0</v>
      </c>
      <c r="AL447">
        <v>0</v>
      </c>
      <c r="AM447">
        <v>5</v>
      </c>
      <c r="AN447" t="str">
        <v>Southeast Asia</v>
      </c>
      <c r="AO447">
        <v>0</v>
      </c>
      <c r="AP447" t="str">
        <v>*******************</v>
      </c>
      <c r="AQ447">
        <v>337.1</v>
      </c>
      <c r="AR447" t="str">
        <v>FCR-1.1.1.33</v>
      </c>
      <c r="AS447" t="str">
        <v>Q2</v>
      </c>
    </row>
    <row r="448" spans="1:45" x14ac:dyDescent="0.25">
      <c r="A448" t="str">
        <v>B</v>
      </c>
      <c r="B448" t="str">
        <v>X5</v>
      </c>
      <c r="C448">
        <v>1573577</v>
      </c>
      <c r="D448">
        <v>34</v>
      </c>
      <c r="E448" s="2">
        <v>44742</v>
      </c>
      <c r="F448">
        <v>202206</v>
      </c>
      <c r="G448" t="str">
        <v>47217</v>
      </c>
      <c r="H448" t="str">
        <v>Severance pay</v>
      </c>
      <c r="I448">
        <v>590</v>
      </c>
      <c r="J448">
        <v>65804</v>
      </c>
      <c r="K448" t="str">
        <v>PID65000</v>
      </c>
      <c r="L448" t="str">
        <v>EU</v>
      </c>
      <c r="M448">
        <v>0</v>
      </c>
      <c r="N448">
        <v>0</v>
      </c>
      <c r="O448">
        <v>5</v>
      </c>
      <c r="P448" t="str">
        <v>Southeast Asia</v>
      </c>
      <c r="Q448">
        <v>0</v>
      </c>
      <c r="R448" t="str">
        <v>Seniori**************a on Ap*****</v>
      </c>
      <c r="S448">
        <v>48.35</v>
      </c>
      <c r="T448" t="str">
        <v>FCR-1.1.2.26</v>
      </c>
      <c r="U448" t="str">
        <v>Q2</v>
      </c>
      <c r="Y448" t="str">
        <v>B</v>
      </c>
      <c r="Z448" t="str">
        <v>X5</v>
      </c>
      <c r="AA448">
        <v>1573582</v>
      </c>
      <c r="AB448">
        <v>0</v>
      </c>
      <c r="AC448">
        <v>44742</v>
      </c>
      <c r="AD448">
        <v>202206</v>
      </c>
      <c r="AE448" t="str">
        <v>44323</v>
      </c>
      <c r="AF448" t="str">
        <v>Sub granting</v>
      </c>
      <c r="AG448">
        <v>590</v>
      </c>
      <c r="AH448">
        <v>65830</v>
      </c>
      <c r="AI448" t="str">
        <v>PID65000</v>
      </c>
      <c r="AJ448" t="str">
        <v>EU</v>
      </c>
      <c r="AK448">
        <v>0</v>
      </c>
      <c r="AL448">
        <v>0</v>
      </c>
      <c r="AM448">
        <v>5</v>
      </c>
      <c r="AN448" t="str">
        <v>Southeast Asia</v>
      </c>
      <c r="AO448">
        <v>0</v>
      </c>
      <c r="AP448" t="str">
        <v>Settlem************** 2022*****</v>
      </c>
      <c r="AQ448">
        <v>-5734.68</v>
      </c>
      <c r="AR448" t="str">
        <v xml:space="preserve">FCR-6.3 </v>
      </c>
      <c r="AS448" t="str">
        <v>Q2</v>
      </c>
    </row>
    <row r="449" spans="1:45" x14ac:dyDescent="0.25">
      <c r="A449" t="str">
        <v>B</v>
      </c>
      <c r="B449" t="str">
        <v>X5</v>
      </c>
      <c r="C449">
        <v>1573577</v>
      </c>
      <c r="D449">
        <v>36</v>
      </c>
      <c r="E449" s="2">
        <v>44742</v>
      </c>
      <c r="F449">
        <v>202206</v>
      </c>
      <c r="G449" t="str">
        <v>47217</v>
      </c>
      <c r="H449" t="str">
        <v>Severance pay</v>
      </c>
      <c r="I449">
        <v>590</v>
      </c>
      <c r="J449">
        <v>65802</v>
      </c>
      <c r="K449" t="str">
        <v>PID65000</v>
      </c>
      <c r="L449" t="str">
        <v>EU</v>
      </c>
      <c r="M449">
        <v>0</v>
      </c>
      <c r="N449">
        <v>0</v>
      </c>
      <c r="O449">
        <v>5</v>
      </c>
      <c r="P449" t="str">
        <v>Southeast Asia</v>
      </c>
      <c r="Q449">
        <v>0</v>
      </c>
      <c r="R449" t="str">
        <v>Seniori**************y on Ap*****</v>
      </c>
      <c r="S449">
        <v>90.69</v>
      </c>
      <c r="T449" t="str">
        <v>FCR-1.1.1.33</v>
      </c>
      <c r="U449" t="str">
        <v>Q2</v>
      </c>
      <c r="Y449" t="str">
        <v>B</v>
      </c>
      <c r="Z449" t="str">
        <v>X5</v>
      </c>
      <c r="AA449">
        <v>1573582</v>
      </c>
      <c r="AB449">
        <v>1</v>
      </c>
      <c r="AC449">
        <v>44742</v>
      </c>
      <c r="AD449">
        <v>202206</v>
      </c>
      <c r="AE449" t="str">
        <v>44323</v>
      </c>
      <c r="AF449" t="str">
        <v>Sub granting</v>
      </c>
      <c r="AG449">
        <v>590</v>
      </c>
      <c r="AH449">
        <v>65830</v>
      </c>
      <c r="AI449" t="str">
        <v>PID65000</v>
      </c>
      <c r="AJ449" t="str">
        <v>EU</v>
      </c>
      <c r="AK449">
        <v>0</v>
      </c>
      <c r="AL449">
        <v>0</v>
      </c>
      <c r="AM449">
        <v>5</v>
      </c>
      <c r="AN449" t="str">
        <v>Southeast Asia</v>
      </c>
      <c r="AO449">
        <v>0</v>
      </c>
      <c r="AP449" t="str">
        <v>settlem**************ard Q2-*****</v>
      </c>
      <c r="AQ449">
        <v>-2444.84</v>
      </c>
      <c r="AR449" t="str">
        <v xml:space="preserve">FCR-6.3 </v>
      </c>
      <c r="AS449" t="str">
        <v>Q2</v>
      </c>
    </row>
    <row r="450" spans="1:45" x14ac:dyDescent="0.25">
      <c r="A450" t="str">
        <v>B</v>
      </c>
      <c r="B450" t="str">
        <v>X5</v>
      </c>
      <c r="C450">
        <v>1573577</v>
      </c>
      <c r="D450">
        <v>38</v>
      </c>
      <c r="E450" s="2">
        <v>44742</v>
      </c>
      <c r="F450">
        <v>202206</v>
      </c>
      <c r="G450" t="str">
        <v>47217</v>
      </c>
      <c r="H450" t="str">
        <v>Severance pay</v>
      </c>
      <c r="I450">
        <v>590</v>
      </c>
      <c r="J450">
        <v>65805</v>
      </c>
      <c r="K450" t="str">
        <v>PID65000</v>
      </c>
      <c r="L450" t="str">
        <v>EU</v>
      </c>
      <c r="M450">
        <v>0</v>
      </c>
      <c r="N450">
        <v>0</v>
      </c>
      <c r="O450">
        <v>5</v>
      </c>
      <c r="P450" t="str">
        <v>Southeast Asia</v>
      </c>
      <c r="Q450">
        <v>0</v>
      </c>
      <c r="R450" t="str">
        <v>Seniori**************a on Ap*****</v>
      </c>
      <c r="S450">
        <v>7.93</v>
      </c>
      <c r="T450" t="str">
        <v>FCR-1.1.2.27</v>
      </c>
      <c r="U450" t="str">
        <v>Q2</v>
      </c>
      <c r="Y450" t="str">
        <v>B</v>
      </c>
      <c r="Z450" t="str">
        <v>X5</v>
      </c>
      <c r="AA450">
        <v>1573582</v>
      </c>
      <c r="AB450">
        <v>2</v>
      </c>
      <c r="AC450">
        <v>44742</v>
      </c>
      <c r="AD450">
        <v>202206</v>
      </c>
      <c r="AE450" t="str">
        <v>44323</v>
      </c>
      <c r="AF450" t="str">
        <v>Sub granting</v>
      </c>
      <c r="AG450">
        <v>590</v>
      </c>
      <c r="AH450">
        <v>65830</v>
      </c>
      <c r="AI450" t="str">
        <v>PID65000</v>
      </c>
      <c r="AJ450" t="str">
        <v>EU</v>
      </c>
      <c r="AK450">
        <v>0</v>
      </c>
      <c r="AL450">
        <v>0</v>
      </c>
      <c r="AM450">
        <v>5</v>
      </c>
      <c r="AN450" t="str">
        <v>Southeast Asia</v>
      </c>
      <c r="AO450">
        <v>0</v>
      </c>
      <c r="AP450" t="str">
        <v>Q2-2022**************e from *****</v>
      </c>
      <c r="AQ450">
        <v>6327.23</v>
      </c>
      <c r="AR450" t="str">
        <v xml:space="preserve">FCR-6.3 </v>
      </c>
      <c r="AS450" t="str">
        <v>Q2</v>
      </c>
    </row>
    <row r="451" spans="1:45" x14ac:dyDescent="0.25">
      <c r="A451" t="str">
        <v>B</v>
      </c>
      <c r="B451" t="str">
        <v>X5</v>
      </c>
      <c r="C451">
        <v>1573577</v>
      </c>
      <c r="D451">
        <v>41</v>
      </c>
      <c r="E451" s="2">
        <v>44742</v>
      </c>
      <c r="F451">
        <v>202206</v>
      </c>
      <c r="G451" t="str">
        <v>47217</v>
      </c>
      <c r="H451" t="str">
        <v>Severance pay</v>
      </c>
      <c r="I451">
        <v>590</v>
      </c>
      <c r="J451">
        <v>65807</v>
      </c>
      <c r="K451" t="str">
        <v>PID65000</v>
      </c>
      <c r="L451" t="str">
        <v>EU</v>
      </c>
      <c r="M451">
        <v>0</v>
      </c>
      <c r="N451">
        <v>0</v>
      </c>
      <c r="O451">
        <v>5</v>
      </c>
      <c r="P451" t="str">
        <v>Southeast Asia</v>
      </c>
      <c r="Q451">
        <v>0</v>
      </c>
      <c r="R451" t="str">
        <v>Seniori**************ch on M*****</v>
      </c>
      <c r="S451">
        <v>2.59</v>
      </c>
      <c r="T451" t="str">
        <v>FCR-1.1.2.29</v>
      </c>
      <c r="U451" t="str">
        <v>Q2</v>
      </c>
      <c r="Y451" t="str">
        <v>B</v>
      </c>
      <c r="Z451" t="str">
        <v>X5</v>
      </c>
      <c r="AA451">
        <v>1573582</v>
      </c>
      <c r="AB451">
        <v>3</v>
      </c>
      <c r="AC451">
        <v>44742</v>
      </c>
      <c r="AD451">
        <v>202206</v>
      </c>
      <c r="AE451" t="str">
        <v>44323</v>
      </c>
      <c r="AF451" t="str">
        <v>Sub granting</v>
      </c>
      <c r="AG451">
        <v>590</v>
      </c>
      <c r="AH451">
        <v>65830</v>
      </c>
      <c r="AI451" t="str">
        <v>PID65000</v>
      </c>
      <c r="AJ451" t="str">
        <v>EU</v>
      </c>
      <c r="AK451">
        <v>0</v>
      </c>
      <c r="AL451">
        <v>0</v>
      </c>
      <c r="AM451">
        <v>5</v>
      </c>
      <c r="AN451" t="str">
        <v>Southeast Asia</v>
      </c>
      <c r="AO451">
        <v>0</v>
      </c>
      <c r="AP451" t="str">
        <v>Carry f**************uly to *****</v>
      </c>
      <c r="AQ451">
        <v>1855.5</v>
      </c>
      <c r="AR451" t="str">
        <v xml:space="preserve">FCR-6.3 </v>
      </c>
      <c r="AS451" t="str">
        <v>Q2</v>
      </c>
    </row>
    <row r="452" spans="1:45" x14ac:dyDescent="0.25">
      <c r="A452" t="str">
        <v>B</v>
      </c>
      <c r="B452" t="str">
        <v>X5</v>
      </c>
      <c r="C452">
        <v>1573577</v>
      </c>
      <c r="D452">
        <v>43</v>
      </c>
      <c r="E452" s="2">
        <v>44742</v>
      </c>
      <c r="F452">
        <v>202206</v>
      </c>
      <c r="G452" t="str">
        <v>47217</v>
      </c>
      <c r="H452" t="str">
        <v>Severance pay</v>
      </c>
      <c r="I452">
        <v>590</v>
      </c>
      <c r="J452">
        <v>65804</v>
      </c>
      <c r="K452" t="str">
        <v>PID65000</v>
      </c>
      <c r="L452" t="str">
        <v>EU</v>
      </c>
      <c r="M452">
        <v>0</v>
      </c>
      <c r="N452">
        <v>0</v>
      </c>
      <c r="O452">
        <v>5</v>
      </c>
      <c r="P452" t="str">
        <v>Southeast Asia</v>
      </c>
      <c r="Q452">
        <v>0</v>
      </c>
      <c r="R452" t="str">
        <v>Seniori**************a on Ma*****</v>
      </c>
      <c r="S452">
        <v>55.72</v>
      </c>
      <c r="T452" t="str">
        <v>FCR-1.1.2.26</v>
      </c>
      <c r="U452" t="str">
        <v>Q2</v>
      </c>
      <c r="Y452" t="str">
        <v>B</v>
      </c>
      <c r="Z452" t="str">
        <v>X5</v>
      </c>
      <c r="AA452">
        <v>1573582</v>
      </c>
      <c r="AB452">
        <v>4</v>
      </c>
      <c r="AC452">
        <v>44742</v>
      </c>
      <c r="AD452">
        <v>202206</v>
      </c>
      <c r="AE452" t="str">
        <v>46570</v>
      </c>
      <c r="AF452" t="str">
        <v>Banking costs</v>
      </c>
      <c r="AG452">
        <v>590</v>
      </c>
      <c r="AH452">
        <v>65827</v>
      </c>
      <c r="AI452" t="str">
        <v>PID65000</v>
      </c>
      <c r="AJ452" t="str">
        <v>EU</v>
      </c>
      <c r="AK452">
        <v>0</v>
      </c>
      <c r="AL452">
        <v>0</v>
      </c>
      <c r="AM452">
        <v>5</v>
      </c>
      <c r="AN452" t="str">
        <v>Southeast Asia</v>
      </c>
      <c r="AO452">
        <v>0</v>
      </c>
      <c r="AP452" t="str">
        <v>Bank in**************Jun 202*****</v>
      </c>
      <c r="AQ452">
        <v>-2.67</v>
      </c>
      <c r="AR452" t="str">
        <v xml:space="preserve">FCR-5.6 </v>
      </c>
      <c r="AS452" t="str">
        <v>Q2</v>
      </c>
    </row>
    <row r="453" spans="1:45" x14ac:dyDescent="0.25">
      <c r="A453" t="str">
        <v>B</v>
      </c>
      <c r="B453" t="str">
        <v>X5</v>
      </c>
      <c r="C453">
        <v>1573577</v>
      </c>
      <c r="D453">
        <v>45</v>
      </c>
      <c r="E453" s="2">
        <v>44742</v>
      </c>
      <c r="F453">
        <v>202206</v>
      </c>
      <c r="G453" t="str">
        <v>47217</v>
      </c>
      <c r="H453" t="str">
        <v>Severance pay</v>
      </c>
      <c r="I453">
        <v>590</v>
      </c>
      <c r="J453">
        <v>65802</v>
      </c>
      <c r="K453" t="str">
        <v>PID65000</v>
      </c>
      <c r="L453" t="str">
        <v>EU</v>
      </c>
      <c r="M453">
        <v>0</v>
      </c>
      <c r="N453">
        <v>0</v>
      </c>
      <c r="O453">
        <v>5</v>
      </c>
      <c r="P453" t="str">
        <v>Southeast Asia</v>
      </c>
      <c r="Q453">
        <v>0</v>
      </c>
      <c r="R453" t="str">
        <v>Seniori**************y on Ma*****</v>
      </c>
      <c r="S453">
        <v>96.35</v>
      </c>
      <c r="T453" t="str">
        <v>FCR-1.1.1.33</v>
      </c>
      <c r="U453" t="str">
        <v>Q2</v>
      </c>
      <c r="Y453" t="str">
        <v>B</v>
      </c>
      <c r="Z453" t="str">
        <v>X5</v>
      </c>
      <c r="AA453">
        <v>1573582</v>
      </c>
      <c r="AB453">
        <v>5</v>
      </c>
      <c r="AC453">
        <v>44742</v>
      </c>
      <c r="AD453">
        <v>202206</v>
      </c>
      <c r="AE453" t="str">
        <v>46570</v>
      </c>
      <c r="AF453" t="str">
        <v>Banking costs</v>
      </c>
      <c r="AG453">
        <v>590</v>
      </c>
      <c r="AH453">
        <v>65827</v>
      </c>
      <c r="AI453" t="str">
        <v>PID65000</v>
      </c>
      <c r="AJ453" t="str">
        <v>EU</v>
      </c>
      <c r="AK453">
        <v>0</v>
      </c>
      <c r="AL453">
        <v>0</v>
      </c>
      <c r="AM453">
        <v>5</v>
      </c>
      <c r="AN453" t="str">
        <v>Southeast Asia</v>
      </c>
      <c r="AO453">
        <v>0</v>
      </c>
      <c r="AP453" t="str">
        <v>Bank in**************Mar 202*****</v>
      </c>
      <c r="AQ453">
        <v>-0.54</v>
      </c>
      <c r="AR453" t="str">
        <v xml:space="preserve">FCR-5.6 </v>
      </c>
      <c r="AS453" t="str">
        <v>Q2</v>
      </c>
    </row>
    <row r="454" spans="1:45" x14ac:dyDescent="0.25">
      <c r="A454" t="str">
        <v>B</v>
      </c>
      <c r="B454" t="str">
        <v>X5</v>
      </c>
      <c r="C454">
        <v>1573577</v>
      </c>
      <c r="D454">
        <v>47</v>
      </c>
      <c r="E454" s="2">
        <v>44742</v>
      </c>
      <c r="F454">
        <v>202206</v>
      </c>
      <c r="G454" t="str">
        <v>47217</v>
      </c>
      <c r="H454" t="str">
        <v>Severance pay</v>
      </c>
      <c r="I454">
        <v>590</v>
      </c>
      <c r="J454">
        <v>65805</v>
      </c>
      <c r="K454" t="str">
        <v>PID65000</v>
      </c>
      <c r="L454" t="str">
        <v>EU</v>
      </c>
      <c r="M454">
        <v>0</v>
      </c>
      <c r="N454">
        <v>0</v>
      </c>
      <c r="O454">
        <v>5</v>
      </c>
      <c r="P454" t="str">
        <v>Southeast Asia</v>
      </c>
      <c r="Q454">
        <v>0</v>
      </c>
      <c r="R454" t="str">
        <v>Seniori**************a on Ma*****</v>
      </c>
      <c r="S454">
        <v>8.09</v>
      </c>
      <c r="T454" t="str">
        <v>FCR-1.1.2.27</v>
      </c>
      <c r="U454" t="str">
        <v>Q2</v>
      </c>
      <c r="Y454" t="str">
        <v>B</v>
      </c>
      <c r="Z454" t="str">
        <v>X5</v>
      </c>
      <c r="AA454">
        <v>1573583</v>
      </c>
      <c r="AB454">
        <v>0</v>
      </c>
      <c r="AC454">
        <v>44742</v>
      </c>
      <c r="AD454">
        <v>202206</v>
      </c>
      <c r="AE454" t="str">
        <v>44323</v>
      </c>
      <c r="AF454" t="str">
        <v>Sub granting</v>
      </c>
      <c r="AG454">
        <v>590</v>
      </c>
      <c r="AH454">
        <v>65830</v>
      </c>
      <c r="AI454" t="str">
        <v>PID65000</v>
      </c>
      <c r="AJ454" t="str">
        <v>EU</v>
      </c>
      <c r="AK454">
        <v>0</v>
      </c>
      <c r="AL454">
        <v>0</v>
      </c>
      <c r="AM454">
        <v>5</v>
      </c>
      <c r="AN454" t="str">
        <v>Southeast Asia</v>
      </c>
      <c r="AO454">
        <v>0</v>
      </c>
      <c r="AP454" t="str">
        <v>Settlem**************n 2022*****</v>
      </c>
      <c r="AQ454">
        <v>-9102.94</v>
      </c>
      <c r="AR454" t="str">
        <v xml:space="preserve">FCR-6.3 </v>
      </c>
      <c r="AS454" t="str">
        <v>Q2</v>
      </c>
    </row>
    <row r="455" spans="1:45" x14ac:dyDescent="0.25">
      <c r="A455" t="str">
        <v>B</v>
      </c>
      <c r="B455" t="str">
        <v>X5</v>
      </c>
      <c r="C455">
        <v>1573577</v>
      </c>
      <c r="D455">
        <v>50</v>
      </c>
      <c r="E455" s="2">
        <v>44742</v>
      </c>
      <c r="F455">
        <v>202206</v>
      </c>
      <c r="G455" t="str">
        <v>47217</v>
      </c>
      <c r="H455" t="str">
        <v>Severance pay</v>
      </c>
      <c r="I455">
        <v>590</v>
      </c>
      <c r="J455">
        <v>65807</v>
      </c>
      <c r="K455" t="str">
        <v>PID65000</v>
      </c>
      <c r="L455" t="str">
        <v>EU</v>
      </c>
      <c r="M455">
        <v>0</v>
      </c>
      <c r="N455">
        <v>0</v>
      </c>
      <c r="O455">
        <v>5</v>
      </c>
      <c r="P455" t="str">
        <v>Southeast Asia</v>
      </c>
      <c r="Q455">
        <v>0</v>
      </c>
      <c r="R455" t="str">
        <v>Seniori**************ch on J*****</v>
      </c>
      <c r="S455">
        <v>5.23</v>
      </c>
      <c r="T455" t="str">
        <v>FCR-1.1.2.29</v>
      </c>
      <c r="U455" t="str">
        <v>Q2</v>
      </c>
      <c r="Y455" t="str">
        <v>B</v>
      </c>
      <c r="Z455" t="str">
        <v>X5</v>
      </c>
      <c r="AA455">
        <v>1573583</v>
      </c>
      <c r="AB455">
        <v>1</v>
      </c>
      <c r="AC455">
        <v>44742</v>
      </c>
      <c r="AD455">
        <v>202206</v>
      </c>
      <c r="AE455" t="str">
        <v>44323</v>
      </c>
      <c r="AF455" t="str">
        <v>Sub granting</v>
      </c>
      <c r="AG455">
        <v>590</v>
      </c>
      <c r="AH455">
        <v>65830</v>
      </c>
      <c r="AI455" t="str">
        <v>PID65000</v>
      </c>
      <c r="AJ455" t="str">
        <v>EU</v>
      </c>
      <c r="AK455">
        <v>0</v>
      </c>
      <c r="AL455">
        <v>0</v>
      </c>
      <c r="AM455">
        <v>5</v>
      </c>
      <c r="AN455" t="str">
        <v>Southeast Asia</v>
      </c>
      <c r="AO455">
        <v>0</v>
      </c>
      <c r="AP455" t="str">
        <v>settlem**************ard Q2-*****</v>
      </c>
      <c r="AQ455">
        <v>-1285.6300000000001</v>
      </c>
      <c r="AR455" t="str">
        <v xml:space="preserve">FCR-6.3 </v>
      </c>
      <c r="AS455" t="str">
        <v>Q2</v>
      </c>
    </row>
    <row r="456" spans="1:45" x14ac:dyDescent="0.25">
      <c r="A456" t="str">
        <v>B</v>
      </c>
      <c r="B456" t="str">
        <v>X5</v>
      </c>
      <c r="C456">
        <v>1573577</v>
      </c>
      <c r="D456">
        <v>52</v>
      </c>
      <c r="E456" s="2">
        <v>44742</v>
      </c>
      <c r="F456">
        <v>202206</v>
      </c>
      <c r="G456" t="str">
        <v>47217</v>
      </c>
      <c r="H456" t="str">
        <v>Severance pay</v>
      </c>
      <c r="I456">
        <v>590</v>
      </c>
      <c r="J456">
        <v>65804</v>
      </c>
      <c r="K456" t="str">
        <v>PID65000</v>
      </c>
      <c r="L456" t="str">
        <v>EU</v>
      </c>
      <c r="M456">
        <v>0</v>
      </c>
      <c r="N456">
        <v>0</v>
      </c>
      <c r="O456">
        <v>5</v>
      </c>
      <c r="P456" t="str">
        <v>Southeast Asia</v>
      </c>
      <c r="Q456">
        <v>0</v>
      </c>
      <c r="R456" t="str">
        <v>Seniori**************a on Ju*****</v>
      </c>
      <c r="S456">
        <v>57.39</v>
      </c>
      <c r="T456" t="str">
        <v>FCR-1.1.2.26</v>
      </c>
      <c r="U456" t="str">
        <v>Q2</v>
      </c>
      <c r="Y456" t="str">
        <v>B</v>
      </c>
      <c r="Z456" t="str">
        <v>X5</v>
      </c>
      <c r="AA456">
        <v>1573583</v>
      </c>
      <c r="AB456">
        <v>2</v>
      </c>
      <c r="AC456">
        <v>44742</v>
      </c>
      <c r="AD456">
        <v>202206</v>
      </c>
      <c r="AE456" t="str">
        <v>44323</v>
      </c>
      <c r="AF456" t="str">
        <v>Sub granting</v>
      </c>
      <c r="AG456">
        <v>590</v>
      </c>
      <c r="AH456">
        <v>65830</v>
      </c>
      <c r="AI456" t="str">
        <v>PID65000</v>
      </c>
      <c r="AJ456" t="str">
        <v>EU</v>
      </c>
      <c r="AK456">
        <v>0</v>
      </c>
      <c r="AL456">
        <v>0</v>
      </c>
      <c r="AM456">
        <v>5</v>
      </c>
      <c r="AN456" t="str">
        <v>Southeast Asia</v>
      </c>
      <c r="AO456">
        <v>0</v>
      </c>
      <c r="AP456" t="str">
        <v>Q2-2022**************re from*****</v>
      </c>
      <c r="AQ456">
        <v>8109.85</v>
      </c>
      <c r="AR456" t="str">
        <v xml:space="preserve">FCR-6.3 </v>
      </c>
      <c r="AS456" t="str">
        <v>Q2</v>
      </c>
    </row>
    <row r="457" spans="1:45" x14ac:dyDescent="0.25">
      <c r="A457" t="str">
        <v>B</v>
      </c>
      <c r="B457" t="str">
        <v>X5</v>
      </c>
      <c r="C457">
        <v>1573577</v>
      </c>
      <c r="D457">
        <v>54</v>
      </c>
      <c r="E457" s="2">
        <v>44742</v>
      </c>
      <c r="F457">
        <v>202206</v>
      </c>
      <c r="G457" t="str">
        <v>47217</v>
      </c>
      <c r="H457" t="str">
        <v>Severance pay</v>
      </c>
      <c r="I457">
        <v>590</v>
      </c>
      <c r="J457">
        <v>65802</v>
      </c>
      <c r="K457" t="str">
        <v>PID65000</v>
      </c>
      <c r="L457" t="str">
        <v>EU</v>
      </c>
      <c r="M457">
        <v>0</v>
      </c>
      <c r="N457">
        <v>0</v>
      </c>
      <c r="O457">
        <v>5</v>
      </c>
      <c r="P457" t="str">
        <v>Southeast Asia</v>
      </c>
      <c r="Q457">
        <v>0</v>
      </c>
      <c r="R457" t="str">
        <v>Seniori**************y on Ju*****</v>
      </c>
      <c r="S457">
        <v>66.88</v>
      </c>
      <c r="T457" t="str">
        <v>FCR-1.1.1.33</v>
      </c>
      <c r="U457" t="str">
        <v>Q2</v>
      </c>
      <c r="Y457" t="str">
        <v>B</v>
      </c>
      <c r="Z457" t="str">
        <v>X5</v>
      </c>
      <c r="AA457">
        <v>1573583</v>
      </c>
      <c r="AB457">
        <v>3</v>
      </c>
      <c r="AC457">
        <v>44742</v>
      </c>
      <c r="AD457">
        <v>202206</v>
      </c>
      <c r="AE457" t="str">
        <v>44323</v>
      </c>
      <c r="AF457" t="str">
        <v>Sub granting</v>
      </c>
      <c r="AG457">
        <v>590</v>
      </c>
      <c r="AH457">
        <v>65830</v>
      </c>
      <c r="AI457" t="str">
        <v>PID65000</v>
      </c>
      <c r="AJ457" t="str">
        <v>EU</v>
      </c>
      <c r="AK457">
        <v>0</v>
      </c>
      <c r="AL457">
        <v>0</v>
      </c>
      <c r="AM457">
        <v>5</v>
      </c>
      <c r="AN457" t="str">
        <v>Southeast Asia</v>
      </c>
      <c r="AO457">
        <v>0</v>
      </c>
      <c r="AP457" t="str">
        <v>Carry f**************uly to *****</v>
      </c>
      <c r="AQ457">
        <v>2284.6799999999998</v>
      </c>
      <c r="AR457" t="str">
        <v xml:space="preserve">FCR-6.3 </v>
      </c>
      <c r="AS457" t="str">
        <v>Q2</v>
      </c>
    </row>
    <row r="458" spans="1:45" x14ac:dyDescent="0.25">
      <c r="A458" t="str">
        <v>B</v>
      </c>
      <c r="B458" t="str">
        <v>X5</v>
      </c>
      <c r="C458">
        <v>1573577</v>
      </c>
      <c r="D458">
        <v>56</v>
      </c>
      <c r="E458" s="2">
        <v>44742</v>
      </c>
      <c r="F458">
        <v>202206</v>
      </c>
      <c r="G458" t="str">
        <v>47217</v>
      </c>
      <c r="H458" t="str">
        <v>Severance pay</v>
      </c>
      <c r="I458">
        <v>590</v>
      </c>
      <c r="J458">
        <v>65805</v>
      </c>
      <c r="K458" t="str">
        <v>PID65000</v>
      </c>
      <c r="L458" t="str">
        <v>EU</v>
      </c>
      <c r="M458">
        <v>0</v>
      </c>
      <c r="N458">
        <v>0</v>
      </c>
      <c r="O458">
        <v>5</v>
      </c>
      <c r="P458" t="str">
        <v>Southeast Asia</v>
      </c>
      <c r="Q458">
        <v>0</v>
      </c>
      <c r="R458" t="str">
        <v>Seniori**************a on Ju*****</v>
      </c>
      <c r="S458">
        <v>9.01</v>
      </c>
      <c r="T458" t="str">
        <v>FCR-1.1.2.27</v>
      </c>
      <c r="U458" t="str">
        <v>Q2</v>
      </c>
      <c r="Y458" t="str">
        <v>B</v>
      </c>
      <c r="Z458" t="str">
        <v>X5</v>
      </c>
      <c r="AA458">
        <v>1573583</v>
      </c>
      <c r="AB458">
        <v>4</v>
      </c>
      <c r="AC458">
        <v>44742</v>
      </c>
      <c r="AD458">
        <v>202206</v>
      </c>
      <c r="AE458" t="str">
        <v>46570</v>
      </c>
      <c r="AF458" t="str">
        <v>Banking costs</v>
      </c>
      <c r="AG458">
        <v>590</v>
      </c>
      <c r="AH458">
        <v>65827</v>
      </c>
      <c r="AI458" t="str">
        <v>PID65000</v>
      </c>
      <c r="AJ458" t="str">
        <v>EU</v>
      </c>
      <c r="AK458">
        <v>0</v>
      </c>
      <c r="AL458">
        <v>0</v>
      </c>
      <c r="AM458">
        <v>5</v>
      </c>
      <c r="AN458" t="str">
        <v>Southeast Asia</v>
      </c>
      <c r="AO458">
        <v>0</v>
      </c>
      <c r="AP458" t="str">
        <v>Bank in**************-Jun 20*****</v>
      </c>
      <c r="AQ458">
        <v>-5.45</v>
      </c>
      <c r="AR458" t="str">
        <v xml:space="preserve">FCR-5.6 </v>
      </c>
      <c r="AS458" t="str">
        <v>Q2</v>
      </c>
    </row>
    <row r="459" spans="1:45" x14ac:dyDescent="0.25">
      <c r="A459" t="str">
        <v>B</v>
      </c>
      <c r="B459" t="str">
        <v>H5</v>
      </c>
      <c r="C459">
        <v>1573579</v>
      </c>
      <c r="D459">
        <v>0</v>
      </c>
      <c r="E459" s="2">
        <v>44742</v>
      </c>
      <c r="F459">
        <v>202206</v>
      </c>
      <c r="G459" t="str">
        <v>47622</v>
      </c>
      <c r="H459" t="str">
        <v>Health care (Regional offices)</v>
      </c>
      <c r="I459">
        <v>590</v>
      </c>
      <c r="J459">
        <v>65802</v>
      </c>
      <c r="K459" t="str">
        <v>PID65000</v>
      </c>
      <c r="L459" t="str">
        <v>EU</v>
      </c>
      <c r="M459">
        <v>0</v>
      </c>
      <c r="N459">
        <v>0</v>
      </c>
      <c r="O459">
        <v>5</v>
      </c>
      <c r="P459" t="str">
        <v>Southeast Asia</v>
      </c>
      <c r="Q459">
        <v>0</v>
      </c>
      <c r="R459" t="str">
        <v>CB:Tran**************_Medica*****</v>
      </c>
      <c r="S459">
        <v>-96</v>
      </c>
      <c r="T459" t="str">
        <v>FCR-1.1.1.33</v>
      </c>
      <c r="U459" t="str">
        <v>Q2</v>
      </c>
      <c r="Y459" t="str">
        <v>B</v>
      </c>
      <c r="Z459" t="str">
        <v>X5</v>
      </c>
      <c r="AA459">
        <v>1573583</v>
      </c>
      <c r="AB459">
        <v>5</v>
      </c>
      <c r="AC459">
        <v>44742</v>
      </c>
      <c r="AD459">
        <v>202206</v>
      </c>
      <c r="AE459" t="str">
        <v>46570</v>
      </c>
      <c r="AF459" t="str">
        <v>Banking costs</v>
      </c>
      <c r="AG459">
        <v>590</v>
      </c>
      <c r="AH459">
        <v>65827</v>
      </c>
      <c r="AI459" t="str">
        <v>PID65000</v>
      </c>
      <c r="AJ459" t="str">
        <v>EU</v>
      </c>
      <c r="AK459">
        <v>0</v>
      </c>
      <c r="AL459">
        <v>0</v>
      </c>
      <c r="AM459">
        <v>5</v>
      </c>
      <c r="AN459" t="str">
        <v>Southeast Asia</v>
      </c>
      <c r="AO459">
        <v>0</v>
      </c>
      <c r="AP459" t="str">
        <v>Bank in**************-Mar 20*****</v>
      </c>
      <c r="AQ459">
        <v>-0.51</v>
      </c>
      <c r="AR459" t="str">
        <v xml:space="preserve">FCR-5.6 </v>
      </c>
      <c r="AS459" t="str">
        <v>Q2</v>
      </c>
    </row>
    <row r="460" spans="1:45" x14ac:dyDescent="0.25">
      <c r="A460" t="str">
        <v>B</v>
      </c>
      <c r="B460" t="str">
        <v>H5</v>
      </c>
      <c r="C460">
        <v>1573579</v>
      </c>
      <c r="D460">
        <v>2</v>
      </c>
      <c r="E460" s="2">
        <v>44742</v>
      </c>
      <c r="F460">
        <v>202206</v>
      </c>
      <c r="G460" t="str">
        <v>47622</v>
      </c>
      <c r="H460" t="str">
        <v>Health care (Regional offices)</v>
      </c>
      <c r="I460">
        <v>590</v>
      </c>
      <c r="J460">
        <v>65802</v>
      </c>
      <c r="K460" t="str">
        <v>PID65000</v>
      </c>
      <c r="L460" t="str">
        <v>EU</v>
      </c>
      <c r="M460">
        <v>0</v>
      </c>
      <c r="N460">
        <v>0</v>
      </c>
      <c r="O460">
        <v>5</v>
      </c>
      <c r="P460" t="str">
        <v>Southeast Asia</v>
      </c>
      <c r="Q460">
        <v>0</v>
      </c>
      <c r="R460" t="str">
        <v>*******************</v>
      </c>
      <c r="S460">
        <v>337.1</v>
      </c>
      <c r="T460" t="str">
        <v>FCR-1.1.1.33</v>
      </c>
      <c r="U460" t="str">
        <v>Q2</v>
      </c>
      <c r="Y460" t="str">
        <v>B</v>
      </c>
      <c r="Z460" t="str">
        <v>X5</v>
      </c>
      <c r="AA460">
        <v>1573584</v>
      </c>
      <c r="AB460">
        <v>0</v>
      </c>
      <c r="AC460">
        <v>44742</v>
      </c>
      <c r="AD460">
        <v>202206</v>
      </c>
      <c r="AE460" t="str">
        <v>44323</v>
      </c>
      <c r="AF460" t="str">
        <v>Sub granting</v>
      </c>
      <c r="AG460">
        <v>590</v>
      </c>
      <c r="AH460">
        <v>65830</v>
      </c>
      <c r="AI460" t="str">
        <v>PID65000</v>
      </c>
      <c r="AJ460" t="str">
        <v>EU</v>
      </c>
      <c r="AK460">
        <v>0</v>
      </c>
      <c r="AL460">
        <v>0</v>
      </c>
      <c r="AM460">
        <v>5</v>
      </c>
      <c r="AN460" t="str">
        <v>Southeast Asia</v>
      </c>
      <c r="AO460">
        <v>0</v>
      </c>
      <c r="AP460" t="str">
        <v>Settlem**************n 2022*****</v>
      </c>
      <c r="AQ460">
        <v>-4119.41</v>
      </c>
      <c r="AR460" t="str">
        <v xml:space="preserve">FCR-6.3 </v>
      </c>
      <c r="AS460" t="str">
        <v>Q2</v>
      </c>
    </row>
    <row r="461" spans="1:45" x14ac:dyDescent="0.25">
      <c r="A461" t="str">
        <v>B</v>
      </c>
      <c r="B461" t="str">
        <v>X5</v>
      </c>
      <c r="C461">
        <v>1573582</v>
      </c>
      <c r="D461">
        <v>0</v>
      </c>
      <c r="E461" s="2">
        <v>44742</v>
      </c>
      <c r="F461">
        <v>202206</v>
      </c>
      <c r="G461" t="str">
        <v>44323</v>
      </c>
      <c r="H461" t="str">
        <v>Sub granting</v>
      </c>
      <c r="I461">
        <v>590</v>
      </c>
      <c r="J461">
        <v>65830</v>
      </c>
      <c r="K461" t="str">
        <v>PID65000</v>
      </c>
      <c r="L461" t="str">
        <v>EU</v>
      </c>
      <c r="M461">
        <v>0</v>
      </c>
      <c r="N461">
        <v>0</v>
      </c>
      <c r="O461">
        <v>5</v>
      </c>
      <c r="P461" t="str">
        <v>Southeast Asia</v>
      </c>
      <c r="Q461">
        <v>0</v>
      </c>
      <c r="R461" t="str">
        <v>Settlem************** 2022*****</v>
      </c>
      <c r="S461">
        <v>-5734.68</v>
      </c>
      <c r="T461" t="str">
        <v xml:space="preserve">FCR-6.3 </v>
      </c>
      <c r="U461" t="str">
        <v>Q2</v>
      </c>
      <c r="Y461" t="str">
        <v>B</v>
      </c>
      <c r="Z461" t="str">
        <v>X5</v>
      </c>
      <c r="AA461">
        <v>1573584</v>
      </c>
      <c r="AB461">
        <v>1</v>
      </c>
      <c r="AC461">
        <v>44742</v>
      </c>
      <c r="AD461">
        <v>202206</v>
      </c>
      <c r="AE461" t="str">
        <v>44323</v>
      </c>
      <c r="AF461" t="str">
        <v>Sub granting</v>
      </c>
      <c r="AG461">
        <v>590</v>
      </c>
      <c r="AH461">
        <v>65830</v>
      </c>
      <c r="AI461" t="str">
        <v>PID65000</v>
      </c>
      <c r="AJ461" t="str">
        <v>EU</v>
      </c>
      <c r="AK461">
        <v>0</v>
      </c>
      <c r="AL461">
        <v>0</v>
      </c>
      <c r="AM461">
        <v>5</v>
      </c>
      <c r="AN461" t="str">
        <v>Southeast Asia</v>
      </c>
      <c r="AO461">
        <v>0</v>
      </c>
      <c r="AP461" t="str">
        <v>settlem**************ard Q2-*****</v>
      </c>
      <c r="AQ461">
        <v>-697.89</v>
      </c>
      <c r="AR461" t="str">
        <v xml:space="preserve">FCR-6.3 </v>
      </c>
      <c r="AS461" t="str">
        <v>Q2</v>
      </c>
    </row>
    <row r="462" spans="1:45" x14ac:dyDescent="0.25">
      <c r="A462" t="str">
        <v>B</v>
      </c>
      <c r="B462" t="str">
        <v>X5</v>
      </c>
      <c r="C462">
        <v>1573582</v>
      </c>
      <c r="D462">
        <v>1</v>
      </c>
      <c r="E462" s="2">
        <v>44742</v>
      </c>
      <c r="F462">
        <v>202206</v>
      </c>
      <c r="G462" t="str">
        <v>44323</v>
      </c>
      <c r="H462" t="str">
        <v>Sub granting</v>
      </c>
      <c r="I462">
        <v>590</v>
      </c>
      <c r="J462">
        <v>65830</v>
      </c>
      <c r="K462" t="str">
        <v>PID65000</v>
      </c>
      <c r="L462" t="str">
        <v>EU</v>
      </c>
      <c r="M462">
        <v>0</v>
      </c>
      <c r="N462">
        <v>0</v>
      </c>
      <c r="O462">
        <v>5</v>
      </c>
      <c r="P462" t="str">
        <v>Southeast Asia</v>
      </c>
      <c r="Q462">
        <v>0</v>
      </c>
      <c r="R462" t="str">
        <v>settlem**************ard Q2-*****</v>
      </c>
      <c r="S462">
        <v>-2444.84</v>
      </c>
      <c r="T462" t="str">
        <v xml:space="preserve">FCR-6.3 </v>
      </c>
      <c r="U462" t="str">
        <v>Q2</v>
      </c>
      <c r="Y462" t="str">
        <v>B</v>
      </c>
      <c r="Z462" t="str">
        <v>X5</v>
      </c>
      <c r="AA462">
        <v>1573584</v>
      </c>
      <c r="AB462">
        <v>2</v>
      </c>
      <c r="AC462">
        <v>44742</v>
      </c>
      <c r="AD462">
        <v>202206</v>
      </c>
      <c r="AE462" t="str">
        <v>44323</v>
      </c>
      <c r="AF462" t="str">
        <v>Sub granting</v>
      </c>
      <c r="AG462">
        <v>590</v>
      </c>
      <c r="AH462">
        <v>65830</v>
      </c>
      <c r="AI462" t="str">
        <v>PID65000</v>
      </c>
      <c r="AJ462" t="str">
        <v>EU</v>
      </c>
      <c r="AK462">
        <v>0</v>
      </c>
      <c r="AL462">
        <v>0</v>
      </c>
      <c r="AM462">
        <v>5</v>
      </c>
      <c r="AN462" t="str">
        <v>Southeast Asia</v>
      </c>
      <c r="AO462">
        <v>0</v>
      </c>
      <c r="AP462" t="str">
        <v>Q2-2022**************e from *****</v>
      </c>
      <c r="AQ462">
        <v>3442.11</v>
      </c>
      <c r="AR462" t="str">
        <v xml:space="preserve">FCR-6.3 </v>
      </c>
      <c r="AS462" t="str">
        <v>Q2</v>
      </c>
    </row>
    <row r="463" spans="1:45" x14ac:dyDescent="0.25">
      <c r="A463" t="str">
        <v>B</v>
      </c>
      <c r="B463" t="str">
        <v>X5</v>
      </c>
      <c r="C463">
        <v>1573582</v>
      </c>
      <c r="D463">
        <v>2</v>
      </c>
      <c r="E463" s="2">
        <v>44742</v>
      </c>
      <c r="F463">
        <v>202206</v>
      </c>
      <c r="G463" t="str">
        <v>44323</v>
      </c>
      <c r="H463" t="str">
        <v>Sub granting</v>
      </c>
      <c r="I463">
        <v>590</v>
      </c>
      <c r="J463">
        <v>65830</v>
      </c>
      <c r="K463" t="str">
        <v>PID65000</v>
      </c>
      <c r="L463" t="str">
        <v>EU</v>
      </c>
      <c r="M463">
        <v>0</v>
      </c>
      <c r="N463">
        <v>0</v>
      </c>
      <c r="O463">
        <v>5</v>
      </c>
      <c r="P463" t="str">
        <v>Southeast Asia</v>
      </c>
      <c r="Q463">
        <v>0</v>
      </c>
      <c r="R463" t="str">
        <v>Q2-2022**************e from *****</v>
      </c>
      <c r="S463">
        <v>6327.23</v>
      </c>
      <c r="T463" t="str">
        <v xml:space="preserve">FCR-6.3 </v>
      </c>
      <c r="U463" t="str">
        <v>Q2</v>
      </c>
      <c r="Y463" t="str">
        <v>B</v>
      </c>
      <c r="Z463" t="str">
        <v>X5</v>
      </c>
      <c r="AA463">
        <v>1573584</v>
      </c>
      <c r="AB463">
        <v>3</v>
      </c>
      <c r="AC463">
        <v>44742</v>
      </c>
      <c r="AD463">
        <v>202206</v>
      </c>
      <c r="AE463" t="str">
        <v>44323</v>
      </c>
      <c r="AF463" t="str">
        <v>Sub granting</v>
      </c>
      <c r="AG463">
        <v>590</v>
      </c>
      <c r="AH463">
        <v>65830</v>
      </c>
      <c r="AI463" t="str">
        <v>PID65000</v>
      </c>
      <c r="AJ463" t="str">
        <v>EU</v>
      </c>
      <c r="AK463">
        <v>0</v>
      </c>
      <c r="AL463">
        <v>0</v>
      </c>
      <c r="AM463">
        <v>5</v>
      </c>
      <c r="AN463" t="str">
        <v>Southeast Asia</v>
      </c>
      <c r="AO463">
        <v>0</v>
      </c>
      <c r="AP463" t="str">
        <v>Carry f**************uly to *****</v>
      </c>
      <c r="AQ463">
        <v>1375.19</v>
      </c>
      <c r="AR463" t="str">
        <v xml:space="preserve">FCR-6.3 </v>
      </c>
      <c r="AS463" t="str">
        <v>Q2</v>
      </c>
    </row>
    <row r="464" spans="1:45" x14ac:dyDescent="0.25">
      <c r="A464" t="str">
        <v>B</v>
      </c>
      <c r="B464" t="str">
        <v>X5</v>
      </c>
      <c r="C464">
        <v>1573582</v>
      </c>
      <c r="D464">
        <v>3</v>
      </c>
      <c r="E464" s="2">
        <v>44742</v>
      </c>
      <c r="F464">
        <v>202206</v>
      </c>
      <c r="G464" t="str">
        <v>44323</v>
      </c>
      <c r="H464" t="str">
        <v>Sub granting</v>
      </c>
      <c r="I464">
        <v>590</v>
      </c>
      <c r="J464">
        <v>65830</v>
      </c>
      <c r="K464" t="str">
        <v>PID65000</v>
      </c>
      <c r="L464" t="str">
        <v>EU</v>
      </c>
      <c r="M464">
        <v>0</v>
      </c>
      <c r="N464">
        <v>0</v>
      </c>
      <c r="O464">
        <v>5</v>
      </c>
      <c r="P464" t="str">
        <v>Southeast Asia</v>
      </c>
      <c r="Q464">
        <v>0</v>
      </c>
      <c r="R464" t="str">
        <v>Carry f**************uly to *****</v>
      </c>
      <c r="S464">
        <v>1855.5</v>
      </c>
      <c r="T464" t="str">
        <v xml:space="preserve">FCR-6.3 </v>
      </c>
      <c r="U464" t="str">
        <v>Q2</v>
      </c>
      <c r="Y464" t="str">
        <v>B</v>
      </c>
      <c r="Z464" t="str">
        <v>X5</v>
      </c>
      <c r="AA464">
        <v>1573585</v>
      </c>
      <c r="AB464">
        <v>0</v>
      </c>
      <c r="AC464">
        <v>44742</v>
      </c>
      <c r="AD464">
        <v>202206</v>
      </c>
      <c r="AE464" t="str">
        <v>46310</v>
      </c>
      <c r="AF464" t="str">
        <v>Corporate insurance</v>
      </c>
      <c r="AG464">
        <v>590</v>
      </c>
      <c r="AH464">
        <v>65822</v>
      </c>
      <c r="AI464" t="str">
        <v>PID65000</v>
      </c>
      <c r="AJ464" t="str">
        <v>EU</v>
      </c>
      <c r="AK464">
        <v>0</v>
      </c>
      <c r="AL464">
        <v>0</v>
      </c>
      <c r="AM464">
        <v>5</v>
      </c>
      <c r="AN464" t="str">
        <v>Southeast Asia</v>
      </c>
      <c r="AO464">
        <v>0</v>
      </c>
      <c r="AP464" t="str">
        <v>Office **************lary_MG*****</v>
      </c>
      <c r="AQ464">
        <v>1.31</v>
      </c>
      <c r="AR464" t="str">
        <v xml:space="preserve">FCR-4.4 </v>
      </c>
      <c r="AS464" t="str">
        <v>Q2</v>
      </c>
    </row>
    <row r="465" spans="1:45" x14ac:dyDescent="0.25">
      <c r="A465" t="str">
        <v>B</v>
      </c>
      <c r="B465" t="str">
        <v>X5</v>
      </c>
      <c r="C465">
        <v>1573582</v>
      </c>
      <c r="D465">
        <v>4</v>
      </c>
      <c r="E465" s="2">
        <v>44742</v>
      </c>
      <c r="F465">
        <v>202206</v>
      </c>
      <c r="G465" t="str">
        <v>46570</v>
      </c>
      <c r="H465" t="str">
        <v>Banking costs</v>
      </c>
      <c r="I465">
        <v>590</v>
      </c>
      <c r="J465">
        <v>65827</v>
      </c>
      <c r="K465" t="str">
        <v>PID65000</v>
      </c>
      <c r="L465" t="str">
        <v>EU</v>
      </c>
      <c r="M465">
        <v>0</v>
      </c>
      <c r="N465">
        <v>0</v>
      </c>
      <c r="O465">
        <v>5</v>
      </c>
      <c r="P465" t="str">
        <v>Southeast Asia</v>
      </c>
      <c r="Q465">
        <v>0</v>
      </c>
      <c r="R465" t="str">
        <v>Bank in**************Jun 202*****</v>
      </c>
      <c r="S465">
        <v>-2.67</v>
      </c>
      <c r="T465" t="str">
        <v xml:space="preserve">FCR-5.6 </v>
      </c>
      <c r="U465" t="str">
        <v>Q2</v>
      </c>
      <c r="Y465" t="str">
        <v>B</v>
      </c>
      <c r="Z465" t="str">
        <v>X5</v>
      </c>
      <c r="AA465">
        <v>1573585</v>
      </c>
      <c r="AB465">
        <v>2</v>
      </c>
      <c r="AC465">
        <v>44742</v>
      </c>
      <c r="AD465">
        <v>202206</v>
      </c>
      <c r="AE465" t="str">
        <v>46310</v>
      </c>
      <c r="AF465" t="str">
        <v>Corporate insurance</v>
      </c>
      <c r="AG465">
        <v>590</v>
      </c>
      <c r="AH465">
        <v>65822</v>
      </c>
      <c r="AI465" t="str">
        <v>PID65000</v>
      </c>
      <c r="AJ465" t="str">
        <v>EU</v>
      </c>
      <c r="AK465">
        <v>0</v>
      </c>
      <c r="AL465">
        <v>0</v>
      </c>
      <c r="AM465">
        <v>5</v>
      </c>
      <c r="AN465" t="str">
        <v>Southeast Asia</v>
      </c>
      <c r="AO465">
        <v>0</v>
      </c>
      <c r="AP465" t="str">
        <v>Office **************lary_MG*****</v>
      </c>
      <c r="AQ465">
        <v>1.31</v>
      </c>
      <c r="AR465" t="str">
        <v xml:space="preserve">FCR-4.4 </v>
      </c>
      <c r="AS465" t="str">
        <v>Q2</v>
      </c>
    </row>
    <row r="466" spans="1:45" x14ac:dyDescent="0.25">
      <c r="A466" t="str">
        <v>B</v>
      </c>
      <c r="B466" t="str">
        <v>X5</v>
      </c>
      <c r="C466">
        <v>1573582</v>
      </c>
      <c r="D466">
        <v>5</v>
      </c>
      <c r="E466" s="2">
        <v>44742</v>
      </c>
      <c r="F466">
        <v>202206</v>
      </c>
      <c r="G466" t="str">
        <v>46570</v>
      </c>
      <c r="H466" t="str">
        <v>Banking costs</v>
      </c>
      <c r="I466">
        <v>590</v>
      </c>
      <c r="J466">
        <v>65827</v>
      </c>
      <c r="K466" t="str">
        <v>PID65000</v>
      </c>
      <c r="L466" t="str">
        <v>EU</v>
      </c>
      <c r="M466">
        <v>0</v>
      </c>
      <c r="N466">
        <v>0</v>
      </c>
      <c r="O466">
        <v>5</v>
      </c>
      <c r="P466" t="str">
        <v>Southeast Asia</v>
      </c>
      <c r="Q466">
        <v>0</v>
      </c>
      <c r="R466" t="str">
        <v>Bank in**************Mar 202*****</v>
      </c>
      <c r="S466">
        <v>-0.54</v>
      </c>
      <c r="T466" t="str">
        <v xml:space="preserve">FCR-5.6 </v>
      </c>
      <c r="U466" t="str">
        <v>Q2</v>
      </c>
      <c r="Y466" t="str">
        <v>B</v>
      </c>
      <c r="Z466" t="str">
        <v>X5</v>
      </c>
      <c r="AA466">
        <v>1573585</v>
      </c>
      <c r="AB466">
        <v>4</v>
      </c>
      <c r="AC466">
        <v>44742</v>
      </c>
      <c r="AD466">
        <v>202206</v>
      </c>
      <c r="AE466" t="str">
        <v>46310</v>
      </c>
      <c r="AF466" t="str">
        <v>Corporate insurance</v>
      </c>
      <c r="AG466">
        <v>590</v>
      </c>
      <c r="AH466">
        <v>65822</v>
      </c>
      <c r="AI466" t="str">
        <v>PID65000</v>
      </c>
      <c r="AJ466" t="str">
        <v>EU</v>
      </c>
      <c r="AK466">
        <v>0</v>
      </c>
      <c r="AL466">
        <v>0</v>
      </c>
      <c r="AM466">
        <v>5</v>
      </c>
      <c r="AN466" t="str">
        <v>Southeast Asia</v>
      </c>
      <c r="AO466">
        <v>0</v>
      </c>
      <c r="AP466" t="str">
        <v>Office **************lary_MG*****</v>
      </c>
      <c r="AQ466">
        <v>1.31</v>
      </c>
      <c r="AR466" t="str">
        <v xml:space="preserve">FCR-4.4 </v>
      </c>
      <c r="AS466" t="str">
        <v>Q2</v>
      </c>
    </row>
    <row r="467" spans="1:45" x14ac:dyDescent="0.25">
      <c r="A467" t="str">
        <v>B</v>
      </c>
      <c r="B467" t="str">
        <v>X5</v>
      </c>
      <c r="C467">
        <v>1573583</v>
      </c>
      <c r="D467">
        <v>0</v>
      </c>
      <c r="E467" s="2">
        <v>44742</v>
      </c>
      <c r="F467">
        <v>202206</v>
      </c>
      <c r="G467" t="str">
        <v>44323</v>
      </c>
      <c r="H467" t="str">
        <v>Sub granting</v>
      </c>
      <c r="I467">
        <v>590</v>
      </c>
      <c r="J467">
        <v>65830</v>
      </c>
      <c r="K467" t="str">
        <v>PID65000</v>
      </c>
      <c r="L467" t="str">
        <v>EU</v>
      </c>
      <c r="M467">
        <v>0</v>
      </c>
      <c r="N467">
        <v>0</v>
      </c>
      <c r="O467">
        <v>5</v>
      </c>
      <c r="P467" t="str">
        <v>Southeast Asia</v>
      </c>
      <c r="Q467">
        <v>0</v>
      </c>
      <c r="R467" t="str">
        <v>Settlem**************n 2022*****</v>
      </c>
      <c r="S467">
        <v>-9102.94</v>
      </c>
      <c r="T467" t="str">
        <v xml:space="preserve">FCR-6.3 </v>
      </c>
      <c r="U467" t="str">
        <v>Q2</v>
      </c>
      <c r="Y467" t="str">
        <v>B</v>
      </c>
      <c r="Z467" t="str">
        <v>X5</v>
      </c>
      <c r="AA467">
        <v>1573585</v>
      </c>
      <c r="AB467">
        <v>6</v>
      </c>
      <c r="AC467">
        <v>44742</v>
      </c>
      <c r="AD467">
        <v>202206</v>
      </c>
      <c r="AE467" t="str">
        <v>46310</v>
      </c>
      <c r="AF467" t="str">
        <v>Corporate insurance</v>
      </c>
      <c r="AG467">
        <v>590</v>
      </c>
      <c r="AH467">
        <v>65822</v>
      </c>
      <c r="AI467" t="str">
        <v>PID65000</v>
      </c>
      <c r="AJ467" t="str">
        <v>EU</v>
      </c>
      <c r="AK467">
        <v>0</v>
      </c>
      <c r="AL467">
        <v>0</v>
      </c>
      <c r="AM467">
        <v>5</v>
      </c>
      <c r="AN467" t="str">
        <v>Southeast Asia</v>
      </c>
      <c r="AO467">
        <v>0</v>
      </c>
      <c r="AP467" t="str">
        <v>Office **************lary_MG*****</v>
      </c>
      <c r="AQ467">
        <v>1.31</v>
      </c>
      <c r="AR467" t="str">
        <v xml:space="preserve">FCR-4.4 </v>
      </c>
      <c r="AS467" t="str">
        <v>Q2</v>
      </c>
    </row>
    <row r="468" spans="1:45" x14ac:dyDescent="0.25">
      <c r="A468" t="str">
        <v>B</v>
      </c>
      <c r="B468" t="str">
        <v>X5</v>
      </c>
      <c r="C468">
        <v>1573583</v>
      </c>
      <c r="D468">
        <v>1</v>
      </c>
      <c r="E468" s="2">
        <v>44742</v>
      </c>
      <c r="F468">
        <v>202206</v>
      </c>
      <c r="G468" t="str">
        <v>44323</v>
      </c>
      <c r="H468" t="str">
        <v>Sub granting</v>
      </c>
      <c r="I468">
        <v>590</v>
      </c>
      <c r="J468">
        <v>65830</v>
      </c>
      <c r="K468" t="str">
        <v>PID65000</v>
      </c>
      <c r="L468" t="str">
        <v>EU</v>
      </c>
      <c r="M468">
        <v>0</v>
      </c>
      <c r="N468">
        <v>0</v>
      </c>
      <c r="O468">
        <v>5</v>
      </c>
      <c r="P468" t="str">
        <v>Southeast Asia</v>
      </c>
      <c r="Q468">
        <v>0</v>
      </c>
      <c r="R468" t="str">
        <v>settlem**************ard Q2-*****</v>
      </c>
      <c r="S468">
        <v>-1285.6300000000001</v>
      </c>
      <c r="T468" t="str">
        <v xml:space="preserve">FCR-6.3 </v>
      </c>
      <c r="U468" t="str">
        <v>Q2</v>
      </c>
      <c r="Y468" t="str">
        <v>B</v>
      </c>
      <c r="Z468" t="str">
        <v>X5</v>
      </c>
      <c r="AA468">
        <v>1573585</v>
      </c>
      <c r="AB468">
        <v>8</v>
      </c>
      <c r="AC468">
        <v>44742</v>
      </c>
      <c r="AD468">
        <v>202206</v>
      </c>
      <c r="AE468" t="str">
        <v>46310</v>
      </c>
      <c r="AF468" t="str">
        <v>Corporate insurance</v>
      </c>
      <c r="AG468">
        <v>590</v>
      </c>
      <c r="AH468">
        <v>65822</v>
      </c>
      <c r="AI468" t="str">
        <v>PID65000</v>
      </c>
      <c r="AJ468" t="str">
        <v>EU</v>
      </c>
      <c r="AK468">
        <v>0</v>
      </c>
      <c r="AL468">
        <v>0</v>
      </c>
      <c r="AM468">
        <v>5</v>
      </c>
      <c r="AN468" t="str">
        <v>Southeast Asia</v>
      </c>
      <c r="AO468">
        <v>0</v>
      </c>
      <c r="AP468" t="str">
        <v>Office **************lary_MG*****</v>
      </c>
      <c r="AQ468">
        <v>1.31</v>
      </c>
      <c r="AR468" t="str">
        <v xml:space="preserve">FCR-4.4 </v>
      </c>
      <c r="AS468" t="str">
        <v>Q2</v>
      </c>
    </row>
    <row r="469" spans="1:45" x14ac:dyDescent="0.25">
      <c r="A469" t="str">
        <v>B</v>
      </c>
      <c r="B469" t="str">
        <v>X5</v>
      </c>
      <c r="C469">
        <v>1573583</v>
      </c>
      <c r="D469">
        <v>2</v>
      </c>
      <c r="E469" s="2">
        <v>44742</v>
      </c>
      <c r="F469">
        <v>202206</v>
      </c>
      <c r="G469" t="str">
        <v>44323</v>
      </c>
      <c r="H469" t="str">
        <v>Sub granting</v>
      </c>
      <c r="I469">
        <v>590</v>
      </c>
      <c r="J469">
        <v>65830</v>
      </c>
      <c r="K469" t="str">
        <v>PID65000</v>
      </c>
      <c r="L469" t="str">
        <v>EU</v>
      </c>
      <c r="M469">
        <v>0</v>
      </c>
      <c r="N469">
        <v>0</v>
      </c>
      <c r="O469">
        <v>5</v>
      </c>
      <c r="P469" t="str">
        <v>Southeast Asia</v>
      </c>
      <c r="Q469">
        <v>0</v>
      </c>
      <c r="R469" t="str">
        <v>Q2-2022**************re from*****</v>
      </c>
      <c r="S469">
        <v>8109.85</v>
      </c>
      <c r="T469" t="str">
        <v xml:space="preserve">FCR-6.3 </v>
      </c>
      <c r="U469" t="str">
        <v>Q2</v>
      </c>
      <c r="Y469" t="str">
        <v>B</v>
      </c>
      <c r="Z469" t="str">
        <v>X5</v>
      </c>
      <c r="AA469">
        <v>1573585</v>
      </c>
      <c r="AB469">
        <v>10</v>
      </c>
      <c r="AC469">
        <v>44742</v>
      </c>
      <c r="AD469">
        <v>202206</v>
      </c>
      <c r="AE469" t="str">
        <v>46310</v>
      </c>
      <c r="AF469" t="str">
        <v>Corporate insurance</v>
      </c>
      <c r="AG469">
        <v>590</v>
      </c>
      <c r="AH469">
        <v>65822</v>
      </c>
      <c r="AI469" t="str">
        <v>PID65000</v>
      </c>
      <c r="AJ469" t="str">
        <v>EU</v>
      </c>
      <c r="AK469">
        <v>0</v>
      </c>
      <c r="AL469">
        <v>0</v>
      </c>
      <c r="AM469">
        <v>5</v>
      </c>
      <c r="AN469" t="str">
        <v>Southeast Asia</v>
      </c>
      <c r="AO469">
        <v>0</v>
      </c>
      <c r="AP469" t="str">
        <v>Office **************lary_MG*****</v>
      </c>
      <c r="AQ469">
        <v>1.31</v>
      </c>
      <c r="AR469" t="str">
        <v xml:space="preserve">FCR-4.4 </v>
      </c>
      <c r="AS469" t="str">
        <v>Q2</v>
      </c>
    </row>
    <row r="470" spans="1:45" x14ac:dyDescent="0.25">
      <c r="A470" t="str">
        <v>B</v>
      </c>
      <c r="B470" t="str">
        <v>X5</v>
      </c>
      <c r="C470">
        <v>1573583</v>
      </c>
      <c r="D470">
        <v>3</v>
      </c>
      <c r="E470" s="2">
        <v>44742</v>
      </c>
      <c r="F470">
        <v>202206</v>
      </c>
      <c r="G470" t="str">
        <v>44323</v>
      </c>
      <c r="H470" t="str">
        <v>Sub granting</v>
      </c>
      <c r="I470">
        <v>590</v>
      </c>
      <c r="J470">
        <v>65830</v>
      </c>
      <c r="K470" t="str">
        <v>PID65000</v>
      </c>
      <c r="L470" t="str">
        <v>EU</v>
      </c>
      <c r="M470">
        <v>0</v>
      </c>
      <c r="N470">
        <v>0</v>
      </c>
      <c r="O470">
        <v>5</v>
      </c>
      <c r="P470" t="str">
        <v>Southeast Asia</v>
      </c>
      <c r="Q470">
        <v>0</v>
      </c>
      <c r="R470" t="str">
        <v>Carry f**************uly to *****</v>
      </c>
      <c r="S470">
        <v>2284.6799999999998</v>
      </c>
      <c r="T470" t="str">
        <v xml:space="preserve">FCR-6.3 </v>
      </c>
      <c r="U470" t="str">
        <v>Q2</v>
      </c>
      <c r="Y470" t="str">
        <v>B</v>
      </c>
      <c r="Z470" t="str">
        <v>X5</v>
      </c>
      <c r="AA470">
        <v>1573588</v>
      </c>
      <c r="AB470">
        <v>0</v>
      </c>
      <c r="AC470">
        <v>44742</v>
      </c>
      <c r="AD470">
        <v>202206</v>
      </c>
      <c r="AE470" t="str">
        <v>44323</v>
      </c>
      <c r="AF470" t="str">
        <v>Sub granting</v>
      </c>
      <c r="AG470">
        <v>590</v>
      </c>
      <c r="AH470">
        <v>65830</v>
      </c>
      <c r="AI470" t="str">
        <v>PID65000</v>
      </c>
      <c r="AJ470" t="str">
        <v>EU</v>
      </c>
      <c r="AK470">
        <v>0</v>
      </c>
      <c r="AL470">
        <v>0</v>
      </c>
      <c r="AM470">
        <v>5</v>
      </c>
      <c r="AN470" t="str">
        <v>Southeast Asia</v>
      </c>
      <c r="AO470">
        <v>0</v>
      </c>
      <c r="AP470" t="str">
        <v>Settlem**************Jun 202*****</v>
      </c>
      <c r="AQ470">
        <v>-6508.33</v>
      </c>
      <c r="AR470" t="str">
        <v xml:space="preserve">FCR-6.3 </v>
      </c>
      <c r="AS470" t="str">
        <v>Q2</v>
      </c>
    </row>
    <row r="471" spans="1:45" x14ac:dyDescent="0.25">
      <c r="A471" t="str">
        <v>B</v>
      </c>
      <c r="B471" t="str">
        <v>X5</v>
      </c>
      <c r="C471">
        <v>1573583</v>
      </c>
      <c r="D471">
        <v>4</v>
      </c>
      <c r="E471" s="2">
        <v>44742</v>
      </c>
      <c r="F471">
        <v>202206</v>
      </c>
      <c r="G471" t="str">
        <v>46570</v>
      </c>
      <c r="H471" t="str">
        <v>Banking costs</v>
      </c>
      <c r="I471">
        <v>590</v>
      </c>
      <c r="J471">
        <v>65827</v>
      </c>
      <c r="K471" t="str">
        <v>PID65000</v>
      </c>
      <c r="L471" t="str">
        <v>EU</v>
      </c>
      <c r="M471">
        <v>0</v>
      </c>
      <c r="N471">
        <v>0</v>
      </c>
      <c r="O471">
        <v>5</v>
      </c>
      <c r="P471" t="str">
        <v>Southeast Asia</v>
      </c>
      <c r="Q471">
        <v>0</v>
      </c>
      <c r="R471" t="str">
        <v>Bank in**************-Jun 20*****</v>
      </c>
      <c r="S471">
        <v>-5.45</v>
      </c>
      <c r="T471" t="str">
        <v xml:space="preserve">FCR-5.6 </v>
      </c>
      <c r="U471" t="str">
        <v>Q2</v>
      </c>
      <c r="Y471" t="str">
        <v>B</v>
      </c>
      <c r="Z471" t="str">
        <v>X5</v>
      </c>
      <c r="AA471">
        <v>1573588</v>
      </c>
      <c r="AB471">
        <v>1</v>
      </c>
      <c r="AC471">
        <v>44742</v>
      </c>
      <c r="AD471">
        <v>202206</v>
      </c>
      <c r="AE471" t="str">
        <v>44323</v>
      </c>
      <c r="AF471" t="str">
        <v>Sub granting</v>
      </c>
      <c r="AG471">
        <v>590</v>
      </c>
      <c r="AH471">
        <v>65830</v>
      </c>
      <c r="AI471" t="str">
        <v>PID65000</v>
      </c>
      <c r="AJ471" t="str">
        <v>EU</v>
      </c>
      <c r="AK471">
        <v>0</v>
      </c>
      <c r="AL471">
        <v>0</v>
      </c>
      <c r="AM471">
        <v>5</v>
      </c>
      <c r="AN471" t="str">
        <v>Southeast Asia</v>
      </c>
      <c r="AO471">
        <v>0</v>
      </c>
      <c r="AP471" t="str">
        <v>settlem**************ard Q2-*****</v>
      </c>
      <c r="AQ471">
        <v>-1349.22</v>
      </c>
      <c r="AR471" t="str">
        <v xml:space="preserve">FCR-6.3 </v>
      </c>
      <c r="AS471" t="str">
        <v>Q2</v>
      </c>
    </row>
    <row r="472" spans="1:45" x14ac:dyDescent="0.25">
      <c r="A472" t="str">
        <v>B</v>
      </c>
      <c r="B472" t="str">
        <v>X5</v>
      </c>
      <c r="C472">
        <v>1573583</v>
      </c>
      <c r="D472">
        <v>5</v>
      </c>
      <c r="E472" s="2">
        <v>44742</v>
      </c>
      <c r="F472">
        <v>202206</v>
      </c>
      <c r="G472" t="str">
        <v>46570</v>
      </c>
      <c r="H472" t="str">
        <v>Banking costs</v>
      </c>
      <c r="I472">
        <v>590</v>
      </c>
      <c r="J472">
        <v>65827</v>
      </c>
      <c r="K472" t="str">
        <v>PID65000</v>
      </c>
      <c r="L472" t="str">
        <v>EU</v>
      </c>
      <c r="M472">
        <v>0</v>
      </c>
      <c r="N472">
        <v>0</v>
      </c>
      <c r="O472">
        <v>5</v>
      </c>
      <c r="P472" t="str">
        <v>Southeast Asia</v>
      </c>
      <c r="Q472">
        <v>0</v>
      </c>
      <c r="R472" t="str">
        <v>Bank in**************-Mar 20*****</v>
      </c>
      <c r="S472">
        <v>-0.51</v>
      </c>
      <c r="T472" t="str">
        <v xml:space="preserve">FCR-5.6 </v>
      </c>
      <c r="U472" t="str">
        <v>Q2</v>
      </c>
      <c r="Y472" t="str">
        <v>B</v>
      </c>
      <c r="Z472" t="str">
        <v>X5</v>
      </c>
      <c r="AA472">
        <v>1573588</v>
      </c>
      <c r="AB472">
        <v>2</v>
      </c>
      <c r="AC472">
        <v>44742</v>
      </c>
      <c r="AD472">
        <v>202206</v>
      </c>
      <c r="AE472" t="str">
        <v>44323</v>
      </c>
      <c r="AF472" t="str">
        <v>Sub granting</v>
      </c>
      <c r="AG472">
        <v>590</v>
      </c>
      <c r="AH472">
        <v>65830</v>
      </c>
      <c r="AI472" t="str">
        <v>PID65000</v>
      </c>
      <c r="AJ472" t="str">
        <v>EU</v>
      </c>
      <c r="AK472">
        <v>0</v>
      </c>
      <c r="AL472">
        <v>0</v>
      </c>
      <c r="AM472">
        <v>5</v>
      </c>
      <c r="AN472" t="str">
        <v>Southeast Asia</v>
      </c>
      <c r="AO472">
        <v>0</v>
      </c>
      <c r="AP472" t="str">
        <v>Q2-2022**************ture fr*****</v>
      </c>
      <c r="AQ472">
        <v>5007.92</v>
      </c>
      <c r="AR472" t="str">
        <v xml:space="preserve">FCR-6.3 </v>
      </c>
      <c r="AS472" t="str">
        <v>Q2</v>
      </c>
    </row>
    <row r="473" spans="1:45" x14ac:dyDescent="0.25">
      <c r="A473" t="str">
        <v>B</v>
      </c>
      <c r="B473" t="str">
        <v>X5</v>
      </c>
      <c r="C473">
        <v>1573584</v>
      </c>
      <c r="D473">
        <v>0</v>
      </c>
      <c r="E473" s="2">
        <v>44742</v>
      </c>
      <c r="F473">
        <v>202206</v>
      </c>
      <c r="G473" t="str">
        <v>44323</v>
      </c>
      <c r="H473" t="str">
        <v>Sub granting</v>
      </c>
      <c r="I473">
        <v>590</v>
      </c>
      <c r="J473">
        <v>65830</v>
      </c>
      <c r="K473" t="str">
        <v>PID65000</v>
      </c>
      <c r="L473" t="str">
        <v>EU</v>
      </c>
      <c r="M473">
        <v>0</v>
      </c>
      <c r="N473">
        <v>0</v>
      </c>
      <c r="O473">
        <v>5</v>
      </c>
      <c r="P473" t="str">
        <v>Southeast Asia</v>
      </c>
      <c r="Q473">
        <v>0</v>
      </c>
      <c r="R473" t="str">
        <v>Settlem**************n 2022*****</v>
      </c>
      <c r="S473">
        <v>-4119.41</v>
      </c>
      <c r="T473" t="str">
        <v xml:space="preserve">FCR-6.3 </v>
      </c>
      <c r="U473" t="str">
        <v>Q2</v>
      </c>
      <c r="Y473" t="str">
        <v>B</v>
      </c>
      <c r="Z473" t="str">
        <v>X5</v>
      </c>
      <c r="AA473">
        <v>1573588</v>
      </c>
      <c r="AB473">
        <v>3</v>
      </c>
      <c r="AC473">
        <v>44742</v>
      </c>
      <c r="AD473">
        <v>202206</v>
      </c>
      <c r="AE473" t="str">
        <v>44323</v>
      </c>
      <c r="AF473" t="str">
        <v>Sub granting</v>
      </c>
      <c r="AG473">
        <v>590</v>
      </c>
      <c r="AH473">
        <v>65830</v>
      </c>
      <c r="AI473" t="str">
        <v>PID65000</v>
      </c>
      <c r="AJ473" t="str">
        <v>EU</v>
      </c>
      <c r="AK473">
        <v>0</v>
      </c>
      <c r="AL473">
        <v>0</v>
      </c>
      <c r="AM473">
        <v>5</v>
      </c>
      <c r="AN473" t="str">
        <v>Southeast Asia</v>
      </c>
      <c r="AO473">
        <v>0</v>
      </c>
      <c r="AP473" t="str">
        <v>Carry f**************ul-Sep *****</v>
      </c>
      <c r="AQ473">
        <v>2852.9</v>
      </c>
      <c r="AR473" t="str">
        <v xml:space="preserve">FCR-6.3 </v>
      </c>
      <c r="AS473" t="str">
        <v>Q2</v>
      </c>
    </row>
    <row r="474" spans="1:45" x14ac:dyDescent="0.25">
      <c r="A474" t="str">
        <v>B</v>
      </c>
      <c r="B474" t="str">
        <v>X5</v>
      </c>
      <c r="C474">
        <v>1573584</v>
      </c>
      <c r="D474">
        <v>1</v>
      </c>
      <c r="E474" s="2">
        <v>44742</v>
      </c>
      <c r="F474">
        <v>202206</v>
      </c>
      <c r="G474" t="str">
        <v>44323</v>
      </c>
      <c r="H474" t="str">
        <v>Sub granting</v>
      </c>
      <c r="I474">
        <v>590</v>
      </c>
      <c r="J474">
        <v>65830</v>
      </c>
      <c r="K474" t="str">
        <v>PID65000</v>
      </c>
      <c r="L474" t="str">
        <v>EU</v>
      </c>
      <c r="M474">
        <v>0</v>
      </c>
      <c r="N474">
        <v>0</v>
      </c>
      <c r="O474">
        <v>5</v>
      </c>
      <c r="P474" t="str">
        <v>Southeast Asia</v>
      </c>
      <c r="Q474">
        <v>0</v>
      </c>
      <c r="R474" t="str">
        <v>settlem**************ard Q2-*****</v>
      </c>
      <c r="S474">
        <v>-697.89</v>
      </c>
      <c r="T474" t="str">
        <v xml:space="preserve">FCR-6.3 </v>
      </c>
      <c r="U474" t="str">
        <v>Q2</v>
      </c>
      <c r="Y474" t="str">
        <v>B</v>
      </c>
      <c r="Z474" t="str">
        <v>X5</v>
      </c>
      <c r="AA474">
        <v>1573588</v>
      </c>
      <c r="AB474">
        <v>4</v>
      </c>
      <c r="AC474">
        <v>44742</v>
      </c>
      <c r="AD474">
        <v>202206</v>
      </c>
      <c r="AE474" t="str">
        <v>46570</v>
      </c>
      <c r="AF474" t="str">
        <v>Banking costs</v>
      </c>
      <c r="AG474">
        <v>590</v>
      </c>
      <c r="AH474">
        <v>65827</v>
      </c>
      <c r="AI474" t="str">
        <v>PID65000</v>
      </c>
      <c r="AJ474" t="str">
        <v>EU</v>
      </c>
      <c r="AK474">
        <v>0</v>
      </c>
      <c r="AL474">
        <v>0</v>
      </c>
      <c r="AM474">
        <v>5</v>
      </c>
      <c r="AN474" t="str">
        <v>Southeast Asia</v>
      </c>
      <c r="AO474">
        <v>0</v>
      </c>
      <c r="AP474" t="str">
        <v>Bank in**************pr-Jun *****</v>
      </c>
      <c r="AQ474">
        <v>-2.89</v>
      </c>
      <c r="AR474" t="str">
        <v xml:space="preserve">FCR-5.6 </v>
      </c>
      <c r="AS474" t="str">
        <v>Q2</v>
      </c>
    </row>
    <row r="475" spans="1:45" x14ac:dyDescent="0.25">
      <c r="A475" t="str">
        <v>B</v>
      </c>
      <c r="B475" t="str">
        <v>X5</v>
      </c>
      <c r="C475">
        <v>1573584</v>
      </c>
      <c r="D475">
        <v>2</v>
      </c>
      <c r="E475" s="2">
        <v>44742</v>
      </c>
      <c r="F475">
        <v>202206</v>
      </c>
      <c r="G475" t="str">
        <v>44323</v>
      </c>
      <c r="H475" t="str">
        <v>Sub granting</v>
      </c>
      <c r="I475">
        <v>590</v>
      </c>
      <c r="J475">
        <v>65830</v>
      </c>
      <c r="K475" t="str">
        <v>PID65000</v>
      </c>
      <c r="L475" t="str">
        <v>EU</v>
      </c>
      <c r="M475">
        <v>0</v>
      </c>
      <c r="N475">
        <v>0</v>
      </c>
      <c r="O475">
        <v>5</v>
      </c>
      <c r="P475" t="str">
        <v>Southeast Asia</v>
      </c>
      <c r="Q475">
        <v>0</v>
      </c>
      <c r="R475" t="str">
        <v>Q2-2022**************e from *****</v>
      </c>
      <c r="S475">
        <v>3442.11</v>
      </c>
      <c r="T475" t="str">
        <v xml:space="preserve">FCR-6.3 </v>
      </c>
      <c r="U475" t="str">
        <v>Q2</v>
      </c>
      <c r="Y475" t="str">
        <v>B</v>
      </c>
      <c r="Z475" t="str">
        <v>X5</v>
      </c>
      <c r="AA475">
        <v>1573588</v>
      </c>
      <c r="AB475">
        <v>5</v>
      </c>
      <c r="AC475">
        <v>44742</v>
      </c>
      <c r="AD475">
        <v>202206</v>
      </c>
      <c r="AE475" t="str">
        <v>46570</v>
      </c>
      <c r="AF475" t="str">
        <v>Banking costs</v>
      </c>
      <c r="AG475">
        <v>590</v>
      </c>
      <c r="AH475">
        <v>65827</v>
      </c>
      <c r="AI475" t="str">
        <v>PID65000</v>
      </c>
      <c r="AJ475" t="str">
        <v>EU</v>
      </c>
      <c r="AK475">
        <v>0</v>
      </c>
      <c r="AL475">
        <v>0</v>
      </c>
      <c r="AM475">
        <v>5</v>
      </c>
      <c r="AN475" t="str">
        <v>Southeast Asia</v>
      </c>
      <c r="AO475">
        <v>0</v>
      </c>
      <c r="AP475" t="str">
        <v>Bank in**************an-Mar *****</v>
      </c>
      <c r="AQ475">
        <v>-0.38</v>
      </c>
      <c r="AR475" t="str">
        <v xml:space="preserve">FCR-5.6 </v>
      </c>
      <c r="AS475" t="str">
        <v>Q2</v>
      </c>
    </row>
    <row r="476" spans="1:45" x14ac:dyDescent="0.25">
      <c r="A476" t="str">
        <v>B</v>
      </c>
      <c r="B476" t="str">
        <v>X5</v>
      </c>
      <c r="C476">
        <v>1573584</v>
      </c>
      <c r="D476">
        <v>3</v>
      </c>
      <c r="E476" s="2">
        <v>44742</v>
      </c>
      <c r="F476">
        <v>202206</v>
      </c>
      <c r="G476" t="str">
        <v>44323</v>
      </c>
      <c r="H476" t="str">
        <v>Sub granting</v>
      </c>
      <c r="I476">
        <v>590</v>
      </c>
      <c r="J476">
        <v>65830</v>
      </c>
      <c r="K476" t="str">
        <v>PID65000</v>
      </c>
      <c r="L476" t="str">
        <v>EU</v>
      </c>
      <c r="M476">
        <v>0</v>
      </c>
      <c r="N476">
        <v>0</v>
      </c>
      <c r="O476">
        <v>5</v>
      </c>
      <c r="P476" t="str">
        <v>Southeast Asia</v>
      </c>
      <c r="Q476">
        <v>0</v>
      </c>
      <c r="R476" t="str">
        <v>Carry f**************uly to *****</v>
      </c>
      <c r="S476">
        <v>1375.19</v>
      </c>
      <c r="T476" t="str">
        <v xml:space="preserve">FCR-6.3 </v>
      </c>
      <c r="U476" t="str">
        <v>Q2</v>
      </c>
      <c r="Y476" t="str">
        <v>B</v>
      </c>
      <c r="Z476" t="str">
        <v>H1</v>
      </c>
      <c r="AA476">
        <v>2064135</v>
      </c>
      <c r="AB476">
        <v>2</v>
      </c>
      <c r="AC476">
        <v>44662</v>
      </c>
      <c r="AD476">
        <v>202204</v>
      </c>
      <c r="AE476" t="str">
        <v>46570</v>
      </c>
      <c r="AF476" t="str">
        <v>Banking costs</v>
      </c>
      <c r="AG476">
        <v>590</v>
      </c>
      <c r="AH476">
        <v>65827</v>
      </c>
      <c r="AI476" t="str">
        <v>PID65000</v>
      </c>
      <c r="AJ476" t="str">
        <v>EU</v>
      </c>
      <c r="AK476">
        <v>0</v>
      </c>
      <c r="AL476">
        <v>0</v>
      </c>
      <c r="AM476">
        <v>5</v>
      </c>
      <c r="AN476" t="str">
        <v>Southeast Asia</v>
      </c>
      <c r="AO476">
        <v>0</v>
      </c>
      <c r="AP476" t="str">
        <v>ForumCi**************ash Req*****</v>
      </c>
      <c r="AQ476">
        <v>50</v>
      </c>
      <c r="AR476" t="str">
        <v xml:space="preserve">FCR-5.6 </v>
      </c>
      <c r="AS476" t="str">
        <v>Q2</v>
      </c>
    </row>
    <row r="477" spans="1:45" x14ac:dyDescent="0.25">
      <c r="A477" t="str">
        <v>B</v>
      </c>
      <c r="B477" t="str">
        <v>X5</v>
      </c>
      <c r="C477">
        <v>1573585</v>
      </c>
      <c r="D477">
        <v>0</v>
      </c>
      <c r="E477" s="2">
        <v>44742</v>
      </c>
      <c r="F477">
        <v>202206</v>
      </c>
      <c r="G477" t="str">
        <v>46310</v>
      </c>
      <c r="H477" t="str">
        <v>Corporate insurance</v>
      </c>
      <c r="I477">
        <v>590</v>
      </c>
      <c r="J477">
        <v>65822</v>
      </c>
      <c r="K477" t="str">
        <v>PID65000</v>
      </c>
      <c r="L477" t="str">
        <v>EU</v>
      </c>
      <c r="M477">
        <v>0</v>
      </c>
      <c r="N477">
        <v>0</v>
      </c>
      <c r="O477">
        <v>5</v>
      </c>
      <c r="P477" t="str">
        <v>Southeast Asia</v>
      </c>
      <c r="Q477">
        <v>0</v>
      </c>
      <c r="R477" t="str">
        <v>Office **************lary_MG*****</v>
      </c>
      <c r="S477">
        <v>1.31</v>
      </c>
      <c r="T477" t="str">
        <v xml:space="preserve">FCR-4.4 </v>
      </c>
      <c r="U477" t="str">
        <v>Q2</v>
      </c>
      <c r="Y477" t="str">
        <v>B</v>
      </c>
      <c r="Z477" t="str">
        <v>X1</v>
      </c>
      <c r="AA477">
        <v>2064152</v>
      </c>
      <c r="AB477">
        <v>6</v>
      </c>
      <c r="AC477">
        <v>44681</v>
      </c>
      <c r="AD477">
        <v>202204</v>
      </c>
      <c r="AE477" t="str">
        <v>49510</v>
      </c>
      <c r="AF477" t="str">
        <v>Internal expenses, support TA/FC</v>
      </c>
      <c r="AG477">
        <v>590</v>
      </c>
      <c r="AH477">
        <v>65809</v>
      </c>
      <c r="AI477" t="str">
        <v>PID65000</v>
      </c>
      <c r="AJ477" t="str">
        <v>EU</v>
      </c>
      <c r="AK477">
        <v>0</v>
      </c>
      <c r="AL477">
        <v>0</v>
      </c>
      <c r="AM477">
        <v>1</v>
      </c>
      <c r="AN477" t="str">
        <v>Head Office</v>
      </c>
      <c r="AO477">
        <v>0</v>
      </c>
      <c r="AP477" t="str">
        <v>Interna**************2022*****</v>
      </c>
      <c r="AQ477">
        <v>300</v>
      </c>
      <c r="AR477" t="str">
        <v xml:space="preserve">FCR-1.2.16 </v>
      </c>
      <c r="AS477" t="str">
        <v>Q2</v>
      </c>
    </row>
    <row r="478" spans="1:45" x14ac:dyDescent="0.25">
      <c r="A478" t="str">
        <v>B</v>
      </c>
      <c r="B478" t="str">
        <v>X5</v>
      </c>
      <c r="C478">
        <v>1573585</v>
      </c>
      <c r="D478">
        <v>2</v>
      </c>
      <c r="E478" s="2">
        <v>44742</v>
      </c>
      <c r="F478">
        <v>202206</v>
      </c>
      <c r="G478" t="str">
        <v>46310</v>
      </c>
      <c r="H478" t="str">
        <v>Corporate insurance</v>
      </c>
      <c r="I478">
        <v>590</v>
      </c>
      <c r="J478">
        <v>65822</v>
      </c>
      <c r="K478" t="str">
        <v>PID65000</v>
      </c>
      <c r="L478" t="str">
        <v>EU</v>
      </c>
      <c r="M478">
        <v>0</v>
      </c>
      <c r="N478">
        <v>0</v>
      </c>
      <c r="O478">
        <v>5</v>
      </c>
      <c r="P478" t="str">
        <v>Southeast Asia</v>
      </c>
      <c r="Q478">
        <v>0</v>
      </c>
      <c r="R478" t="str">
        <v>Office **************lary_MG*****</v>
      </c>
      <c r="S478">
        <v>1.31</v>
      </c>
      <c r="T478" t="str">
        <v xml:space="preserve">FCR-4.4 </v>
      </c>
      <c r="U478" t="str">
        <v>Q2</v>
      </c>
      <c r="Y478" t="str">
        <v>B</v>
      </c>
      <c r="Z478" t="str">
        <v>X1</v>
      </c>
      <c r="AA478">
        <v>2064156</v>
      </c>
      <c r="AB478">
        <v>15</v>
      </c>
      <c r="AC478">
        <v>44681</v>
      </c>
      <c r="AD478">
        <v>202204</v>
      </c>
      <c r="AE478" t="str">
        <v>49561</v>
      </c>
      <c r="AF478" t="str">
        <v>Internal expenses, employee costs</v>
      </c>
      <c r="AG478">
        <v>590</v>
      </c>
      <c r="AH478">
        <v>65808</v>
      </c>
      <c r="AI478" t="str">
        <v>PID65000</v>
      </c>
      <c r="AJ478" t="str">
        <v>EU</v>
      </c>
      <c r="AK478">
        <v>0</v>
      </c>
      <c r="AL478">
        <v>0</v>
      </c>
      <c r="AM478">
        <v>1</v>
      </c>
      <c r="AN478" t="str">
        <v>Head Office</v>
      </c>
      <c r="AO478">
        <v>0</v>
      </c>
      <c r="AP478" t="str">
        <v>Salary **************-Cambod*****</v>
      </c>
      <c r="AQ478">
        <v>700</v>
      </c>
      <c r="AR478" t="str">
        <v xml:space="preserve">FCR-1.2.15 </v>
      </c>
      <c r="AS478" t="str">
        <v>Q2</v>
      </c>
    </row>
    <row r="479" spans="1:45" x14ac:dyDescent="0.25">
      <c r="A479" t="str">
        <v>B</v>
      </c>
      <c r="B479" t="str">
        <v>X5</v>
      </c>
      <c r="C479">
        <v>1573585</v>
      </c>
      <c r="D479">
        <v>4</v>
      </c>
      <c r="E479" s="2">
        <v>44742</v>
      </c>
      <c r="F479">
        <v>202206</v>
      </c>
      <c r="G479" t="str">
        <v>46310</v>
      </c>
      <c r="H479" t="str">
        <v>Corporate insurance</v>
      </c>
      <c r="I479">
        <v>590</v>
      </c>
      <c r="J479">
        <v>65822</v>
      </c>
      <c r="K479" t="str">
        <v>PID65000</v>
      </c>
      <c r="L479" t="str">
        <v>EU</v>
      </c>
      <c r="M479">
        <v>0</v>
      </c>
      <c r="N479">
        <v>0</v>
      </c>
      <c r="O479">
        <v>5</v>
      </c>
      <c r="P479" t="str">
        <v>Southeast Asia</v>
      </c>
      <c r="Q479">
        <v>0</v>
      </c>
      <c r="R479" t="str">
        <v>Office **************lary_MG*****</v>
      </c>
      <c r="S479">
        <v>1.31</v>
      </c>
      <c r="T479" t="str">
        <v xml:space="preserve">FCR-4.4 </v>
      </c>
      <c r="U479" t="str">
        <v>Q2</v>
      </c>
      <c r="Y479" t="str">
        <v>B</v>
      </c>
      <c r="Z479" t="str">
        <v>X1</v>
      </c>
      <c r="AA479">
        <v>2064195</v>
      </c>
      <c r="AB479">
        <v>15</v>
      </c>
      <c r="AC479">
        <v>44712</v>
      </c>
      <c r="AD479">
        <v>202205</v>
      </c>
      <c r="AE479" t="str">
        <v>49561</v>
      </c>
      <c r="AF479" t="str">
        <v>Internal expenses, employee costs</v>
      </c>
      <c r="AG479">
        <v>590</v>
      </c>
      <c r="AH479">
        <v>65808</v>
      </c>
      <c r="AI479" t="str">
        <v>PID65000</v>
      </c>
      <c r="AJ479" t="str">
        <v>EU</v>
      </c>
      <c r="AK479">
        <v>0</v>
      </c>
      <c r="AL479">
        <v>0</v>
      </c>
      <c r="AM479">
        <v>1</v>
      </c>
      <c r="AN479" t="str">
        <v>Head Office</v>
      </c>
      <c r="AO479">
        <v>0</v>
      </c>
      <c r="AP479" t="str">
        <v>Salary **************-Cambod*****</v>
      </c>
      <c r="AQ479">
        <v>700</v>
      </c>
      <c r="AR479" t="str">
        <v xml:space="preserve">FCR-1.2.15 </v>
      </c>
      <c r="AS479" t="str">
        <v>Q2</v>
      </c>
    </row>
    <row r="480" spans="1:45" x14ac:dyDescent="0.25">
      <c r="A480" t="str">
        <v>B</v>
      </c>
      <c r="B480" t="str">
        <v>X5</v>
      </c>
      <c r="C480">
        <v>1573585</v>
      </c>
      <c r="D480">
        <v>6</v>
      </c>
      <c r="E480" s="2">
        <v>44742</v>
      </c>
      <c r="F480">
        <v>202206</v>
      </c>
      <c r="G480" t="str">
        <v>46310</v>
      </c>
      <c r="H480" t="str">
        <v>Corporate insurance</v>
      </c>
      <c r="I480">
        <v>590</v>
      </c>
      <c r="J480">
        <v>65822</v>
      </c>
      <c r="K480" t="str">
        <v>PID65000</v>
      </c>
      <c r="L480" t="str">
        <v>EU</v>
      </c>
      <c r="M480">
        <v>0</v>
      </c>
      <c r="N480">
        <v>0</v>
      </c>
      <c r="O480">
        <v>5</v>
      </c>
      <c r="P480" t="str">
        <v>Southeast Asia</v>
      </c>
      <c r="Q480">
        <v>0</v>
      </c>
      <c r="R480" t="str">
        <v>Office **************lary_MG*****</v>
      </c>
      <c r="S480">
        <v>1.31</v>
      </c>
      <c r="T480" t="str">
        <v xml:space="preserve">FCR-4.4 </v>
      </c>
      <c r="U480" t="str">
        <v>Q2</v>
      </c>
      <c r="Y480" t="str">
        <v>B</v>
      </c>
      <c r="Z480" t="str">
        <v>X1</v>
      </c>
      <c r="AA480">
        <v>2064198</v>
      </c>
      <c r="AB480">
        <v>6</v>
      </c>
      <c r="AC480">
        <v>44712</v>
      </c>
      <c r="AD480">
        <v>202205</v>
      </c>
      <c r="AE480" t="str">
        <v>49510</v>
      </c>
      <c r="AF480" t="str">
        <v>Internal expenses, support TA/FC</v>
      </c>
      <c r="AG480">
        <v>590</v>
      </c>
      <c r="AH480">
        <v>65809</v>
      </c>
      <c r="AI480" t="str">
        <v>PID65000</v>
      </c>
      <c r="AJ480" t="str">
        <v>EU</v>
      </c>
      <c r="AK480">
        <v>0</v>
      </c>
      <c r="AL480">
        <v>0</v>
      </c>
      <c r="AM480">
        <v>1</v>
      </c>
      <c r="AN480" t="str">
        <v>Head Office</v>
      </c>
      <c r="AO480">
        <v>0</v>
      </c>
      <c r="AP480" t="str">
        <v>Interna**************22*****</v>
      </c>
      <c r="AQ480">
        <v>300</v>
      </c>
      <c r="AR480" t="str">
        <v xml:space="preserve">FCR-1.2.16 </v>
      </c>
      <c r="AS480" t="str">
        <v>Q2</v>
      </c>
    </row>
    <row r="481" spans="1:45" x14ac:dyDescent="0.25">
      <c r="A481" t="str">
        <v>B</v>
      </c>
      <c r="B481" t="str">
        <v>X5</v>
      </c>
      <c r="C481">
        <v>1573585</v>
      </c>
      <c r="D481">
        <v>8</v>
      </c>
      <c r="E481" s="2">
        <v>44742</v>
      </c>
      <c r="F481">
        <v>202206</v>
      </c>
      <c r="G481" t="str">
        <v>46310</v>
      </c>
      <c r="H481" t="str">
        <v>Corporate insurance</v>
      </c>
      <c r="I481">
        <v>590</v>
      </c>
      <c r="J481">
        <v>65822</v>
      </c>
      <c r="K481" t="str">
        <v>PID65000</v>
      </c>
      <c r="L481" t="str">
        <v>EU</v>
      </c>
      <c r="M481">
        <v>0</v>
      </c>
      <c r="N481">
        <v>0</v>
      </c>
      <c r="O481">
        <v>5</v>
      </c>
      <c r="P481" t="str">
        <v>Southeast Asia</v>
      </c>
      <c r="Q481">
        <v>0</v>
      </c>
      <c r="R481" t="str">
        <v>Office **************lary_MG*****</v>
      </c>
      <c r="S481">
        <v>1.31</v>
      </c>
      <c r="T481" t="str">
        <v xml:space="preserve">FCR-4.4 </v>
      </c>
      <c r="U481" t="str">
        <v>Q2</v>
      </c>
      <c r="Y481" t="str">
        <v>B</v>
      </c>
      <c r="Z481" t="str">
        <v>X1</v>
      </c>
      <c r="AA481">
        <v>2064253</v>
      </c>
      <c r="AB481">
        <v>15</v>
      </c>
      <c r="AC481">
        <v>44742</v>
      </c>
      <c r="AD481">
        <v>202206</v>
      </c>
      <c r="AE481" t="str">
        <v>49561</v>
      </c>
      <c r="AF481" t="str">
        <v>Internal expenses, employee costs</v>
      </c>
      <c r="AG481">
        <v>590</v>
      </c>
      <c r="AH481">
        <v>65808</v>
      </c>
      <c r="AI481" t="str">
        <v>PID65000</v>
      </c>
      <c r="AJ481" t="str">
        <v>EU</v>
      </c>
      <c r="AK481">
        <v>0</v>
      </c>
      <c r="AL481">
        <v>0</v>
      </c>
      <c r="AM481">
        <v>1</v>
      </c>
      <c r="AN481" t="str">
        <v>Head Office</v>
      </c>
      <c r="AO481">
        <v>0</v>
      </c>
      <c r="AP481" t="str">
        <v>Salary **************-Cambod*****</v>
      </c>
      <c r="AQ481">
        <v>700</v>
      </c>
      <c r="AR481" t="str">
        <v xml:space="preserve">FCR-1.2.15 </v>
      </c>
      <c r="AS481" t="str">
        <v>Q2</v>
      </c>
    </row>
    <row r="482" spans="1:45" x14ac:dyDescent="0.25">
      <c r="A482" t="str">
        <v>B</v>
      </c>
      <c r="B482" t="str">
        <v>X5</v>
      </c>
      <c r="C482">
        <v>1573585</v>
      </c>
      <c r="D482">
        <v>10</v>
      </c>
      <c r="E482" s="2">
        <v>44742</v>
      </c>
      <c r="F482">
        <v>202206</v>
      </c>
      <c r="G482" t="str">
        <v>46310</v>
      </c>
      <c r="H482" t="str">
        <v>Corporate insurance</v>
      </c>
      <c r="I482">
        <v>590</v>
      </c>
      <c r="J482">
        <v>65822</v>
      </c>
      <c r="K482" t="str">
        <v>PID65000</v>
      </c>
      <c r="L482" t="str">
        <v>EU</v>
      </c>
      <c r="M482">
        <v>0</v>
      </c>
      <c r="N482">
        <v>0</v>
      </c>
      <c r="O482">
        <v>5</v>
      </c>
      <c r="P482" t="str">
        <v>Southeast Asia</v>
      </c>
      <c r="Q482">
        <v>0</v>
      </c>
      <c r="R482" t="str">
        <v>Office **************lary_MG*****</v>
      </c>
      <c r="S482">
        <v>1.31</v>
      </c>
      <c r="T482" t="str">
        <v xml:space="preserve">FCR-4.4 </v>
      </c>
      <c r="U482" t="str">
        <v>Q2</v>
      </c>
      <c r="Y482" t="str">
        <v>B</v>
      </c>
      <c r="Z482" t="str">
        <v>H5</v>
      </c>
      <c r="AA482">
        <v>1573592</v>
      </c>
      <c r="AB482">
        <v>3</v>
      </c>
      <c r="AC482">
        <v>44756</v>
      </c>
      <c r="AD482">
        <v>202207</v>
      </c>
      <c r="AE482" t="str">
        <v>45020</v>
      </c>
      <c r="AF482" t="str">
        <v>Electricity</v>
      </c>
      <c r="AG482">
        <v>590</v>
      </c>
      <c r="AH482">
        <v>65822</v>
      </c>
      <c r="AI482" t="str">
        <v>PID65000</v>
      </c>
      <c r="AJ482" t="str">
        <v>EU</v>
      </c>
      <c r="AK482">
        <v>0</v>
      </c>
      <c r="AL482">
        <v>0</v>
      </c>
      <c r="AM482">
        <v>5</v>
      </c>
      <c r="AN482" t="str">
        <v>Southeast Asia</v>
      </c>
      <c r="AO482">
        <v>0</v>
      </c>
      <c r="AP482" t="str">
        <v>Electri**************72_June*****</v>
      </c>
      <c r="AQ482">
        <v>73.25</v>
      </c>
      <c r="AR482" t="str">
        <v xml:space="preserve">FCR-4.4 </v>
      </c>
      <c r="AS482" t="str">
        <v>Q3</v>
      </c>
    </row>
    <row r="483" spans="1:45" x14ac:dyDescent="0.25">
      <c r="A483" t="str">
        <v>B</v>
      </c>
      <c r="B483" t="str">
        <v>X5</v>
      </c>
      <c r="C483">
        <v>1573588</v>
      </c>
      <c r="D483">
        <v>0</v>
      </c>
      <c r="E483" s="2">
        <v>44742</v>
      </c>
      <c r="F483">
        <v>202206</v>
      </c>
      <c r="G483" t="str">
        <v>44323</v>
      </c>
      <c r="H483" t="str">
        <v>Sub granting</v>
      </c>
      <c r="I483">
        <v>590</v>
      </c>
      <c r="J483">
        <v>65830</v>
      </c>
      <c r="K483" t="str">
        <v>PID65000</v>
      </c>
      <c r="L483" t="str">
        <v>EU</v>
      </c>
      <c r="M483">
        <v>0</v>
      </c>
      <c r="N483">
        <v>0</v>
      </c>
      <c r="O483">
        <v>5</v>
      </c>
      <c r="P483" t="str">
        <v>Southeast Asia</v>
      </c>
      <c r="Q483">
        <v>0</v>
      </c>
      <c r="R483" t="str">
        <v>Settlem**************Jun 202*****</v>
      </c>
      <c r="S483">
        <v>-6508.33</v>
      </c>
      <c r="T483" t="str">
        <v xml:space="preserve">FCR-6.3 </v>
      </c>
      <c r="U483" t="str">
        <v>Q2</v>
      </c>
      <c r="Y483" t="str">
        <v>B</v>
      </c>
      <c r="Z483" t="str">
        <v>H5</v>
      </c>
      <c r="AA483">
        <v>1573597</v>
      </c>
      <c r="AB483">
        <v>1</v>
      </c>
      <c r="AC483">
        <v>44762</v>
      </c>
      <c r="AD483">
        <v>202207</v>
      </c>
      <c r="AE483" t="str">
        <v>46212</v>
      </c>
      <c r="AF483" t="str">
        <v>Mobile telephone</v>
      </c>
      <c r="AG483">
        <v>590</v>
      </c>
      <c r="AH483">
        <v>65822</v>
      </c>
      <c r="AI483" t="str">
        <v>PID65000</v>
      </c>
      <c r="AJ483" t="str">
        <v>EU</v>
      </c>
      <c r="AK483">
        <v>0</v>
      </c>
      <c r="AL483">
        <v>0</v>
      </c>
      <c r="AM483">
        <v>5</v>
      </c>
      <c r="AN483" t="str">
        <v>Southeast Asia</v>
      </c>
      <c r="AO483">
        <v>0</v>
      </c>
      <c r="AP483" t="str">
        <v>Monthly**************ellcard*****</v>
      </c>
      <c r="AQ483">
        <v>42.5</v>
      </c>
      <c r="AR483" t="str">
        <v xml:space="preserve">FCR-4.4 </v>
      </c>
      <c r="AS483" t="str">
        <v>Q3</v>
      </c>
    </row>
    <row r="484" spans="1:45" x14ac:dyDescent="0.25">
      <c r="A484" t="str">
        <v>B</v>
      </c>
      <c r="B484" t="str">
        <v>X5</v>
      </c>
      <c r="C484">
        <v>1573588</v>
      </c>
      <c r="D484">
        <v>1</v>
      </c>
      <c r="E484" s="2">
        <v>44742</v>
      </c>
      <c r="F484">
        <v>202206</v>
      </c>
      <c r="G484" t="str">
        <v>44323</v>
      </c>
      <c r="H484" t="str">
        <v>Sub granting</v>
      </c>
      <c r="I484">
        <v>590</v>
      </c>
      <c r="J484">
        <v>65830</v>
      </c>
      <c r="K484" t="str">
        <v>PID65000</v>
      </c>
      <c r="L484" t="str">
        <v>EU</v>
      </c>
      <c r="M484">
        <v>0</v>
      </c>
      <c r="N484">
        <v>0</v>
      </c>
      <c r="O484">
        <v>5</v>
      </c>
      <c r="P484" t="str">
        <v>Southeast Asia</v>
      </c>
      <c r="Q484">
        <v>0</v>
      </c>
      <c r="R484" t="str">
        <v>settlem**************ard Q2-*****</v>
      </c>
      <c r="S484">
        <v>-1349.22</v>
      </c>
      <c r="T484" t="str">
        <v xml:space="preserve">FCR-6.3 </v>
      </c>
      <c r="U484" t="str">
        <v>Q2</v>
      </c>
      <c r="Y484" t="str">
        <v>B</v>
      </c>
      <c r="Z484" t="str">
        <v>H5</v>
      </c>
      <c r="AA484">
        <v>1573597</v>
      </c>
      <c r="AB484">
        <v>4</v>
      </c>
      <c r="AC484">
        <v>44762</v>
      </c>
      <c r="AD484">
        <v>202207</v>
      </c>
      <c r="AE484" t="str">
        <v>45460</v>
      </c>
      <c r="AF484" t="str">
        <v>Consumable materials</v>
      </c>
      <c r="AG484">
        <v>590</v>
      </c>
      <c r="AH484">
        <v>65822</v>
      </c>
      <c r="AI484" t="str">
        <v>PID65000</v>
      </c>
      <c r="AJ484" t="str">
        <v>EU</v>
      </c>
      <c r="AK484">
        <v>0</v>
      </c>
      <c r="AL484">
        <v>0</v>
      </c>
      <c r="AM484">
        <v>5</v>
      </c>
      <c r="AN484" t="str">
        <v>Southeast Asia</v>
      </c>
      <c r="AO484">
        <v>0</v>
      </c>
      <c r="AP484" t="str">
        <v>Front d*******************</v>
      </c>
      <c r="AQ484">
        <v>35</v>
      </c>
      <c r="AR484" t="str">
        <v xml:space="preserve">FCR-4.4 </v>
      </c>
      <c r="AS484" t="str">
        <v>Q3</v>
      </c>
    </row>
    <row r="485" spans="1:45" x14ac:dyDescent="0.25">
      <c r="A485" t="str">
        <v>B</v>
      </c>
      <c r="B485" t="str">
        <v>X5</v>
      </c>
      <c r="C485">
        <v>1573588</v>
      </c>
      <c r="D485">
        <v>2</v>
      </c>
      <c r="E485" s="2">
        <v>44742</v>
      </c>
      <c r="F485">
        <v>202206</v>
      </c>
      <c r="G485" t="str">
        <v>44323</v>
      </c>
      <c r="H485" t="str">
        <v>Sub granting</v>
      </c>
      <c r="I485">
        <v>590</v>
      </c>
      <c r="J485">
        <v>65830</v>
      </c>
      <c r="K485" t="str">
        <v>PID65000</v>
      </c>
      <c r="L485" t="str">
        <v>EU</v>
      </c>
      <c r="M485">
        <v>0</v>
      </c>
      <c r="N485">
        <v>0</v>
      </c>
      <c r="O485">
        <v>5</v>
      </c>
      <c r="P485" t="str">
        <v>Southeast Asia</v>
      </c>
      <c r="Q485">
        <v>0</v>
      </c>
      <c r="R485" t="str">
        <v>Q2-2022**************ture fr*****</v>
      </c>
      <c r="S485">
        <v>5007.92</v>
      </c>
      <c r="T485" t="str">
        <v xml:space="preserve">FCR-6.3 </v>
      </c>
      <c r="U485" t="str">
        <v>Q2</v>
      </c>
      <c r="Y485" t="str">
        <v>B</v>
      </c>
      <c r="Z485" t="str">
        <v>H5</v>
      </c>
      <c r="AA485">
        <v>1573597</v>
      </c>
      <c r="AB485">
        <v>3</v>
      </c>
      <c r="AC485">
        <v>44762</v>
      </c>
      <c r="AD485">
        <v>202207</v>
      </c>
      <c r="AE485" t="str">
        <v>45890</v>
      </c>
      <c r="AF485" t="str">
        <v>Other travel expenses</v>
      </c>
      <c r="AG485">
        <v>590</v>
      </c>
      <c r="AH485">
        <v>65822</v>
      </c>
      <c r="AI485" t="str">
        <v>PID65000</v>
      </c>
      <c r="AJ485" t="str">
        <v>EU</v>
      </c>
      <c r="AK485">
        <v>0</v>
      </c>
      <c r="AL485">
        <v>0</v>
      </c>
      <c r="AM485">
        <v>5</v>
      </c>
      <c r="AN485" t="str">
        <v>Southeast Asia</v>
      </c>
      <c r="AO485">
        <v>0</v>
      </c>
      <c r="AP485" t="str">
        <v>transpo**************-submit*****</v>
      </c>
      <c r="AQ485">
        <v>4</v>
      </c>
      <c r="AR485" t="str">
        <v xml:space="preserve">FCR-4.4 </v>
      </c>
      <c r="AS485" t="str">
        <v>Q3</v>
      </c>
    </row>
    <row r="486" spans="1:45" x14ac:dyDescent="0.25">
      <c r="A486" t="str">
        <v>B</v>
      </c>
      <c r="B486" t="str">
        <v>X5</v>
      </c>
      <c r="C486">
        <v>1573588</v>
      </c>
      <c r="D486">
        <v>3</v>
      </c>
      <c r="E486" s="2">
        <v>44742</v>
      </c>
      <c r="F486">
        <v>202206</v>
      </c>
      <c r="G486" t="str">
        <v>44323</v>
      </c>
      <c r="H486" t="str">
        <v>Sub granting</v>
      </c>
      <c r="I486">
        <v>590</v>
      </c>
      <c r="J486">
        <v>65830</v>
      </c>
      <c r="K486" t="str">
        <v>PID65000</v>
      </c>
      <c r="L486" t="str">
        <v>EU</v>
      </c>
      <c r="M486">
        <v>0</v>
      </c>
      <c r="N486">
        <v>0</v>
      </c>
      <c r="O486">
        <v>5</v>
      </c>
      <c r="P486" t="str">
        <v>Southeast Asia</v>
      </c>
      <c r="Q486">
        <v>0</v>
      </c>
      <c r="R486" t="str">
        <v>Carry f**************ul-Sep *****</v>
      </c>
      <c r="S486">
        <v>2852.9</v>
      </c>
      <c r="T486" t="str">
        <v xml:space="preserve">FCR-6.3 </v>
      </c>
      <c r="U486" t="str">
        <v>Q2</v>
      </c>
      <c r="Y486" t="str">
        <v>B</v>
      </c>
      <c r="Z486" t="str">
        <v>H5</v>
      </c>
      <c r="AA486">
        <v>1573597</v>
      </c>
      <c r="AB486">
        <v>2</v>
      </c>
      <c r="AC486">
        <v>44762</v>
      </c>
      <c r="AD486">
        <v>202207</v>
      </c>
      <c r="AE486" t="str">
        <v>46150</v>
      </c>
      <c r="AF486" t="str">
        <v>Printed matter</v>
      </c>
      <c r="AG486">
        <v>590</v>
      </c>
      <c r="AH486">
        <v>65822</v>
      </c>
      <c r="AI486" t="str">
        <v>PID65000</v>
      </c>
      <c r="AJ486" t="str">
        <v>EU</v>
      </c>
      <c r="AK486">
        <v>0</v>
      </c>
      <c r="AL486">
        <v>0</v>
      </c>
      <c r="AM486">
        <v>5</v>
      </c>
      <c r="AN486" t="str">
        <v>Southeast Asia</v>
      </c>
      <c r="AO486">
        <v>0</v>
      </c>
      <c r="AP486" t="str">
        <v>Printin**************g docum*****</v>
      </c>
      <c r="AQ486">
        <v>15.73</v>
      </c>
      <c r="AR486" t="str">
        <v xml:space="preserve">FCR-4.4 </v>
      </c>
      <c r="AS486" t="str">
        <v>Q3</v>
      </c>
    </row>
    <row r="487" spans="1:45" x14ac:dyDescent="0.25">
      <c r="A487" t="str">
        <v>B</v>
      </c>
      <c r="B487" t="str">
        <v>X5</v>
      </c>
      <c r="C487">
        <v>1573588</v>
      </c>
      <c r="D487">
        <v>4</v>
      </c>
      <c r="E487" s="2">
        <v>44742</v>
      </c>
      <c r="F487">
        <v>202206</v>
      </c>
      <c r="G487" t="str">
        <v>46570</v>
      </c>
      <c r="H487" t="str">
        <v>Banking costs</v>
      </c>
      <c r="I487">
        <v>590</v>
      </c>
      <c r="J487">
        <v>65827</v>
      </c>
      <c r="K487" t="str">
        <v>PID65000</v>
      </c>
      <c r="L487" t="str">
        <v>EU</v>
      </c>
      <c r="M487">
        <v>0</v>
      </c>
      <c r="N487">
        <v>0</v>
      </c>
      <c r="O487">
        <v>5</v>
      </c>
      <c r="P487" t="str">
        <v>Southeast Asia</v>
      </c>
      <c r="Q487">
        <v>0</v>
      </c>
      <c r="R487" t="str">
        <v>Bank in**************pr-Jun *****</v>
      </c>
      <c r="S487">
        <v>-2.89</v>
      </c>
      <c r="T487" t="str">
        <v xml:space="preserve">FCR-5.6 </v>
      </c>
      <c r="U487" t="str">
        <v>Q2</v>
      </c>
      <c r="Y487" t="str">
        <v>B</v>
      </c>
      <c r="Z487" t="str">
        <v>H5</v>
      </c>
      <c r="AA487">
        <v>1573597</v>
      </c>
      <c r="AB487">
        <v>0</v>
      </c>
      <c r="AC487">
        <v>44762</v>
      </c>
      <c r="AD487">
        <v>202207</v>
      </c>
      <c r="AE487" t="str">
        <v>45460</v>
      </c>
      <c r="AF487" t="str">
        <v>Consumable materials</v>
      </c>
      <c r="AG487">
        <v>590</v>
      </c>
      <c r="AH487">
        <v>65822</v>
      </c>
      <c r="AI487" t="str">
        <v>PID65000</v>
      </c>
      <c r="AJ487" t="str">
        <v>EU</v>
      </c>
      <c r="AK487">
        <v>0</v>
      </c>
      <c r="AL487">
        <v>0</v>
      </c>
      <c r="AM487">
        <v>5</v>
      </c>
      <c r="AN487" t="str">
        <v>Southeast Asia</v>
      </c>
      <c r="AO487">
        <v>0</v>
      </c>
      <c r="AP487" t="str">
        <v>Drinkin**************ly 2022*****</v>
      </c>
      <c r="AQ487">
        <v>8</v>
      </c>
      <c r="AR487" t="str">
        <v xml:space="preserve">FCR-4.4 </v>
      </c>
      <c r="AS487" t="str">
        <v>Q3</v>
      </c>
    </row>
    <row r="488" spans="1:45" x14ac:dyDescent="0.25">
      <c r="A488" t="str">
        <v>B</v>
      </c>
      <c r="B488" t="str">
        <v>X5</v>
      </c>
      <c r="C488">
        <v>1573588</v>
      </c>
      <c r="D488">
        <v>5</v>
      </c>
      <c r="E488" s="2">
        <v>44742</v>
      </c>
      <c r="F488">
        <v>202206</v>
      </c>
      <c r="G488" t="str">
        <v>46570</v>
      </c>
      <c r="H488" t="str">
        <v>Banking costs</v>
      </c>
      <c r="I488">
        <v>590</v>
      </c>
      <c r="J488">
        <v>65827</v>
      </c>
      <c r="K488" t="str">
        <v>PID65000</v>
      </c>
      <c r="L488" t="str">
        <v>EU</v>
      </c>
      <c r="M488">
        <v>0</v>
      </c>
      <c r="N488">
        <v>0</v>
      </c>
      <c r="O488">
        <v>5</v>
      </c>
      <c r="P488" t="str">
        <v>Southeast Asia</v>
      </c>
      <c r="Q488">
        <v>0</v>
      </c>
      <c r="R488" t="str">
        <v>Bank in**************an-Mar *****</v>
      </c>
      <c r="S488">
        <v>-0.38</v>
      </c>
      <c r="T488" t="str">
        <v xml:space="preserve">FCR-5.6 </v>
      </c>
      <c r="U488" t="str">
        <v>Q2</v>
      </c>
      <c r="Y488" t="str">
        <v>B</v>
      </c>
      <c r="Z488" t="str">
        <v>H5</v>
      </c>
      <c r="AA488">
        <v>1573605</v>
      </c>
      <c r="AB488">
        <v>1</v>
      </c>
      <c r="AC488">
        <v>44771</v>
      </c>
      <c r="AD488">
        <v>202207</v>
      </c>
      <c r="AE488" t="str">
        <v>47211</v>
      </c>
      <c r="AF488" t="str">
        <v>Salary (employees outside HO)</v>
      </c>
      <c r="AG488">
        <v>590</v>
      </c>
      <c r="AH488">
        <v>65804</v>
      </c>
      <c r="AI488" t="str">
        <v>PID65000</v>
      </c>
      <c r="AJ488" t="str">
        <v>EU</v>
      </c>
      <c r="AK488">
        <v>0</v>
      </c>
      <c r="AL488">
        <v>0</v>
      </c>
      <c r="AM488">
        <v>5</v>
      </c>
      <c r="AN488" t="str">
        <v>Southeast Asia</v>
      </c>
      <c r="AO488">
        <v>0</v>
      </c>
      <c r="AP488" t="str">
        <v>Salary **************y'22_EU*****</v>
      </c>
      <c r="AQ488">
        <v>823.92</v>
      </c>
      <c r="AR488" t="str">
        <v>FCR-1.1.2.26</v>
      </c>
      <c r="AS488" t="str">
        <v>Q3</v>
      </c>
    </row>
    <row r="489" spans="1:45" x14ac:dyDescent="0.25">
      <c r="A489" t="str">
        <v>B</v>
      </c>
      <c r="B489" t="str">
        <v>H1</v>
      </c>
      <c r="C489">
        <v>2064135</v>
      </c>
      <c r="D489">
        <v>2</v>
      </c>
      <c r="E489" s="2">
        <v>44662</v>
      </c>
      <c r="F489">
        <v>202204</v>
      </c>
      <c r="G489" t="str">
        <v>46570</v>
      </c>
      <c r="H489" t="str">
        <v>Banking costs</v>
      </c>
      <c r="I489">
        <v>590</v>
      </c>
      <c r="J489">
        <v>65827</v>
      </c>
      <c r="K489" t="str">
        <v>PID65000</v>
      </c>
      <c r="L489" t="str">
        <v>EU</v>
      </c>
      <c r="M489">
        <v>0</v>
      </c>
      <c r="N489">
        <v>0</v>
      </c>
      <c r="O489">
        <v>5</v>
      </c>
      <c r="P489" t="str">
        <v>Southeast Asia</v>
      </c>
      <c r="Q489">
        <v>0</v>
      </c>
      <c r="R489" t="str">
        <v>ForumCi**************ash Req*****</v>
      </c>
      <c r="S489">
        <v>50</v>
      </c>
      <c r="T489" t="str">
        <v xml:space="preserve">FCR-5.6 </v>
      </c>
      <c r="U489" t="str">
        <v>Q2</v>
      </c>
      <c r="Y489" t="str">
        <v>B</v>
      </c>
      <c r="Z489" t="str">
        <v>H5</v>
      </c>
      <c r="AA489">
        <v>1573605</v>
      </c>
      <c r="AB489">
        <v>4</v>
      </c>
      <c r="AC489">
        <v>44771</v>
      </c>
      <c r="AD489">
        <v>202207</v>
      </c>
      <c r="AE489" t="str">
        <v>47211</v>
      </c>
      <c r="AF489" t="str">
        <v>Salary (employees outside HO)</v>
      </c>
      <c r="AG489">
        <v>590</v>
      </c>
      <c r="AH489">
        <v>65805</v>
      </c>
      <c r="AI489" t="str">
        <v>PID65000</v>
      </c>
      <c r="AJ489" t="str">
        <v>EU</v>
      </c>
      <c r="AK489">
        <v>0</v>
      </c>
      <c r="AL489">
        <v>0</v>
      </c>
      <c r="AM489">
        <v>5</v>
      </c>
      <c r="AN489" t="str">
        <v>Southeast Asia</v>
      </c>
      <c r="AO489">
        <v>0</v>
      </c>
      <c r="AP489" t="str">
        <v>Salary **************y'22_EU*****</v>
      </c>
      <c r="AQ489">
        <v>150.88999999999999</v>
      </c>
      <c r="AR489" t="str">
        <v>FCR-1.1.2.27</v>
      </c>
      <c r="AS489" t="str">
        <v>Q3</v>
      </c>
    </row>
    <row r="490" spans="1:45" x14ac:dyDescent="0.25">
      <c r="A490" t="str">
        <v>B</v>
      </c>
      <c r="B490" t="str">
        <v>X1</v>
      </c>
      <c r="C490">
        <v>2064152</v>
      </c>
      <c r="D490">
        <v>6</v>
      </c>
      <c r="E490" s="2">
        <v>44681</v>
      </c>
      <c r="F490">
        <v>202204</v>
      </c>
      <c r="G490" t="str">
        <v>49510</v>
      </c>
      <c r="H490" t="str">
        <v>Internal expenses, support TA/FC</v>
      </c>
      <c r="I490">
        <v>590</v>
      </c>
      <c r="J490">
        <v>65809</v>
      </c>
      <c r="K490" t="str">
        <v>PID65000</v>
      </c>
      <c r="L490" t="str">
        <v>EU</v>
      </c>
      <c r="M490">
        <v>0</v>
      </c>
      <c r="N490">
        <v>0</v>
      </c>
      <c r="O490">
        <v>1</v>
      </c>
      <c r="P490" t="str">
        <v>Head Office</v>
      </c>
      <c r="Q490">
        <v>0</v>
      </c>
      <c r="R490" t="str">
        <v>Interna**************2022*****</v>
      </c>
      <c r="S490">
        <v>300</v>
      </c>
      <c r="T490" t="str">
        <v xml:space="preserve">FCR-1.2.16 </v>
      </c>
      <c r="U490" t="str">
        <v>Q2</v>
      </c>
      <c r="Y490" t="str">
        <v>B</v>
      </c>
      <c r="Z490" t="str">
        <v>H5</v>
      </c>
      <c r="AA490">
        <v>1573605</v>
      </c>
      <c r="AB490">
        <v>2</v>
      </c>
      <c r="AC490">
        <v>44771</v>
      </c>
      <c r="AD490">
        <v>202207</v>
      </c>
      <c r="AE490" t="str">
        <v>47211</v>
      </c>
      <c r="AF490" t="str">
        <v>Salary (employees outside HO)</v>
      </c>
      <c r="AG490">
        <v>590</v>
      </c>
      <c r="AH490">
        <v>65802</v>
      </c>
      <c r="AI490" t="str">
        <v>PID65000</v>
      </c>
      <c r="AJ490" t="str">
        <v>EU</v>
      </c>
      <c r="AK490">
        <v>0</v>
      </c>
      <c r="AL490">
        <v>0</v>
      </c>
      <c r="AM490">
        <v>5</v>
      </c>
      <c r="AN490" t="str">
        <v>Southeast Asia</v>
      </c>
      <c r="AO490">
        <v>0</v>
      </c>
      <c r="AP490" t="str">
        <v>Salary **************y'22_EU*****</v>
      </c>
      <c r="AQ490">
        <v>1947</v>
      </c>
      <c r="AR490" t="str">
        <v>FCR-1.1.1.33</v>
      </c>
      <c r="AS490" t="str">
        <v>Q3</v>
      </c>
    </row>
    <row r="491" spans="1:45" x14ac:dyDescent="0.25">
      <c r="A491" t="str">
        <v>B</v>
      </c>
      <c r="B491" t="str">
        <v>X1</v>
      </c>
      <c r="C491">
        <v>2064156</v>
      </c>
      <c r="D491">
        <v>15</v>
      </c>
      <c r="E491" s="2">
        <v>44681</v>
      </c>
      <c r="F491">
        <v>202204</v>
      </c>
      <c r="G491" t="str">
        <v>49561</v>
      </c>
      <c r="H491" t="str">
        <v>Internal expenses, employee costs</v>
      </c>
      <c r="I491">
        <v>590</v>
      </c>
      <c r="J491">
        <v>65808</v>
      </c>
      <c r="K491" t="str">
        <v>PID65000</v>
      </c>
      <c r="L491" t="str">
        <v>EU</v>
      </c>
      <c r="M491">
        <v>0</v>
      </c>
      <c r="N491">
        <v>0</v>
      </c>
      <c r="O491">
        <v>1</v>
      </c>
      <c r="P491" t="str">
        <v>Head Office</v>
      </c>
      <c r="Q491">
        <v>0</v>
      </c>
      <c r="R491" t="str">
        <v>Salary **************-Cambod*****</v>
      </c>
      <c r="S491">
        <v>700</v>
      </c>
      <c r="T491" t="str">
        <v xml:space="preserve">FCR-1.2.15 </v>
      </c>
      <c r="U491" t="str">
        <v>Q2</v>
      </c>
      <c r="Y491" t="str">
        <v>B</v>
      </c>
      <c r="Z491" t="str">
        <v>H5</v>
      </c>
      <c r="AA491">
        <v>1573606</v>
      </c>
      <c r="AB491">
        <v>4</v>
      </c>
      <c r="AC491">
        <v>44771</v>
      </c>
      <c r="AD491">
        <v>202207</v>
      </c>
      <c r="AE491" t="str">
        <v>47390</v>
      </c>
      <c r="AF491" t="str">
        <v>Other employee benefits</v>
      </c>
      <c r="AG491">
        <v>590</v>
      </c>
      <c r="AH491">
        <v>65805</v>
      </c>
      <c r="AI491" t="str">
        <v>PID65000</v>
      </c>
      <c r="AJ491" t="str">
        <v>EU</v>
      </c>
      <c r="AK491">
        <v>0</v>
      </c>
      <c r="AL491">
        <v>0</v>
      </c>
      <c r="AM491">
        <v>5</v>
      </c>
      <c r="AN491" t="str">
        <v>Southeast Asia</v>
      </c>
      <c r="AO491">
        <v>0</v>
      </c>
      <c r="AP491" t="str">
        <v>Communi**************sa in J*****</v>
      </c>
      <c r="AQ491">
        <v>3.27</v>
      </c>
      <c r="AR491" t="str">
        <v>FCR-1.1.2.27</v>
      </c>
      <c r="AS491" t="str">
        <v>Q3</v>
      </c>
    </row>
    <row r="492" spans="1:45" x14ac:dyDescent="0.25">
      <c r="A492" t="str">
        <v>B</v>
      </c>
      <c r="B492" t="str">
        <v>X1</v>
      </c>
      <c r="C492">
        <v>2064195</v>
      </c>
      <c r="D492">
        <v>15</v>
      </c>
      <c r="E492" s="2">
        <v>44712</v>
      </c>
      <c r="F492">
        <v>202205</v>
      </c>
      <c r="G492" t="str">
        <v>49561</v>
      </c>
      <c r="H492" t="str">
        <v>Internal expenses, employee costs</v>
      </c>
      <c r="I492">
        <v>590</v>
      </c>
      <c r="J492">
        <v>65808</v>
      </c>
      <c r="K492" t="str">
        <v>PID65000</v>
      </c>
      <c r="L492" t="str">
        <v>EU</v>
      </c>
      <c r="M492">
        <v>0</v>
      </c>
      <c r="N492">
        <v>0</v>
      </c>
      <c r="O492">
        <v>1</v>
      </c>
      <c r="P492" t="str">
        <v>Head Office</v>
      </c>
      <c r="Q492">
        <v>0</v>
      </c>
      <c r="R492" t="str">
        <v>Salary **************-Cambod*****</v>
      </c>
      <c r="S492">
        <v>700</v>
      </c>
      <c r="T492" t="str">
        <v xml:space="preserve">FCR-1.2.15 </v>
      </c>
      <c r="U492" t="str">
        <v>Q2</v>
      </c>
      <c r="Y492" t="str">
        <v>B</v>
      </c>
      <c r="Z492" t="str">
        <v>H5</v>
      </c>
      <c r="AA492">
        <v>1573606</v>
      </c>
      <c r="AB492">
        <v>1</v>
      </c>
      <c r="AC492">
        <v>44771</v>
      </c>
      <c r="AD492">
        <v>202207</v>
      </c>
      <c r="AE492" t="str">
        <v>47390</v>
      </c>
      <c r="AF492" t="str">
        <v>Other employee benefits</v>
      </c>
      <c r="AG492">
        <v>590</v>
      </c>
      <c r="AH492">
        <v>65804</v>
      </c>
      <c r="AI492" t="str">
        <v>PID65000</v>
      </c>
      <c r="AJ492" t="str">
        <v>EU</v>
      </c>
      <c r="AK492">
        <v>0</v>
      </c>
      <c r="AL492">
        <v>0</v>
      </c>
      <c r="AM492">
        <v>5</v>
      </c>
      <c r="AN492" t="str">
        <v>Southeast Asia</v>
      </c>
      <c r="AO492">
        <v>0</v>
      </c>
      <c r="AP492" t="str">
        <v>Communi**************Da in J*****</v>
      </c>
      <c r="AQ492">
        <v>29.95</v>
      </c>
      <c r="AR492" t="str">
        <v>FCR-1.1.2.26</v>
      </c>
      <c r="AS492" t="str">
        <v>Q3</v>
      </c>
    </row>
    <row r="493" spans="1:45" x14ac:dyDescent="0.25">
      <c r="A493" t="str">
        <v>B</v>
      </c>
      <c r="B493" t="str">
        <v>X1</v>
      </c>
      <c r="C493">
        <v>2064198</v>
      </c>
      <c r="D493">
        <v>6</v>
      </c>
      <c r="E493" s="2">
        <v>44712</v>
      </c>
      <c r="F493">
        <v>202205</v>
      </c>
      <c r="G493" t="str">
        <v>49510</v>
      </c>
      <c r="H493" t="str">
        <v>Internal expenses, support TA/FC</v>
      </c>
      <c r="I493">
        <v>590</v>
      </c>
      <c r="J493">
        <v>65809</v>
      </c>
      <c r="K493" t="str">
        <v>PID65000</v>
      </c>
      <c r="L493" t="str">
        <v>EU</v>
      </c>
      <c r="M493">
        <v>0</v>
      </c>
      <c r="N493">
        <v>0</v>
      </c>
      <c r="O493">
        <v>1</v>
      </c>
      <c r="P493" t="str">
        <v>Head Office</v>
      </c>
      <c r="Q493">
        <v>0</v>
      </c>
      <c r="R493" t="str">
        <v>Interna**************22*****</v>
      </c>
      <c r="S493">
        <v>300</v>
      </c>
      <c r="T493" t="str">
        <v xml:space="preserve">FCR-1.2.16 </v>
      </c>
      <c r="U493" t="str">
        <v>Q2</v>
      </c>
      <c r="Y493" t="str">
        <v>B</v>
      </c>
      <c r="Z493" t="str">
        <v>H5</v>
      </c>
      <c r="AA493">
        <v>1573606</v>
      </c>
      <c r="AB493">
        <v>2</v>
      </c>
      <c r="AC493">
        <v>44771</v>
      </c>
      <c r="AD493">
        <v>202207</v>
      </c>
      <c r="AE493" t="str">
        <v>47390</v>
      </c>
      <c r="AF493" t="str">
        <v>Other employee benefits</v>
      </c>
      <c r="AG493">
        <v>590</v>
      </c>
      <c r="AH493">
        <v>65802</v>
      </c>
      <c r="AI493" t="str">
        <v>PID65000</v>
      </c>
      <c r="AJ493" t="str">
        <v>EU</v>
      </c>
      <c r="AK493">
        <v>0</v>
      </c>
      <c r="AL493">
        <v>0</v>
      </c>
      <c r="AM493">
        <v>5</v>
      </c>
      <c r="AN493" t="str">
        <v>Southeast Asia</v>
      </c>
      <c r="AO493">
        <v>0</v>
      </c>
      <c r="AP493" t="str">
        <v>Communi**************Ly in J*****</v>
      </c>
      <c r="AQ493">
        <v>50</v>
      </c>
      <c r="AR493" t="str">
        <v>FCR-1.1.1.33</v>
      </c>
      <c r="AS493" t="str">
        <v>Q3</v>
      </c>
    </row>
    <row r="494" spans="1:45" x14ac:dyDescent="0.25">
      <c r="A494" t="str">
        <v>B</v>
      </c>
      <c r="B494" t="str">
        <v>X1</v>
      </c>
      <c r="C494">
        <v>2064253</v>
      </c>
      <c r="D494">
        <v>15</v>
      </c>
      <c r="E494" s="2">
        <v>44742</v>
      </c>
      <c r="F494">
        <v>202206</v>
      </c>
      <c r="G494" t="str">
        <v>49561</v>
      </c>
      <c r="H494" t="str">
        <v>Internal expenses, employee costs</v>
      </c>
      <c r="I494">
        <v>590</v>
      </c>
      <c r="J494">
        <v>65808</v>
      </c>
      <c r="K494" t="str">
        <v>PID65000</v>
      </c>
      <c r="L494" t="str">
        <v>EU</v>
      </c>
      <c r="M494">
        <v>0</v>
      </c>
      <c r="N494">
        <v>0</v>
      </c>
      <c r="O494">
        <v>1</v>
      </c>
      <c r="P494" t="str">
        <v>Head Office</v>
      </c>
      <c r="Q494">
        <v>0</v>
      </c>
      <c r="R494" t="str">
        <v>Salary **************-Cambod*****</v>
      </c>
      <c r="S494">
        <v>700</v>
      </c>
      <c r="T494" t="str">
        <v xml:space="preserve">FCR-1.2.15 </v>
      </c>
      <c r="U494" t="str">
        <v>Q2</v>
      </c>
      <c r="Y494" t="str">
        <v>B</v>
      </c>
      <c r="Z494" t="str">
        <v>H5</v>
      </c>
      <c r="AA494">
        <v>1573607</v>
      </c>
      <c r="AB494">
        <v>4</v>
      </c>
      <c r="AC494">
        <v>44771</v>
      </c>
      <c r="AD494">
        <v>202207</v>
      </c>
      <c r="AE494" t="str">
        <v>47586</v>
      </c>
      <c r="AF494" t="str">
        <v>Personnel insurance (employees outside HO)</v>
      </c>
      <c r="AG494">
        <v>590</v>
      </c>
      <c r="AH494">
        <v>65805</v>
      </c>
      <c r="AI494" t="str">
        <v>PID65000</v>
      </c>
      <c r="AJ494" t="str">
        <v>EU</v>
      </c>
      <c r="AK494">
        <v>0</v>
      </c>
      <c r="AL494">
        <v>0</v>
      </c>
      <c r="AM494">
        <v>5</v>
      </c>
      <c r="AN494" t="str">
        <v>Southeast Asia</v>
      </c>
      <c r="AO494">
        <v>0</v>
      </c>
      <c r="AP494" t="str">
        <v>Health&amp;**************ance_Su*****</v>
      </c>
      <c r="AQ494">
        <v>2.27</v>
      </c>
      <c r="AR494" t="str">
        <v>FCR-1.1.2.27</v>
      </c>
      <c r="AS494" t="str">
        <v>Q3</v>
      </c>
    </row>
    <row r="495" spans="1:45" x14ac:dyDescent="0.25">
      <c r="A495" t="str">
        <v>B</v>
      </c>
      <c r="B495" t="str">
        <v>H5</v>
      </c>
      <c r="C495">
        <v>1573592</v>
      </c>
      <c r="D495">
        <v>3</v>
      </c>
      <c r="E495" s="2">
        <v>44756</v>
      </c>
      <c r="F495">
        <v>202207</v>
      </c>
      <c r="G495" t="str">
        <v>45020</v>
      </c>
      <c r="H495" t="str">
        <v>Electricity</v>
      </c>
      <c r="I495">
        <v>590</v>
      </c>
      <c r="J495">
        <v>65822</v>
      </c>
      <c r="K495" t="str">
        <v>PID65000</v>
      </c>
      <c r="L495" t="str">
        <v>EU</v>
      </c>
      <c r="M495">
        <v>0</v>
      </c>
      <c r="N495">
        <v>0</v>
      </c>
      <c r="O495">
        <v>5</v>
      </c>
      <c r="P495" t="str">
        <v>Southeast Asia</v>
      </c>
      <c r="Q495">
        <v>0</v>
      </c>
      <c r="R495" t="str">
        <v>Electri**************72_June*****</v>
      </c>
      <c r="S495">
        <v>73.25</v>
      </c>
      <c r="T495" t="str">
        <v xml:space="preserve">FCR-4.4 </v>
      </c>
      <c r="U495" t="str">
        <v>Q3</v>
      </c>
      <c r="Y495" t="str">
        <v>B</v>
      </c>
      <c r="Z495" t="str">
        <v>H5</v>
      </c>
      <c r="AA495">
        <v>1573607</v>
      </c>
      <c r="AB495">
        <v>2</v>
      </c>
      <c r="AC495">
        <v>44771</v>
      </c>
      <c r="AD495">
        <v>202207</v>
      </c>
      <c r="AE495" t="str">
        <v>47586</v>
      </c>
      <c r="AF495" t="str">
        <v>Personnel insurance (employees outside HO)</v>
      </c>
      <c r="AG495">
        <v>590</v>
      </c>
      <c r="AH495">
        <v>65802</v>
      </c>
      <c r="AI495" t="str">
        <v>PID65000</v>
      </c>
      <c r="AJ495" t="str">
        <v>EU</v>
      </c>
      <c r="AK495">
        <v>0</v>
      </c>
      <c r="AL495">
        <v>0</v>
      </c>
      <c r="AM495">
        <v>5</v>
      </c>
      <c r="AN495" t="str">
        <v>Southeast Asia</v>
      </c>
      <c r="AO495">
        <v>0</v>
      </c>
      <c r="AP495" t="str">
        <v>Health&amp;**************ance_Ly*****</v>
      </c>
      <c r="AQ495">
        <v>10.4</v>
      </c>
      <c r="AR495" t="str">
        <v>FCR-1.1.1.33</v>
      </c>
      <c r="AS495" t="str">
        <v>Q3</v>
      </c>
    </row>
    <row r="496" spans="1:45" x14ac:dyDescent="0.25">
      <c r="A496" t="str">
        <v>B</v>
      </c>
      <c r="B496" t="str">
        <v>H5</v>
      </c>
      <c r="C496">
        <v>1573597</v>
      </c>
      <c r="D496">
        <v>1</v>
      </c>
      <c r="E496" s="2">
        <v>44762</v>
      </c>
      <c r="F496">
        <v>202207</v>
      </c>
      <c r="G496" t="str">
        <v>46212</v>
      </c>
      <c r="H496" t="str">
        <v>Mobile telephone</v>
      </c>
      <c r="I496">
        <v>590</v>
      </c>
      <c r="J496">
        <v>65822</v>
      </c>
      <c r="K496" t="str">
        <v>PID65000</v>
      </c>
      <c r="L496" t="str">
        <v>EU</v>
      </c>
      <c r="M496">
        <v>0</v>
      </c>
      <c r="N496">
        <v>0</v>
      </c>
      <c r="O496">
        <v>5</v>
      </c>
      <c r="P496" t="str">
        <v>Southeast Asia</v>
      </c>
      <c r="Q496">
        <v>0</v>
      </c>
      <c r="R496" t="str">
        <v>Monthly**************ellcard*****</v>
      </c>
      <c r="S496">
        <v>42.5</v>
      </c>
      <c r="T496" t="str">
        <v xml:space="preserve">FCR-4.4 </v>
      </c>
      <c r="U496" t="str">
        <v>Q3</v>
      </c>
      <c r="Y496" t="str">
        <v>B</v>
      </c>
      <c r="Z496" t="str">
        <v>H5</v>
      </c>
      <c r="AA496">
        <v>1573607</v>
      </c>
      <c r="AB496">
        <v>1</v>
      </c>
      <c r="AC496">
        <v>44771</v>
      </c>
      <c r="AD496">
        <v>202207</v>
      </c>
      <c r="AE496" t="str">
        <v>47586</v>
      </c>
      <c r="AF496" t="str">
        <v>Personnel insurance (employees outside HO)</v>
      </c>
      <c r="AG496">
        <v>590</v>
      </c>
      <c r="AH496">
        <v>65804</v>
      </c>
      <c r="AI496" t="str">
        <v>PID65000</v>
      </c>
      <c r="AJ496" t="str">
        <v>EU</v>
      </c>
      <c r="AK496">
        <v>0</v>
      </c>
      <c r="AL496">
        <v>0</v>
      </c>
      <c r="AM496">
        <v>5</v>
      </c>
      <c r="AN496" t="str">
        <v>Southeast Asia</v>
      </c>
      <c r="AO496">
        <v>0</v>
      </c>
      <c r="AP496" t="str">
        <v>Health&amp;**************ance_Da*****</v>
      </c>
      <c r="AQ496">
        <v>6.23</v>
      </c>
      <c r="AR496" t="str">
        <v>FCR-1.1.2.26</v>
      </c>
      <c r="AS496" t="str">
        <v>Q3</v>
      </c>
    </row>
    <row r="497" spans="1:45" x14ac:dyDescent="0.25">
      <c r="A497" t="str">
        <v>B</v>
      </c>
      <c r="B497" t="str">
        <v>H5</v>
      </c>
      <c r="C497">
        <v>1573597</v>
      </c>
      <c r="D497">
        <v>4</v>
      </c>
      <c r="E497" s="2">
        <v>44762</v>
      </c>
      <c r="F497">
        <v>202207</v>
      </c>
      <c r="G497" t="str">
        <v>45460</v>
      </c>
      <c r="H497" t="str">
        <v>Consumable materials</v>
      </c>
      <c r="I497">
        <v>590</v>
      </c>
      <c r="J497">
        <v>65822</v>
      </c>
      <c r="K497" t="str">
        <v>PID65000</v>
      </c>
      <c r="L497" t="str">
        <v>EU</v>
      </c>
      <c r="M497">
        <v>0</v>
      </c>
      <c r="N497">
        <v>0</v>
      </c>
      <c r="O497">
        <v>5</v>
      </c>
      <c r="P497" t="str">
        <v>Southeast Asia</v>
      </c>
      <c r="Q497">
        <v>0</v>
      </c>
      <c r="R497" t="str">
        <v>Front d*******************</v>
      </c>
      <c r="S497">
        <v>35</v>
      </c>
      <c r="T497" t="str">
        <v xml:space="preserve">FCR-4.4 </v>
      </c>
      <c r="U497" t="str">
        <v>Q3</v>
      </c>
      <c r="Y497" t="str">
        <v>B</v>
      </c>
      <c r="Z497" t="str">
        <v>H5</v>
      </c>
      <c r="AA497">
        <v>1573608</v>
      </c>
      <c r="AB497">
        <v>5</v>
      </c>
      <c r="AC497">
        <v>44771</v>
      </c>
      <c r="AD497">
        <v>202207</v>
      </c>
      <c r="AE497" t="str">
        <v>46990</v>
      </c>
      <c r="AF497" t="str">
        <v>Other external expenses</v>
      </c>
      <c r="AG497">
        <v>590</v>
      </c>
      <c r="AH497">
        <v>65805</v>
      </c>
      <c r="AI497" t="str">
        <v>PID65000</v>
      </c>
      <c r="AJ497" t="str">
        <v>EU</v>
      </c>
      <c r="AK497">
        <v>0</v>
      </c>
      <c r="AL497">
        <v>0</v>
      </c>
      <c r="AM497">
        <v>5</v>
      </c>
      <c r="AN497" t="str">
        <v>Southeast Asia</v>
      </c>
      <c r="AO497">
        <v>0</v>
      </c>
      <c r="AP497" t="str">
        <v>NSSF to**************2_EU*****</v>
      </c>
      <c r="AQ497">
        <v>2.17</v>
      </c>
      <c r="AR497" t="str">
        <v>FCR-1.1.2.27</v>
      </c>
      <c r="AS497" t="str">
        <v>Q3</v>
      </c>
    </row>
    <row r="498" spans="1:45" x14ac:dyDescent="0.25">
      <c r="A498" t="str">
        <v>B</v>
      </c>
      <c r="B498" t="str">
        <v>H5</v>
      </c>
      <c r="C498">
        <v>1573597</v>
      </c>
      <c r="D498">
        <v>3</v>
      </c>
      <c r="E498" s="2">
        <v>44762</v>
      </c>
      <c r="F498">
        <v>202207</v>
      </c>
      <c r="G498" t="str">
        <v>45890</v>
      </c>
      <c r="H498" t="str">
        <v>Other travel expenses</v>
      </c>
      <c r="I498">
        <v>590</v>
      </c>
      <c r="J498">
        <v>65822</v>
      </c>
      <c r="K498" t="str">
        <v>PID65000</v>
      </c>
      <c r="L498" t="str">
        <v>EU</v>
      </c>
      <c r="M498">
        <v>0</v>
      </c>
      <c r="N498">
        <v>0</v>
      </c>
      <c r="O498">
        <v>5</v>
      </c>
      <c r="P498" t="str">
        <v>Southeast Asia</v>
      </c>
      <c r="Q498">
        <v>0</v>
      </c>
      <c r="R498" t="str">
        <v>transpo**************-submit*****</v>
      </c>
      <c r="S498">
        <v>4</v>
      </c>
      <c r="T498" t="str">
        <v xml:space="preserve">FCR-4.4 </v>
      </c>
      <c r="U498" t="str">
        <v>Q3</v>
      </c>
      <c r="Y498" t="str">
        <v>B</v>
      </c>
      <c r="Z498" t="str">
        <v>H5</v>
      </c>
      <c r="AA498">
        <v>1573608</v>
      </c>
      <c r="AB498">
        <v>2</v>
      </c>
      <c r="AC498">
        <v>44771</v>
      </c>
      <c r="AD498">
        <v>202207</v>
      </c>
      <c r="AE498" t="str">
        <v>46990</v>
      </c>
      <c r="AF498" t="str">
        <v>Other external expenses</v>
      </c>
      <c r="AG498">
        <v>590</v>
      </c>
      <c r="AH498">
        <v>65804</v>
      </c>
      <c r="AI498" t="str">
        <v>PID65000</v>
      </c>
      <c r="AJ498" t="str">
        <v>EU</v>
      </c>
      <c r="AK498">
        <v>0</v>
      </c>
      <c r="AL498">
        <v>0</v>
      </c>
      <c r="AM498">
        <v>5</v>
      </c>
      <c r="AN498" t="str">
        <v>Southeast Asia</v>
      </c>
      <c r="AO498">
        <v>0</v>
      </c>
      <c r="AP498" t="str">
        <v>NSSF to**************2_EU*****</v>
      </c>
      <c r="AQ498">
        <v>5.96</v>
      </c>
      <c r="AR498" t="str">
        <v>FCR-1.1.2.26</v>
      </c>
      <c r="AS498" t="str">
        <v>Q3</v>
      </c>
    </row>
    <row r="499" spans="1:45" x14ac:dyDescent="0.25">
      <c r="A499" t="str">
        <v>B</v>
      </c>
      <c r="B499" t="str">
        <v>H5</v>
      </c>
      <c r="C499">
        <v>1573597</v>
      </c>
      <c r="D499">
        <v>2</v>
      </c>
      <c r="E499" s="2">
        <v>44762</v>
      </c>
      <c r="F499">
        <v>202207</v>
      </c>
      <c r="G499" t="str">
        <v>46150</v>
      </c>
      <c r="H499" t="str">
        <v>Printed matter</v>
      </c>
      <c r="I499">
        <v>590</v>
      </c>
      <c r="J499">
        <v>65822</v>
      </c>
      <c r="K499" t="str">
        <v>PID65000</v>
      </c>
      <c r="L499" t="str">
        <v>EU</v>
      </c>
      <c r="M499">
        <v>0</v>
      </c>
      <c r="N499">
        <v>0</v>
      </c>
      <c r="O499">
        <v>5</v>
      </c>
      <c r="P499" t="str">
        <v>Southeast Asia</v>
      </c>
      <c r="Q499">
        <v>0</v>
      </c>
      <c r="R499" t="str">
        <v>Printin**************g docum*****</v>
      </c>
      <c r="S499">
        <v>15.73</v>
      </c>
      <c r="T499" t="str">
        <v xml:space="preserve">FCR-4.4 </v>
      </c>
      <c r="U499" t="str">
        <v>Q3</v>
      </c>
      <c r="Y499" t="str">
        <v>B</v>
      </c>
      <c r="Z499" t="str">
        <v>H5</v>
      </c>
      <c r="AA499">
        <v>1573608</v>
      </c>
      <c r="AB499">
        <v>3</v>
      </c>
      <c r="AC499">
        <v>44771</v>
      </c>
      <c r="AD499">
        <v>202207</v>
      </c>
      <c r="AE499" t="str">
        <v>46990</v>
      </c>
      <c r="AF499" t="str">
        <v>Other external expenses</v>
      </c>
      <c r="AG499">
        <v>590</v>
      </c>
      <c r="AH499">
        <v>65802</v>
      </c>
      <c r="AI499" t="str">
        <v>PID65000</v>
      </c>
      <c r="AJ499" t="str">
        <v>EU</v>
      </c>
      <c r="AK499">
        <v>0</v>
      </c>
      <c r="AL499">
        <v>0</v>
      </c>
      <c r="AM499">
        <v>5</v>
      </c>
      <c r="AN499" t="str">
        <v>Southeast Asia</v>
      </c>
      <c r="AO499">
        <v>0</v>
      </c>
      <c r="AP499" t="str">
        <v>NSSF to**************2_EU*****</v>
      </c>
      <c r="AQ499">
        <v>9.9499999999999993</v>
      </c>
      <c r="AR499" t="str">
        <v>FCR-1.1.1.33</v>
      </c>
      <c r="AS499" t="str">
        <v>Q3</v>
      </c>
    </row>
    <row r="500" spans="1:45" x14ac:dyDescent="0.25">
      <c r="A500" t="str">
        <v>B</v>
      </c>
      <c r="B500" t="str">
        <v>H5</v>
      </c>
      <c r="C500">
        <v>1573597</v>
      </c>
      <c r="D500">
        <v>0</v>
      </c>
      <c r="E500" s="2">
        <v>44762</v>
      </c>
      <c r="F500">
        <v>202207</v>
      </c>
      <c r="G500" t="str">
        <v>45460</v>
      </c>
      <c r="H500" t="str">
        <v>Consumable materials</v>
      </c>
      <c r="I500">
        <v>590</v>
      </c>
      <c r="J500">
        <v>65822</v>
      </c>
      <c r="K500" t="str">
        <v>PID65000</v>
      </c>
      <c r="L500" t="str">
        <v>EU</v>
      </c>
      <c r="M500">
        <v>0</v>
      </c>
      <c r="N500">
        <v>0</v>
      </c>
      <c r="O500">
        <v>5</v>
      </c>
      <c r="P500" t="str">
        <v>Southeast Asia</v>
      </c>
      <c r="Q500">
        <v>0</v>
      </c>
      <c r="R500" t="str">
        <v>Drinkin**************ly 2022*****</v>
      </c>
      <c r="S500">
        <v>8</v>
      </c>
      <c r="T500" t="str">
        <v xml:space="preserve">FCR-4.4 </v>
      </c>
      <c r="U500" t="str">
        <v>Q3</v>
      </c>
      <c r="Y500" t="str">
        <v>B</v>
      </c>
      <c r="Z500" t="str">
        <v>H5</v>
      </c>
      <c r="AA500">
        <v>1573609</v>
      </c>
      <c r="AB500">
        <v>1</v>
      </c>
      <c r="AC500">
        <v>44771</v>
      </c>
      <c r="AD500">
        <v>202207</v>
      </c>
      <c r="AE500" t="str">
        <v>47217</v>
      </c>
      <c r="AF500" t="str">
        <v>Severance pay</v>
      </c>
      <c r="AG500">
        <v>590</v>
      </c>
      <c r="AH500">
        <v>65804</v>
      </c>
      <c r="AI500" t="str">
        <v>PID65000</v>
      </c>
      <c r="AJ500" t="str">
        <v>EU</v>
      </c>
      <c r="AK500">
        <v>0</v>
      </c>
      <c r="AL500">
        <v>0</v>
      </c>
      <c r="AM500">
        <v>5</v>
      </c>
      <c r="AN500" t="str">
        <v>Southeast Asia</v>
      </c>
      <c r="AO500">
        <v>0</v>
      </c>
      <c r="AP500" t="str">
        <v>Seniori**************Jul'22_*****</v>
      </c>
      <c r="AQ500">
        <v>46.81</v>
      </c>
      <c r="AR500" t="str">
        <v>FCR-1.1.2.26</v>
      </c>
      <c r="AS500" t="str">
        <v>Q3</v>
      </c>
    </row>
    <row r="501" spans="1:45" x14ac:dyDescent="0.25">
      <c r="A501" t="str">
        <v>B</v>
      </c>
      <c r="B501" t="str">
        <v>H5</v>
      </c>
      <c r="C501">
        <v>1573605</v>
      </c>
      <c r="D501">
        <v>1</v>
      </c>
      <c r="E501" s="2">
        <v>44771</v>
      </c>
      <c r="F501">
        <v>202207</v>
      </c>
      <c r="G501" t="str">
        <v>47211</v>
      </c>
      <c r="H501" t="str">
        <v>Salary (employees outside HO)</v>
      </c>
      <c r="I501">
        <v>590</v>
      </c>
      <c r="J501">
        <v>65804</v>
      </c>
      <c r="K501" t="str">
        <v>PID65000</v>
      </c>
      <c r="L501" t="str">
        <v>EU</v>
      </c>
      <c r="M501">
        <v>0</v>
      </c>
      <c r="N501">
        <v>0</v>
      </c>
      <c r="O501">
        <v>5</v>
      </c>
      <c r="P501" t="str">
        <v>Southeast Asia</v>
      </c>
      <c r="Q501">
        <v>0</v>
      </c>
      <c r="R501" t="str">
        <v>Salary **************y'22_EU*****</v>
      </c>
      <c r="S501">
        <v>823.92</v>
      </c>
      <c r="T501" t="str">
        <v>FCR-1.1.2.26</v>
      </c>
      <c r="U501" t="str">
        <v>Q3</v>
      </c>
      <c r="Y501" t="str">
        <v>B</v>
      </c>
      <c r="Z501" t="str">
        <v>H5</v>
      </c>
      <c r="AA501">
        <v>1573609</v>
      </c>
      <c r="AB501">
        <v>2</v>
      </c>
      <c r="AC501">
        <v>44771</v>
      </c>
      <c r="AD501">
        <v>202207</v>
      </c>
      <c r="AE501" t="str">
        <v>47217</v>
      </c>
      <c r="AF501" t="str">
        <v>Severance pay</v>
      </c>
      <c r="AG501">
        <v>590</v>
      </c>
      <c r="AH501">
        <v>65802</v>
      </c>
      <c r="AI501" t="str">
        <v>PID65000</v>
      </c>
      <c r="AJ501" t="str">
        <v>EU</v>
      </c>
      <c r="AK501">
        <v>0</v>
      </c>
      <c r="AL501">
        <v>0</v>
      </c>
      <c r="AM501">
        <v>5</v>
      </c>
      <c r="AN501" t="str">
        <v>Southeast Asia</v>
      </c>
      <c r="AO501">
        <v>0</v>
      </c>
      <c r="AP501" t="str">
        <v>Seniori**************Jul'22_*****</v>
      </c>
      <c r="AQ501">
        <v>110.63</v>
      </c>
      <c r="AR501" t="str">
        <v>FCR-1.1.1.33</v>
      </c>
      <c r="AS501" t="str">
        <v>Q3</v>
      </c>
    </row>
    <row r="502" spans="1:45" x14ac:dyDescent="0.25">
      <c r="A502" t="str">
        <v>B</v>
      </c>
      <c r="B502" t="str">
        <v>H5</v>
      </c>
      <c r="C502">
        <v>1573605</v>
      </c>
      <c r="D502">
        <v>4</v>
      </c>
      <c r="E502" s="2">
        <v>44771</v>
      </c>
      <c r="F502">
        <v>202207</v>
      </c>
      <c r="G502" t="str">
        <v>47211</v>
      </c>
      <c r="H502" t="str">
        <v>Salary (employees outside HO)</v>
      </c>
      <c r="I502">
        <v>590</v>
      </c>
      <c r="J502">
        <v>65805</v>
      </c>
      <c r="K502" t="str">
        <v>PID65000</v>
      </c>
      <c r="L502" t="str">
        <v>EU</v>
      </c>
      <c r="M502">
        <v>0</v>
      </c>
      <c r="N502">
        <v>0</v>
      </c>
      <c r="O502">
        <v>5</v>
      </c>
      <c r="P502" t="str">
        <v>Southeast Asia</v>
      </c>
      <c r="Q502">
        <v>0</v>
      </c>
      <c r="R502" t="str">
        <v>Salary **************y'22_EU*****</v>
      </c>
      <c r="S502">
        <v>150.88999999999999</v>
      </c>
      <c r="T502" t="str">
        <v>FCR-1.1.2.27</v>
      </c>
      <c r="U502" t="str">
        <v>Q3</v>
      </c>
      <c r="Y502" t="str">
        <v>B</v>
      </c>
      <c r="Z502" t="str">
        <v>H5</v>
      </c>
      <c r="AA502">
        <v>1573609</v>
      </c>
      <c r="AB502">
        <v>4</v>
      </c>
      <c r="AC502">
        <v>44771</v>
      </c>
      <c r="AD502">
        <v>202207</v>
      </c>
      <c r="AE502" t="str">
        <v>47217</v>
      </c>
      <c r="AF502" t="str">
        <v>Severance pay</v>
      </c>
      <c r="AG502">
        <v>590</v>
      </c>
      <c r="AH502">
        <v>65805</v>
      </c>
      <c r="AI502" t="str">
        <v>PID65000</v>
      </c>
      <c r="AJ502" t="str">
        <v>EU</v>
      </c>
      <c r="AK502">
        <v>0</v>
      </c>
      <c r="AL502">
        <v>0</v>
      </c>
      <c r="AM502">
        <v>5</v>
      </c>
      <c r="AN502" t="str">
        <v>Southeast Asia</v>
      </c>
      <c r="AO502">
        <v>0</v>
      </c>
      <c r="AP502" t="str">
        <v>Seniori**************Jul'22_*****</v>
      </c>
      <c r="AQ502">
        <v>8.57</v>
      </c>
      <c r="AR502" t="str">
        <v>FCR-1.1.2.27</v>
      </c>
      <c r="AS502" t="str">
        <v>Q3</v>
      </c>
    </row>
    <row r="503" spans="1:45" x14ac:dyDescent="0.25">
      <c r="A503" t="str">
        <v>B</v>
      </c>
      <c r="B503" t="str">
        <v>H5</v>
      </c>
      <c r="C503">
        <v>1573605</v>
      </c>
      <c r="D503">
        <v>2</v>
      </c>
      <c r="E503" s="2">
        <v>44771</v>
      </c>
      <c r="F503">
        <v>202207</v>
      </c>
      <c r="G503" t="str">
        <v>47211</v>
      </c>
      <c r="H503" t="str">
        <v>Salary (employees outside HO)</v>
      </c>
      <c r="I503">
        <v>590</v>
      </c>
      <c r="J503">
        <v>65802</v>
      </c>
      <c r="K503" t="str">
        <v>PID65000</v>
      </c>
      <c r="L503" t="str">
        <v>EU</v>
      </c>
      <c r="M503">
        <v>0</v>
      </c>
      <c r="N503">
        <v>0</v>
      </c>
      <c r="O503">
        <v>5</v>
      </c>
      <c r="P503" t="str">
        <v>Southeast Asia</v>
      </c>
      <c r="Q503">
        <v>0</v>
      </c>
      <c r="R503" t="str">
        <v>Salary **************y'22_EU*****</v>
      </c>
      <c r="S503">
        <v>1947</v>
      </c>
      <c r="T503" t="str">
        <v>FCR-1.1.1.33</v>
      </c>
      <c r="U503" t="str">
        <v>Q3</v>
      </c>
      <c r="Y503" t="str">
        <v>B</v>
      </c>
      <c r="Z503" t="str">
        <v>H5</v>
      </c>
      <c r="AA503">
        <v>1573610</v>
      </c>
      <c r="AB503">
        <v>13</v>
      </c>
      <c r="AC503">
        <v>44771</v>
      </c>
      <c r="AD503">
        <v>202207</v>
      </c>
      <c r="AE503" t="str">
        <v>46570</v>
      </c>
      <c r="AF503" t="str">
        <v>Banking costs</v>
      </c>
      <c r="AG503">
        <v>590</v>
      </c>
      <c r="AH503">
        <v>65827</v>
      </c>
      <c r="AI503" t="str">
        <v>PID65000</v>
      </c>
      <c r="AJ503" t="str">
        <v>EU</v>
      </c>
      <c r="AK503">
        <v>0</v>
      </c>
      <c r="AL503">
        <v>0</v>
      </c>
      <c r="AM503">
        <v>5</v>
      </c>
      <c r="AN503" t="str">
        <v>Southeast Asia</v>
      </c>
      <c r="AO503">
        <v>0</v>
      </c>
      <c r="AP503" t="str">
        <v>bank ch**************er 3rd *****</v>
      </c>
      <c r="AQ503">
        <v>7.39</v>
      </c>
      <c r="AR503" t="str">
        <v xml:space="preserve">FCR-5.6 </v>
      </c>
      <c r="AS503" t="str">
        <v>Q3</v>
      </c>
    </row>
    <row r="504" spans="1:45" x14ac:dyDescent="0.25">
      <c r="A504" t="str">
        <v>B</v>
      </c>
      <c r="B504" t="str">
        <v>H5</v>
      </c>
      <c r="C504">
        <v>1573606</v>
      </c>
      <c r="D504">
        <v>4</v>
      </c>
      <c r="E504" s="2">
        <v>44771</v>
      </c>
      <c r="F504">
        <v>202207</v>
      </c>
      <c r="G504" t="str">
        <v>47390</v>
      </c>
      <c r="H504" t="str">
        <v>Other employee benefits</v>
      </c>
      <c r="I504">
        <v>590</v>
      </c>
      <c r="J504">
        <v>65805</v>
      </c>
      <c r="K504" t="str">
        <v>PID65000</v>
      </c>
      <c r="L504" t="str">
        <v>EU</v>
      </c>
      <c r="M504">
        <v>0</v>
      </c>
      <c r="N504">
        <v>0</v>
      </c>
      <c r="O504">
        <v>5</v>
      </c>
      <c r="P504" t="str">
        <v>Southeast Asia</v>
      </c>
      <c r="Q504">
        <v>0</v>
      </c>
      <c r="R504" t="str">
        <v>Communi**************sa in J*****</v>
      </c>
      <c r="S504">
        <v>3.27</v>
      </c>
      <c r="T504" t="str">
        <v>FCR-1.1.2.27</v>
      </c>
      <c r="U504" t="str">
        <v>Q3</v>
      </c>
      <c r="Y504" t="str">
        <v>B</v>
      </c>
      <c r="Z504" t="str">
        <v>H5</v>
      </c>
      <c r="AA504">
        <v>1573657</v>
      </c>
      <c r="AB504">
        <v>1</v>
      </c>
      <c r="AC504">
        <v>44834</v>
      </c>
      <c r="AD504">
        <v>202209</v>
      </c>
      <c r="AE504" t="str">
        <v>46570</v>
      </c>
      <c r="AF504" t="str">
        <v>Banking costs</v>
      </c>
      <c r="AG504">
        <v>590</v>
      </c>
      <c r="AH504">
        <v>65827</v>
      </c>
      <c r="AI504" t="str">
        <v>PID65000</v>
      </c>
      <c r="AJ504" t="str">
        <v>EU</v>
      </c>
      <c r="AK504">
        <v>0</v>
      </c>
      <c r="AL504">
        <v>0</v>
      </c>
      <c r="AM504">
        <v>5</v>
      </c>
      <c r="AN504" t="str">
        <v>Southeast Asia</v>
      </c>
      <c r="AO504">
        <v>0</v>
      </c>
      <c r="AP504" t="str">
        <v>Monthly**************ug 2022*****</v>
      </c>
      <c r="AQ504">
        <v>1.5</v>
      </c>
      <c r="AR504" t="str">
        <v xml:space="preserve">FCR-5.6 </v>
      </c>
      <c r="AS504" t="str">
        <v>Q3</v>
      </c>
    </row>
    <row r="505" spans="1:45" x14ac:dyDescent="0.25">
      <c r="A505" t="str">
        <v>B</v>
      </c>
      <c r="B505" t="str">
        <v>H5</v>
      </c>
      <c r="C505">
        <v>1573606</v>
      </c>
      <c r="D505">
        <v>1</v>
      </c>
      <c r="E505" s="2">
        <v>44771</v>
      </c>
      <c r="F505">
        <v>202207</v>
      </c>
      <c r="G505" t="str">
        <v>47390</v>
      </c>
      <c r="H505" t="str">
        <v>Other employee benefits</v>
      </c>
      <c r="I505">
        <v>590</v>
      </c>
      <c r="J505">
        <v>65804</v>
      </c>
      <c r="K505" t="str">
        <v>PID65000</v>
      </c>
      <c r="L505" t="str">
        <v>EU</v>
      </c>
      <c r="M505">
        <v>0</v>
      </c>
      <c r="N505">
        <v>0</v>
      </c>
      <c r="O505">
        <v>5</v>
      </c>
      <c r="P505" t="str">
        <v>Southeast Asia</v>
      </c>
      <c r="Q505">
        <v>0</v>
      </c>
      <c r="R505" t="str">
        <v>Communi**************Da in J*****</v>
      </c>
      <c r="S505">
        <v>29.95</v>
      </c>
      <c r="T505" t="str">
        <v>FCR-1.1.2.26</v>
      </c>
      <c r="U505" t="str">
        <v>Q3</v>
      </c>
      <c r="Y505" t="str">
        <v>B</v>
      </c>
      <c r="Z505" t="str">
        <v>H5</v>
      </c>
      <c r="AA505">
        <v>1573610</v>
      </c>
      <c r="AB505">
        <v>0</v>
      </c>
      <c r="AC505">
        <v>44771</v>
      </c>
      <c r="AD505">
        <v>202207</v>
      </c>
      <c r="AE505" t="str">
        <v>46570</v>
      </c>
      <c r="AF505" t="str">
        <v>Banking costs</v>
      </c>
      <c r="AG505">
        <v>590</v>
      </c>
      <c r="AH505">
        <v>65827</v>
      </c>
      <c r="AI505" t="str">
        <v>PID65000</v>
      </c>
      <c r="AJ505" t="str">
        <v>EU</v>
      </c>
      <c r="AK505">
        <v>0</v>
      </c>
      <c r="AL505">
        <v>0</v>
      </c>
      <c r="AM505">
        <v>5</v>
      </c>
      <c r="AN505" t="str">
        <v>Southeast Asia</v>
      </c>
      <c r="AO505">
        <v>0</v>
      </c>
      <c r="AP505" t="str">
        <v>monthly**************ul'22*****</v>
      </c>
      <c r="AQ505">
        <v>1.5</v>
      </c>
      <c r="AR505" t="str">
        <v xml:space="preserve">FCR-5.6 </v>
      </c>
      <c r="AS505" t="str">
        <v>Q3</v>
      </c>
    </row>
    <row r="506" spans="1:45" x14ac:dyDescent="0.25">
      <c r="A506" t="str">
        <v>B</v>
      </c>
      <c r="B506" t="str">
        <v>H5</v>
      </c>
      <c r="C506">
        <v>1573606</v>
      </c>
      <c r="D506">
        <v>2</v>
      </c>
      <c r="E506" s="2">
        <v>44771</v>
      </c>
      <c r="F506">
        <v>202207</v>
      </c>
      <c r="G506" t="str">
        <v>47390</v>
      </c>
      <c r="H506" t="str">
        <v>Other employee benefits</v>
      </c>
      <c r="I506">
        <v>590</v>
      </c>
      <c r="J506">
        <v>65802</v>
      </c>
      <c r="K506" t="str">
        <v>PID65000</v>
      </c>
      <c r="L506" t="str">
        <v>EU</v>
      </c>
      <c r="M506">
        <v>0</v>
      </c>
      <c r="N506">
        <v>0</v>
      </c>
      <c r="O506">
        <v>5</v>
      </c>
      <c r="P506" t="str">
        <v>Southeast Asia</v>
      </c>
      <c r="Q506">
        <v>0</v>
      </c>
      <c r="R506" t="str">
        <v>Communi**************Ly in J*****</v>
      </c>
      <c r="S506">
        <v>50</v>
      </c>
      <c r="T506" t="str">
        <v>FCR-1.1.1.33</v>
      </c>
      <c r="U506" t="str">
        <v>Q3</v>
      </c>
      <c r="Y506" t="str">
        <v>B</v>
      </c>
      <c r="Z506" t="str">
        <v>H5</v>
      </c>
      <c r="AA506">
        <v>1573610</v>
      </c>
      <c r="AB506">
        <v>11</v>
      </c>
      <c r="AC506">
        <v>44771</v>
      </c>
      <c r="AD506">
        <v>202207</v>
      </c>
      <c r="AE506" t="str">
        <v>46570</v>
      </c>
      <c r="AF506" t="str">
        <v>Banking costs</v>
      </c>
      <c r="AG506">
        <v>590</v>
      </c>
      <c r="AH506">
        <v>65827</v>
      </c>
      <c r="AI506" t="str">
        <v>PID65000</v>
      </c>
      <c r="AJ506" t="str">
        <v>EU</v>
      </c>
      <c r="AK506">
        <v>0</v>
      </c>
      <c r="AL506">
        <v>0</v>
      </c>
      <c r="AM506">
        <v>5</v>
      </c>
      <c r="AN506" t="str">
        <v>Southeast Asia</v>
      </c>
      <c r="AO506">
        <v>0</v>
      </c>
      <c r="AP506" t="str">
        <v>bank ch**************ayroll *****</v>
      </c>
      <c r="AQ506">
        <v>0.8</v>
      </c>
      <c r="AR506" t="str">
        <v xml:space="preserve">FCR-5.6 </v>
      </c>
      <c r="AS506" t="str">
        <v>Q3</v>
      </c>
    </row>
    <row r="507" spans="1:45" x14ac:dyDescent="0.25">
      <c r="A507" t="str">
        <v>B</v>
      </c>
      <c r="B507" t="str">
        <v>H5</v>
      </c>
      <c r="C507">
        <v>1573607</v>
      </c>
      <c r="D507">
        <v>4</v>
      </c>
      <c r="E507" s="2">
        <v>44771</v>
      </c>
      <c r="F507">
        <v>202207</v>
      </c>
      <c r="G507" t="str">
        <v>47586</v>
      </c>
      <c r="H507" t="str">
        <v>Personnel insurance (employees outside HO)</v>
      </c>
      <c r="I507">
        <v>590</v>
      </c>
      <c r="J507">
        <v>65805</v>
      </c>
      <c r="K507" t="str">
        <v>PID65000</v>
      </c>
      <c r="L507" t="str">
        <v>EU</v>
      </c>
      <c r="M507">
        <v>0</v>
      </c>
      <c r="N507">
        <v>0</v>
      </c>
      <c r="O507">
        <v>5</v>
      </c>
      <c r="P507" t="str">
        <v>Southeast Asia</v>
      </c>
      <c r="Q507">
        <v>0</v>
      </c>
      <c r="R507" t="str">
        <v>Health&amp;**************ance_Su*****</v>
      </c>
      <c r="S507">
        <v>2.27</v>
      </c>
      <c r="T507" t="str">
        <v>FCR-1.1.2.27</v>
      </c>
      <c r="U507" t="str">
        <v>Q3</v>
      </c>
      <c r="Y507" t="str">
        <v>B</v>
      </c>
      <c r="Z507" t="str">
        <v>X5</v>
      </c>
      <c r="AA507">
        <v>1573611</v>
      </c>
      <c r="AB507">
        <v>0</v>
      </c>
      <c r="AC507">
        <v>44771</v>
      </c>
      <c r="AD507">
        <v>202207</v>
      </c>
      <c r="AE507" t="str">
        <v>45010</v>
      </c>
      <c r="AF507" t="str">
        <v>Rent</v>
      </c>
      <c r="AG507">
        <v>590</v>
      </c>
      <c r="AH507">
        <v>65820</v>
      </c>
      <c r="AI507" t="str">
        <v>PID65000</v>
      </c>
      <c r="AJ507" t="str">
        <v>EU</v>
      </c>
      <c r="AK507">
        <v>0</v>
      </c>
      <c r="AL507">
        <v>0</v>
      </c>
      <c r="AM507">
        <v>5</v>
      </c>
      <c r="AN507" t="str">
        <v>Southeast Asia</v>
      </c>
      <c r="AO507">
        <v>0</v>
      </c>
      <c r="AP507" t="str">
        <v>Office **************y 2022_*****</v>
      </c>
      <c r="AQ507">
        <v>791.11</v>
      </c>
      <c r="AR507" t="str">
        <v xml:space="preserve">FCR-4.2 </v>
      </c>
      <c r="AS507" t="str">
        <v>Q3</v>
      </c>
    </row>
    <row r="508" spans="1:45" x14ac:dyDescent="0.25">
      <c r="A508" t="str">
        <v>B</v>
      </c>
      <c r="B508" t="str">
        <v>H5</v>
      </c>
      <c r="C508">
        <v>1573607</v>
      </c>
      <c r="D508">
        <v>2</v>
      </c>
      <c r="E508" s="2">
        <v>44771</v>
      </c>
      <c r="F508">
        <v>202207</v>
      </c>
      <c r="G508" t="str">
        <v>47586</v>
      </c>
      <c r="H508" t="str">
        <v>Personnel insurance (employees outside HO)</v>
      </c>
      <c r="I508">
        <v>590</v>
      </c>
      <c r="J508">
        <v>65802</v>
      </c>
      <c r="K508" t="str">
        <v>PID65000</v>
      </c>
      <c r="L508" t="str">
        <v>EU</v>
      </c>
      <c r="M508">
        <v>0</v>
      </c>
      <c r="N508">
        <v>0</v>
      </c>
      <c r="O508">
        <v>5</v>
      </c>
      <c r="P508" t="str">
        <v>Southeast Asia</v>
      </c>
      <c r="Q508">
        <v>0</v>
      </c>
      <c r="R508" t="str">
        <v>Health&amp;**************ance_Ly*****</v>
      </c>
      <c r="S508">
        <v>10.4</v>
      </c>
      <c r="T508" t="str">
        <v>FCR-1.1.1.33</v>
      </c>
      <c r="U508" t="str">
        <v>Q3</v>
      </c>
      <c r="Y508" t="str">
        <v>B</v>
      </c>
      <c r="Z508" t="str">
        <v>H5</v>
      </c>
      <c r="AA508">
        <v>1573617</v>
      </c>
      <c r="AB508">
        <v>7</v>
      </c>
      <c r="AC508">
        <v>44798</v>
      </c>
      <c r="AD508">
        <v>202208</v>
      </c>
      <c r="AE508" t="str">
        <v>46570</v>
      </c>
      <c r="AF508" t="str">
        <v>Banking costs</v>
      </c>
      <c r="AG508">
        <v>590</v>
      </c>
      <c r="AH508">
        <v>65827</v>
      </c>
      <c r="AI508" t="str">
        <v>PID65000</v>
      </c>
      <c r="AJ508" t="str">
        <v>EU</v>
      </c>
      <c r="AK508">
        <v>0</v>
      </c>
      <c r="AL508">
        <v>0</v>
      </c>
      <c r="AM508">
        <v>5</v>
      </c>
      <c r="AN508" t="str">
        <v>Southeast Asia</v>
      </c>
      <c r="AO508">
        <v>0</v>
      </c>
      <c r="AP508" t="str">
        <v>Bank ch************** Aug 20*****</v>
      </c>
      <c r="AQ508">
        <v>0.8</v>
      </c>
      <c r="AR508" t="str">
        <v xml:space="preserve">FCR-5.6 </v>
      </c>
      <c r="AS508" t="str">
        <v>Q3</v>
      </c>
    </row>
    <row r="509" spans="1:45" x14ac:dyDescent="0.25">
      <c r="A509" t="str">
        <v>B</v>
      </c>
      <c r="B509" t="str">
        <v>H5</v>
      </c>
      <c r="C509">
        <v>1573607</v>
      </c>
      <c r="D509">
        <v>1</v>
      </c>
      <c r="E509" s="2">
        <v>44771</v>
      </c>
      <c r="F509">
        <v>202207</v>
      </c>
      <c r="G509" t="str">
        <v>47586</v>
      </c>
      <c r="H509" t="str">
        <v>Personnel insurance (employees outside HO)</v>
      </c>
      <c r="I509">
        <v>590</v>
      </c>
      <c r="J509">
        <v>65804</v>
      </c>
      <c r="K509" t="str">
        <v>PID65000</v>
      </c>
      <c r="L509" t="str">
        <v>EU</v>
      </c>
      <c r="M509">
        <v>0</v>
      </c>
      <c r="N509">
        <v>0</v>
      </c>
      <c r="O509">
        <v>5</v>
      </c>
      <c r="P509" t="str">
        <v>Southeast Asia</v>
      </c>
      <c r="Q509">
        <v>0</v>
      </c>
      <c r="R509" t="str">
        <v>Health&amp;**************ance_Da*****</v>
      </c>
      <c r="S509">
        <v>6.23</v>
      </c>
      <c r="T509" t="str">
        <v>FCR-1.1.2.26</v>
      </c>
      <c r="U509" t="str">
        <v>Q3</v>
      </c>
      <c r="Y509" t="str">
        <v>B</v>
      </c>
      <c r="Z509" t="str">
        <v>H5</v>
      </c>
      <c r="AA509">
        <v>1573620</v>
      </c>
      <c r="AB509">
        <v>0</v>
      </c>
      <c r="AC509">
        <v>44788</v>
      </c>
      <c r="AD509">
        <v>202208</v>
      </c>
      <c r="AE509" t="str">
        <v>45020</v>
      </c>
      <c r="AF509" t="str">
        <v>Electricity</v>
      </c>
      <c r="AG509">
        <v>590</v>
      </c>
      <c r="AH509">
        <v>65822</v>
      </c>
      <c r="AI509" t="str">
        <v>PID65000</v>
      </c>
      <c r="AJ509" t="str">
        <v>EU</v>
      </c>
      <c r="AK509">
        <v>0</v>
      </c>
      <c r="AL509">
        <v>0</v>
      </c>
      <c r="AM509">
        <v>5</v>
      </c>
      <c r="AN509" t="str">
        <v>Southeast Asia</v>
      </c>
      <c r="AO509">
        <v>0</v>
      </c>
      <c r="AP509" t="str">
        <v>Electri**************72_July*****</v>
      </c>
      <c r="AQ509">
        <v>94.5</v>
      </c>
      <c r="AR509" t="str">
        <v xml:space="preserve">FCR-4.4 </v>
      </c>
      <c r="AS509" t="str">
        <v>Q3</v>
      </c>
    </row>
    <row r="510" spans="1:45" x14ac:dyDescent="0.25">
      <c r="A510" t="str">
        <v>B</v>
      </c>
      <c r="B510" t="str">
        <v>H5</v>
      </c>
      <c r="C510">
        <v>1573608</v>
      </c>
      <c r="D510">
        <v>5</v>
      </c>
      <c r="E510" s="2">
        <v>44771</v>
      </c>
      <c r="F510">
        <v>202207</v>
      </c>
      <c r="G510" t="str">
        <v>46990</v>
      </c>
      <c r="H510" t="str">
        <v>Other external expenses</v>
      </c>
      <c r="I510">
        <v>590</v>
      </c>
      <c r="J510">
        <v>65805</v>
      </c>
      <c r="K510" t="str">
        <v>PID65000</v>
      </c>
      <c r="L510" t="str">
        <v>EU</v>
      </c>
      <c r="M510">
        <v>0</v>
      </c>
      <c r="N510">
        <v>0</v>
      </c>
      <c r="O510">
        <v>5</v>
      </c>
      <c r="P510" t="str">
        <v>Southeast Asia</v>
      </c>
      <c r="Q510">
        <v>0</v>
      </c>
      <c r="R510" t="str">
        <v>NSSF to**************2_EU*****</v>
      </c>
      <c r="S510">
        <v>2.17</v>
      </c>
      <c r="T510" t="str">
        <v>FCR-1.1.2.27</v>
      </c>
      <c r="U510" t="str">
        <v>Q3</v>
      </c>
      <c r="Y510" t="str">
        <v>B</v>
      </c>
      <c r="Z510" t="str">
        <v>X5</v>
      </c>
      <c r="AA510">
        <v>1573622</v>
      </c>
      <c r="AB510">
        <v>0</v>
      </c>
      <c r="AC510">
        <v>44804</v>
      </c>
      <c r="AD510">
        <v>202208</v>
      </c>
      <c r="AE510" t="str">
        <v>45010</v>
      </c>
      <c r="AF510" t="str">
        <v>Rent</v>
      </c>
      <c r="AG510">
        <v>590</v>
      </c>
      <c r="AH510">
        <v>65820</v>
      </c>
      <c r="AI510" t="str">
        <v>PID65000</v>
      </c>
      <c r="AJ510" t="str">
        <v>EU</v>
      </c>
      <c r="AK510">
        <v>0</v>
      </c>
      <c r="AL510">
        <v>0</v>
      </c>
      <c r="AM510">
        <v>5</v>
      </c>
      <c r="AN510" t="str">
        <v>Southeast Asia</v>
      </c>
      <c r="AO510">
        <v>0</v>
      </c>
      <c r="AP510" t="str">
        <v>Office **************ust 202*****</v>
      </c>
      <c r="AQ510">
        <v>791.11</v>
      </c>
      <c r="AR510" t="str">
        <v xml:space="preserve">FCR-4.2 </v>
      </c>
      <c r="AS510" t="str">
        <v>Q3</v>
      </c>
    </row>
    <row r="511" spans="1:45" x14ac:dyDescent="0.25">
      <c r="A511" t="str">
        <v>B</v>
      </c>
      <c r="B511" t="str">
        <v>H5</v>
      </c>
      <c r="C511">
        <v>1573608</v>
      </c>
      <c r="D511">
        <v>2</v>
      </c>
      <c r="E511" s="2">
        <v>44771</v>
      </c>
      <c r="F511">
        <v>202207</v>
      </c>
      <c r="G511" t="str">
        <v>46990</v>
      </c>
      <c r="H511" t="str">
        <v>Other external expenses</v>
      </c>
      <c r="I511">
        <v>590</v>
      </c>
      <c r="J511">
        <v>65804</v>
      </c>
      <c r="K511" t="str">
        <v>PID65000</v>
      </c>
      <c r="L511" t="str">
        <v>EU</v>
      </c>
      <c r="M511">
        <v>0</v>
      </c>
      <c r="N511">
        <v>0</v>
      </c>
      <c r="O511">
        <v>5</v>
      </c>
      <c r="P511" t="str">
        <v>Southeast Asia</v>
      </c>
      <c r="Q511">
        <v>0</v>
      </c>
      <c r="R511" t="str">
        <v>NSSF to**************2_EU*****</v>
      </c>
      <c r="S511">
        <v>5.96</v>
      </c>
      <c r="T511" t="str">
        <v>FCR-1.1.2.26</v>
      </c>
      <c r="U511" t="str">
        <v>Q3</v>
      </c>
      <c r="Y511" t="str">
        <v>B</v>
      </c>
      <c r="Z511" t="str">
        <v>X5</v>
      </c>
      <c r="AA511">
        <v>1573623</v>
      </c>
      <c r="AB511">
        <v>0</v>
      </c>
      <c r="AC511">
        <v>44804</v>
      </c>
      <c r="AD511">
        <v>202208</v>
      </c>
      <c r="AE511" t="str">
        <v>46230</v>
      </c>
      <c r="AF511" t="str">
        <v>Computer communication</v>
      </c>
      <c r="AG511">
        <v>590</v>
      </c>
      <c r="AH511">
        <v>65822</v>
      </c>
      <c r="AI511" t="str">
        <v>PID65000</v>
      </c>
      <c r="AJ511" t="str">
        <v>EU</v>
      </c>
      <c r="AK511">
        <v>0</v>
      </c>
      <c r="AL511">
        <v>0</v>
      </c>
      <c r="AM511">
        <v>5</v>
      </c>
      <c r="AN511" t="str">
        <v>Southeast Asia</v>
      </c>
      <c r="AO511">
        <v>0</v>
      </c>
      <c r="AP511" t="str">
        <v>Interne**************roup_Ju*****</v>
      </c>
      <c r="AQ511">
        <v>48.4</v>
      </c>
      <c r="AR511" t="str">
        <v xml:space="preserve">FCR-4.4 </v>
      </c>
      <c r="AS511" t="str">
        <v>Q3</v>
      </c>
    </row>
    <row r="512" spans="1:45" x14ac:dyDescent="0.25">
      <c r="A512" t="str">
        <v>B</v>
      </c>
      <c r="B512" t="str">
        <v>H5</v>
      </c>
      <c r="C512">
        <v>1573608</v>
      </c>
      <c r="D512">
        <v>3</v>
      </c>
      <c r="E512" s="2">
        <v>44771</v>
      </c>
      <c r="F512">
        <v>202207</v>
      </c>
      <c r="G512" t="str">
        <v>46990</v>
      </c>
      <c r="H512" t="str">
        <v>Other external expenses</v>
      </c>
      <c r="I512">
        <v>590</v>
      </c>
      <c r="J512">
        <v>65802</v>
      </c>
      <c r="K512" t="str">
        <v>PID65000</v>
      </c>
      <c r="L512" t="str">
        <v>EU</v>
      </c>
      <c r="M512">
        <v>0</v>
      </c>
      <c r="N512">
        <v>0</v>
      </c>
      <c r="O512">
        <v>5</v>
      </c>
      <c r="P512" t="str">
        <v>Southeast Asia</v>
      </c>
      <c r="Q512">
        <v>0</v>
      </c>
      <c r="R512" t="str">
        <v>NSSF to**************2_EU*****</v>
      </c>
      <c r="S512">
        <v>9.9499999999999993</v>
      </c>
      <c r="T512" t="str">
        <v>FCR-1.1.1.33</v>
      </c>
      <c r="U512" t="str">
        <v>Q3</v>
      </c>
      <c r="Y512" t="str">
        <v>B</v>
      </c>
      <c r="Z512" t="str">
        <v>X5</v>
      </c>
      <c r="AA512">
        <v>1573623</v>
      </c>
      <c r="AB512">
        <v>1</v>
      </c>
      <c r="AC512">
        <v>44804</v>
      </c>
      <c r="AD512">
        <v>202208</v>
      </c>
      <c r="AE512" t="str">
        <v>46230</v>
      </c>
      <c r="AF512" t="str">
        <v>Computer communication</v>
      </c>
      <c r="AG512">
        <v>590</v>
      </c>
      <c r="AH512">
        <v>65822</v>
      </c>
      <c r="AI512" t="str">
        <v>PID65000</v>
      </c>
      <c r="AJ512" t="str">
        <v>EU</v>
      </c>
      <c r="AK512">
        <v>0</v>
      </c>
      <c r="AL512">
        <v>0</v>
      </c>
      <c r="AM512">
        <v>5</v>
      </c>
      <c r="AN512" t="str">
        <v>Southeast Asia</v>
      </c>
      <c r="AO512">
        <v>0</v>
      </c>
      <c r="AP512" t="str">
        <v>Interne**************roup_Au*****</v>
      </c>
      <c r="AQ512">
        <v>48.4</v>
      </c>
      <c r="AR512" t="str">
        <v xml:space="preserve">FCR-4.4 </v>
      </c>
      <c r="AS512" t="str">
        <v>Q3</v>
      </c>
    </row>
    <row r="513" spans="1:45" x14ac:dyDescent="0.25">
      <c r="A513" t="str">
        <v>B</v>
      </c>
      <c r="B513" t="str">
        <v>H5</v>
      </c>
      <c r="C513">
        <v>1573609</v>
      </c>
      <c r="D513">
        <v>1</v>
      </c>
      <c r="E513" s="2">
        <v>44771</v>
      </c>
      <c r="F513">
        <v>202207</v>
      </c>
      <c r="G513" t="str">
        <v>47217</v>
      </c>
      <c r="H513" t="str">
        <v>Severance pay</v>
      </c>
      <c r="I513">
        <v>590</v>
      </c>
      <c r="J513">
        <v>65804</v>
      </c>
      <c r="K513" t="str">
        <v>PID65000</v>
      </c>
      <c r="L513" t="str">
        <v>EU</v>
      </c>
      <c r="M513">
        <v>0</v>
      </c>
      <c r="N513">
        <v>0</v>
      </c>
      <c r="O513">
        <v>5</v>
      </c>
      <c r="P513" t="str">
        <v>Southeast Asia</v>
      </c>
      <c r="Q513">
        <v>0</v>
      </c>
      <c r="R513" t="str">
        <v>Seniori**************Jul'22_*****</v>
      </c>
      <c r="S513">
        <v>46.81</v>
      </c>
      <c r="T513" t="str">
        <v>FCR-1.1.2.26</v>
      </c>
      <c r="U513" t="str">
        <v>Q3</v>
      </c>
      <c r="Y513" t="str">
        <v>B</v>
      </c>
      <c r="Z513" t="str">
        <v>X5</v>
      </c>
      <c r="AA513">
        <v>1573624</v>
      </c>
      <c r="AB513">
        <v>7</v>
      </c>
      <c r="AC513">
        <v>44804</v>
      </c>
      <c r="AD513">
        <v>202208</v>
      </c>
      <c r="AE513" t="str">
        <v>46310</v>
      </c>
      <c r="AF513" t="str">
        <v>Corporate insurance</v>
      </c>
      <c r="AG513">
        <v>590</v>
      </c>
      <c r="AH513">
        <v>65822</v>
      </c>
      <c r="AI513" t="str">
        <v>PID65000</v>
      </c>
      <c r="AJ513" t="str">
        <v>EU</v>
      </c>
      <c r="AK513">
        <v>0</v>
      </c>
      <c r="AL513">
        <v>0</v>
      </c>
      <c r="AM513">
        <v>5</v>
      </c>
      <c r="AN513" t="str">
        <v>Southeast Asia</v>
      </c>
      <c r="AO513">
        <v>0</v>
      </c>
      <c r="AP513" t="str">
        <v>Office **************lary_MG*****</v>
      </c>
      <c r="AQ513">
        <v>6.64</v>
      </c>
      <c r="AR513" t="str">
        <v xml:space="preserve">FCR-4.4 </v>
      </c>
      <c r="AS513" t="str">
        <v>Q3</v>
      </c>
    </row>
    <row r="514" spans="1:45" x14ac:dyDescent="0.25">
      <c r="A514" t="str">
        <v>B</v>
      </c>
      <c r="B514" t="str">
        <v>H5</v>
      </c>
      <c r="C514">
        <v>1573609</v>
      </c>
      <c r="D514">
        <v>2</v>
      </c>
      <c r="E514" s="2">
        <v>44771</v>
      </c>
      <c r="F514">
        <v>202207</v>
      </c>
      <c r="G514" t="str">
        <v>47217</v>
      </c>
      <c r="H514" t="str">
        <v>Severance pay</v>
      </c>
      <c r="I514">
        <v>590</v>
      </c>
      <c r="J514">
        <v>65802</v>
      </c>
      <c r="K514" t="str">
        <v>PID65000</v>
      </c>
      <c r="L514" t="str">
        <v>EU</v>
      </c>
      <c r="M514">
        <v>0</v>
      </c>
      <c r="N514">
        <v>0</v>
      </c>
      <c r="O514">
        <v>5</v>
      </c>
      <c r="P514" t="str">
        <v>Southeast Asia</v>
      </c>
      <c r="Q514">
        <v>0</v>
      </c>
      <c r="R514" t="str">
        <v>Seniori**************Jul'22_*****</v>
      </c>
      <c r="S514">
        <v>110.63</v>
      </c>
      <c r="T514" t="str">
        <v>FCR-1.1.1.33</v>
      </c>
      <c r="U514" t="str">
        <v>Q3</v>
      </c>
      <c r="Y514" t="str">
        <v>B</v>
      </c>
      <c r="Z514" t="str">
        <v>X5</v>
      </c>
      <c r="AA514">
        <v>1573624</v>
      </c>
      <c r="AB514">
        <v>6</v>
      </c>
      <c r="AC514">
        <v>44804</v>
      </c>
      <c r="AD514">
        <v>202208</v>
      </c>
      <c r="AE514" t="str">
        <v>46310</v>
      </c>
      <c r="AF514" t="str">
        <v>Corporate insurance</v>
      </c>
      <c r="AG514">
        <v>590</v>
      </c>
      <c r="AH514">
        <v>65822</v>
      </c>
      <c r="AI514" t="str">
        <v>PID65000</v>
      </c>
      <c r="AJ514" t="str">
        <v>EU</v>
      </c>
      <c r="AK514">
        <v>0</v>
      </c>
      <c r="AL514">
        <v>0</v>
      </c>
      <c r="AM514">
        <v>5</v>
      </c>
      <c r="AN514" t="str">
        <v>Southeast Asia</v>
      </c>
      <c r="AO514">
        <v>0</v>
      </c>
      <c r="AP514" t="str">
        <v>Office **************_MGA in*****</v>
      </c>
      <c r="AQ514">
        <v>11.67</v>
      </c>
      <c r="AR514" t="str">
        <v xml:space="preserve">FCR-4.4 </v>
      </c>
      <c r="AS514" t="str">
        <v>Q3</v>
      </c>
    </row>
    <row r="515" spans="1:45" x14ac:dyDescent="0.25">
      <c r="A515" t="str">
        <v>B</v>
      </c>
      <c r="B515" t="str">
        <v>H5</v>
      </c>
      <c r="C515">
        <v>1573609</v>
      </c>
      <c r="D515">
        <v>4</v>
      </c>
      <c r="E515" s="2">
        <v>44771</v>
      </c>
      <c r="F515">
        <v>202207</v>
      </c>
      <c r="G515" t="str">
        <v>47217</v>
      </c>
      <c r="H515" t="str">
        <v>Severance pay</v>
      </c>
      <c r="I515">
        <v>590</v>
      </c>
      <c r="J515">
        <v>65805</v>
      </c>
      <c r="K515" t="str">
        <v>PID65000</v>
      </c>
      <c r="L515" t="str">
        <v>EU</v>
      </c>
      <c r="M515">
        <v>0</v>
      </c>
      <c r="N515">
        <v>0</v>
      </c>
      <c r="O515">
        <v>5</v>
      </c>
      <c r="P515" t="str">
        <v>Southeast Asia</v>
      </c>
      <c r="Q515">
        <v>0</v>
      </c>
      <c r="R515" t="str">
        <v>Seniori**************Jul'22_*****</v>
      </c>
      <c r="S515">
        <v>8.57</v>
      </c>
      <c r="T515" t="str">
        <v>FCR-1.1.2.27</v>
      </c>
      <c r="U515" t="str">
        <v>Q3</v>
      </c>
      <c r="Y515" t="str">
        <v>B</v>
      </c>
      <c r="Z515" t="str">
        <v>X5</v>
      </c>
      <c r="AA515">
        <v>1573624</v>
      </c>
      <c r="AB515">
        <v>2</v>
      </c>
      <c r="AC515">
        <v>44804</v>
      </c>
      <c r="AD515">
        <v>202208</v>
      </c>
      <c r="AE515" t="str">
        <v>46310</v>
      </c>
      <c r="AF515" t="str">
        <v>Corporate insurance</v>
      </c>
      <c r="AG515">
        <v>590</v>
      </c>
      <c r="AH515">
        <v>65822</v>
      </c>
      <c r="AI515" t="str">
        <v>PID65000</v>
      </c>
      <c r="AJ515" t="str">
        <v>EU</v>
      </c>
      <c r="AK515">
        <v>0</v>
      </c>
      <c r="AL515">
        <v>0</v>
      </c>
      <c r="AM515">
        <v>5</v>
      </c>
      <c r="AN515" t="str">
        <v>Southeast Asia</v>
      </c>
      <c r="AO515">
        <v>0</v>
      </c>
      <c r="AP515" t="str">
        <v>Office **************ic liab*****</v>
      </c>
      <c r="AQ515">
        <v>16.97</v>
      </c>
      <c r="AR515" t="str">
        <v xml:space="preserve">FCR-4.4 </v>
      </c>
      <c r="AS515" t="str">
        <v>Q3</v>
      </c>
    </row>
    <row r="516" spans="1:45" x14ac:dyDescent="0.25">
      <c r="A516" t="str">
        <v>B</v>
      </c>
      <c r="B516" t="str">
        <v>H5</v>
      </c>
      <c r="C516">
        <v>1573610</v>
      </c>
      <c r="D516">
        <v>13</v>
      </c>
      <c r="E516" s="2">
        <v>44771</v>
      </c>
      <c r="F516">
        <v>202207</v>
      </c>
      <c r="G516" t="str">
        <v>46570</v>
      </c>
      <c r="H516" t="str">
        <v>Banking costs</v>
      </c>
      <c r="I516">
        <v>590</v>
      </c>
      <c r="J516">
        <v>65827</v>
      </c>
      <c r="K516" t="str">
        <v>PID65000</v>
      </c>
      <c r="L516" t="str">
        <v>EU</v>
      </c>
      <c r="M516">
        <v>0</v>
      </c>
      <c r="N516">
        <v>0</v>
      </c>
      <c r="O516">
        <v>5</v>
      </c>
      <c r="P516" t="str">
        <v>Southeast Asia</v>
      </c>
      <c r="Q516">
        <v>0</v>
      </c>
      <c r="R516" t="str">
        <v>bank ch**************er 3rd *****</v>
      </c>
      <c r="S516">
        <v>7.39</v>
      </c>
      <c r="T516" t="str">
        <v xml:space="preserve">FCR-5.6 </v>
      </c>
      <c r="U516" t="str">
        <v>Q3</v>
      </c>
      <c r="Y516" t="str">
        <v>B</v>
      </c>
      <c r="Z516" t="str">
        <v>X5</v>
      </c>
      <c r="AA516">
        <v>1573624</v>
      </c>
      <c r="AB516">
        <v>1</v>
      </c>
      <c r="AC516">
        <v>44804</v>
      </c>
      <c r="AD516">
        <v>202208</v>
      </c>
      <c r="AE516" t="str">
        <v>46310</v>
      </c>
      <c r="AF516" t="str">
        <v>Corporate insurance</v>
      </c>
      <c r="AG516">
        <v>590</v>
      </c>
      <c r="AH516">
        <v>65822</v>
      </c>
      <c r="AI516" t="str">
        <v>PID65000</v>
      </c>
      <c r="AJ516" t="str">
        <v>EU</v>
      </c>
      <c r="AK516">
        <v>0</v>
      </c>
      <c r="AL516">
        <v>0</v>
      </c>
      <c r="AM516">
        <v>5</v>
      </c>
      <c r="AN516" t="str">
        <v>Southeast Asia</v>
      </c>
      <c r="AO516">
        <v>0</v>
      </c>
      <c r="AP516" t="str">
        <v>Office **************lary_MG*****</v>
      </c>
      <c r="AQ516">
        <v>6.64</v>
      </c>
      <c r="AR516" t="str">
        <v xml:space="preserve">FCR-4.4 </v>
      </c>
      <c r="AS516" t="str">
        <v>Q3</v>
      </c>
    </row>
    <row r="517" spans="1:45" x14ac:dyDescent="0.25">
      <c r="A517" t="str">
        <v>B</v>
      </c>
      <c r="B517" t="str">
        <v>H5</v>
      </c>
      <c r="C517">
        <v>1573657</v>
      </c>
      <c r="D517">
        <v>1</v>
      </c>
      <c r="E517" s="2">
        <v>44834</v>
      </c>
      <c r="F517">
        <v>202209</v>
      </c>
      <c r="G517" t="str">
        <v>46570</v>
      </c>
      <c r="H517" t="str">
        <v>Banking costs</v>
      </c>
      <c r="I517">
        <v>590</v>
      </c>
      <c r="J517">
        <v>65827</v>
      </c>
      <c r="K517" t="str">
        <v>PID65000</v>
      </c>
      <c r="L517" t="str">
        <v>EU</v>
      </c>
      <c r="M517">
        <v>0</v>
      </c>
      <c r="N517">
        <v>0</v>
      </c>
      <c r="O517">
        <v>5</v>
      </c>
      <c r="P517" t="str">
        <v>Southeast Asia</v>
      </c>
      <c r="Q517">
        <v>0</v>
      </c>
      <c r="R517" t="str">
        <v>Monthly**************ug 2022*****</v>
      </c>
      <c r="S517">
        <v>1.5</v>
      </c>
      <c r="T517" t="str">
        <v xml:space="preserve">FCR-5.6 </v>
      </c>
      <c r="U517" t="str">
        <v>Q3</v>
      </c>
      <c r="Y517" t="str">
        <v>B</v>
      </c>
      <c r="Z517" t="str">
        <v>X5</v>
      </c>
      <c r="AA517">
        <v>1573624</v>
      </c>
      <c r="AB517">
        <v>0</v>
      </c>
      <c r="AC517">
        <v>44804</v>
      </c>
      <c r="AD517">
        <v>202208</v>
      </c>
      <c r="AE517" t="str">
        <v>46310</v>
      </c>
      <c r="AF517" t="str">
        <v>Corporate insurance</v>
      </c>
      <c r="AG517">
        <v>590</v>
      </c>
      <c r="AH517">
        <v>65822</v>
      </c>
      <c r="AI517" t="str">
        <v>PID65000</v>
      </c>
      <c r="AJ517" t="str">
        <v>EU</v>
      </c>
      <c r="AK517">
        <v>0</v>
      </c>
      <c r="AL517">
        <v>0</v>
      </c>
      <c r="AM517">
        <v>5</v>
      </c>
      <c r="AN517" t="str">
        <v>Southeast Asia</v>
      </c>
      <c r="AO517">
        <v>0</v>
      </c>
      <c r="AP517" t="str">
        <v>Office **************_MGA in*****</v>
      </c>
      <c r="AQ517">
        <v>11.67</v>
      </c>
      <c r="AR517" t="str">
        <v xml:space="preserve">FCR-4.4 </v>
      </c>
      <c r="AS517" t="str">
        <v>Q3</v>
      </c>
    </row>
    <row r="518" spans="1:45" x14ac:dyDescent="0.25">
      <c r="A518" t="str">
        <v>B</v>
      </c>
      <c r="B518" t="str">
        <v>H5</v>
      </c>
      <c r="C518">
        <v>1573610</v>
      </c>
      <c r="D518">
        <v>0</v>
      </c>
      <c r="E518" s="2">
        <v>44771</v>
      </c>
      <c r="F518">
        <v>202207</v>
      </c>
      <c r="G518" t="str">
        <v>46570</v>
      </c>
      <c r="H518" t="str">
        <v>Banking costs</v>
      </c>
      <c r="I518">
        <v>590</v>
      </c>
      <c r="J518">
        <v>65827</v>
      </c>
      <c r="K518" t="str">
        <v>PID65000</v>
      </c>
      <c r="L518" t="str">
        <v>EU</v>
      </c>
      <c r="M518">
        <v>0</v>
      </c>
      <c r="N518">
        <v>0</v>
      </c>
      <c r="O518">
        <v>5</v>
      </c>
      <c r="P518" t="str">
        <v>Southeast Asia</v>
      </c>
      <c r="Q518">
        <v>0</v>
      </c>
      <c r="R518" t="str">
        <v>monthly**************ul'22*****</v>
      </c>
      <c r="S518">
        <v>1.5</v>
      </c>
      <c r="T518" t="str">
        <v xml:space="preserve">FCR-5.6 </v>
      </c>
      <c r="U518" t="str">
        <v>Q3</v>
      </c>
      <c r="Y518" t="str">
        <v>B</v>
      </c>
      <c r="Z518" t="str">
        <v>X5</v>
      </c>
      <c r="AA518">
        <v>1573624</v>
      </c>
      <c r="AB518">
        <v>8</v>
      </c>
      <c r="AC518">
        <v>44804</v>
      </c>
      <c r="AD518">
        <v>202208</v>
      </c>
      <c r="AE518" t="str">
        <v>46310</v>
      </c>
      <c r="AF518" t="str">
        <v>Corporate insurance</v>
      </c>
      <c r="AG518">
        <v>590</v>
      </c>
      <c r="AH518">
        <v>65822</v>
      </c>
      <c r="AI518" t="str">
        <v>PID65000</v>
      </c>
      <c r="AJ518" t="str">
        <v>EU</v>
      </c>
      <c r="AK518">
        <v>0</v>
      </c>
      <c r="AL518">
        <v>0</v>
      </c>
      <c r="AM518">
        <v>5</v>
      </c>
      <c r="AN518" t="str">
        <v>Southeast Asia</v>
      </c>
      <c r="AO518">
        <v>0</v>
      </c>
      <c r="AP518" t="str">
        <v>Office **************ic liab*****</v>
      </c>
      <c r="AQ518">
        <v>16.97</v>
      </c>
      <c r="AR518" t="str">
        <v xml:space="preserve">FCR-4.4 </v>
      </c>
      <c r="AS518" t="str">
        <v>Q3</v>
      </c>
    </row>
    <row r="519" spans="1:45" x14ac:dyDescent="0.25">
      <c r="A519" t="str">
        <v>B</v>
      </c>
      <c r="B519" t="str">
        <v>H5</v>
      </c>
      <c r="C519">
        <v>1573610</v>
      </c>
      <c r="D519">
        <v>11</v>
      </c>
      <c r="E519" s="2">
        <v>44771</v>
      </c>
      <c r="F519">
        <v>202207</v>
      </c>
      <c r="G519" t="str">
        <v>46570</v>
      </c>
      <c r="H519" t="str">
        <v>Banking costs</v>
      </c>
      <c r="I519">
        <v>590</v>
      </c>
      <c r="J519">
        <v>65827</v>
      </c>
      <c r="K519" t="str">
        <v>PID65000</v>
      </c>
      <c r="L519" t="str">
        <v>EU</v>
      </c>
      <c r="M519">
        <v>0</v>
      </c>
      <c r="N519">
        <v>0</v>
      </c>
      <c r="O519">
        <v>5</v>
      </c>
      <c r="P519" t="str">
        <v>Southeast Asia</v>
      </c>
      <c r="Q519">
        <v>0</v>
      </c>
      <c r="R519" t="str">
        <v>bank ch**************ayroll *****</v>
      </c>
      <c r="S519">
        <v>0.8</v>
      </c>
      <c r="T519" t="str">
        <v xml:space="preserve">FCR-5.6 </v>
      </c>
      <c r="U519" t="str">
        <v>Q3</v>
      </c>
      <c r="Y519" t="str">
        <v>B</v>
      </c>
      <c r="Z519" t="str">
        <v>X5</v>
      </c>
      <c r="AA519">
        <v>1573628</v>
      </c>
      <c r="AB519">
        <v>1</v>
      </c>
      <c r="AC519">
        <v>44804</v>
      </c>
      <c r="AD519">
        <v>202208</v>
      </c>
      <c r="AE519" t="str">
        <v>47211</v>
      </c>
      <c r="AF519" t="str">
        <v>Salary (employees outside HO)</v>
      </c>
      <c r="AG519">
        <v>590</v>
      </c>
      <c r="AH519">
        <v>65804</v>
      </c>
      <c r="AI519" t="str">
        <v>PID65000</v>
      </c>
      <c r="AJ519" t="str">
        <v>EU</v>
      </c>
      <c r="AK519">
        <v>0</v>
      </c>
      <c r="AL519">
        <v>0</v>
      </c>
      <c r="AM519">
        <v>5</v>
      </c>
      <c r="AN519" t="str">
        <v>Southeast Asia</v>
      </c>
      <c r="AO519">
        <v>0</v>
      </c>
      <c r="AP519" t="str">
        <v>Salary **************'22_EU*****</v>
      </c>
      <c r="AQ519">
        <v>825.3</v>
      </c>
      <c r="AR519" t="str">
        <v>FCR-1.1.2.26</v>
      </c>
      <c r="AS519" t="str">
        <v>Q3</v>
      </c>
    </row>
    <row r="520" spans="1:45" x14ac:dyDescent="0.25">
      <c r="A520" t="str">
        <v>B</v>
      </c>
      <c r="B520" t="str">
        <v>X5</v>
      </c>
      <c r="C520">
        <v>1573611</v>
      </c>
      <c r="D520">
        <v>0</v>
      </c>
      <c r="E520" s="2">
        <v>44771</v>
      </c>
      <c r="F520">
        <v>202207</v>
      </c>
      <c r="G520" t="str">
        <v>45010</v>
      </c>
      <c r="H520" t="str">
        <v>Rent</v>
      </c>
      <c r="I520">
        <v>590</v>
      </c>
      <c r="J520">
        <v>65820</v>
      </c>
      <c r="K520" t="str">
        <v>PID65000</v>
      </c>
      <c r="L520" t="str">
        <v>EU</v>
      </c>
      <c r="M520">
        <v>0</v>
      </c>
      <c r="N520">
        <v>0</v>
      </c>
      <c r="O520">
        <v>5</v>
      </c>
      <c r="P520" t="str">
        <v>Southeast Asia</v>
      </c>
      <c r="Q520">
        <v>0</v>
      </c>
      <c r="R520" t="str">
        <v>Office **************y 2022_*****</v>
      </c>
      <c r="S520">
        <v>791.11</v>
      </c>
      <c r="T520" t="str">
        <v xml:space="preserve">FCR-4.2 </v>
      </c>
      <c r="U520" t="str">
        <v>Q3</v>
      </c>
      <c r="Y520" t="str">
        <v>B</v>
      </c>
      <c r="Z520" t="str">
        <v>X5</v>
      </c>
      <c r="AA520">
        <v>1573628</v>
      </c>
      <c r="AB520">
        <v>4</v>
      </c>
      <c r="AC520">
        <v>44804</v>
      </c>
      <c r="AD520">
        <v>202208</v>
      </c>
      <c r="AE520" t="str">
        <v>47211</v>
      </c>
      <c r="AF520" t="str">
        <v>Salary (employees outside HO)</v>
      </c>
      <c r="AG520">
        <v>590</v>
      </c>
      <c r="AH520">
        <v>65805</v>
      </c>
      <c r="AI520" t="str">
        <v>PID65000</v>
      </c>
      <c r="AJ520" t="str">
        <v>EU</v>
      </c>
      <c r="AK520">
        <v>0</v>
      </c>
      <c r="AL520">
        <v>0</v>
      </c>
      <c r="AM520">
        <v>5</v>
      </c>
      <c r="AN520" t="str">
        <v>Southeast Asia</v>
      </c>
      <c r="AO520">
        <v>0</v>
      </c>
      <c r="AP520" t="str">
        <v>Salary **************'22_EU*****</v>
      </c>
      <c r="AQ520">
        <v>146.6</v>
      </c>
      <c r="AR520" t="str">
        <v>FCR-1.1.2.27</v>
      </c>
      <c r="AS520" t="str">
        <v>Q3</v>
      </c>
    </row>
    <row r="521" spans="1:45" x14ac:dyDescent="0.25">
      <c r="A521" t="str">
        <v>B</v>
      </c>
      <c r="B521" t="str">
        <v>H5</v>
      </c>
      <c r="C521">
        <v>1573617</v>
      </c>
      <c r="D521">
        <v>7</v>
      </c>
      <c r="E521" s="2">
        <v>44798</v>
      </c>
      <c r="F521">
        <v>202208</v>
      </c>
      <c r="G521" t="str">
        <v>46570</v>
      </c>
      <c r="H521" t="str">
        <v>Banking costs</v>
      </c>
      <c r="I521">
        <v>590</v>
      </c>
      <c r="J521">
        <v>65827</v>
      </c>
      <c r="K521" t="str">
        <v>PID65000</v>
      </c>
      <c r="L521" t="str">
        <v>EU</v>
      </c>
      <c r="M521">
        <v>0</v>
      </c>
      <c r="N521">
        <v>0</v>
      </c>
      <c r="O521">
        <v>5</v>
      </c>
      <c r="P521" t="str">
        <v>Southeast Asia</v>
      </c>
      <c r="Q521">
        <v>0</v>
      </c>
      <c r="R521" t="str">
        <v>Bank ch************** Aug 20*****</v>
      </c>
      <c r="S521">
        <v>0.8</v>
      </c>
      <c r="T521" t="str">
        <v xml:space="preserve">FCR-5.6 </v>
      </c>
      <c r="U521" t="str">
        <v>Q3</v>
      </c>
      <c r="Y521" t="str">
        <v>B</v>
      </c>
      <c r="Z521" t="str">
        <v>X5</v>
      </c>
      <c r="AA521">
        <v>1573628</v>
      </c>
      <c r="AB521">
        <v>2</v>
      </c>
      <c r="AC521">
        <v>44804</v>
      </c>
      <c r="AD521">
        <v>202208</v>
      </c>
      <c r="AE521" t="str">
        <v>47211</v>
      </c>
      <c r="AF521" t="str">
        <v>Salary (employees outside HO)</v>
      </c>
      <c r="AG521">
        <v>590</v>
      </c>
      <c r="AH521">
        <v>65802</v>
      </c>
      <c r="AI521" t="str">
        <v>PID65000</v>
      </c>
      <c r="AJ521" t="str">
        <v>EU</v>
      </c>
      <c r="AK521">
        <v>0</v>
      </c>
      <c r="AL521">
        <v>0</v>
      </c>
      <c r="AM521">
        <v>5</v>
      </c>
      <c r="AN521" t="str">
        <v>Southeast Asia</v>
      </c>
      <c r="AO521">
        <v>0</v>
      </c>
      <c r="AP521" t="str">
        <v>Salary **************'22_EU*****</v>
      </c>
      <c r="AQ521">
        <v>1947</v>
      </c>
      <c r="AR521" t="str">
        <v>FCR-1.1.1.33</v>
      </c>
      <c r="AS521" t="str">
        <v>Q3</v>
      </c>
    </row>
    <row r="522" spans="1:45" x14ac:dyDescent="0.25">
      <c r="A522" t="str">
        <v>B</v>
      </c>
      <c r="B522" t="str">
        <v>H5</v>
      </c>
      <c r="C522">
        <v>1573620</v>
      </c>
      <c r="D522">
        <v>0</v>
      </c>
      <c r="E522" s="2">
        <v>44788</v>
      </c>
      <c r="F522">
        <v>202208</v>
      </c>
      <c r="G522" t="str">
        <v>45020</v>
      </c>
      <c r="H522" t="str">
        <v>Electricity</v>
      </c>
      <c r="I522">
        <v>590</v>
      </c>
      <c r="J522">
        <v>65822</v>
      </c>
      <c r="K522" t="str">
        <v>PID65000</v>
      </c>
      <c r="L522" t="str">
        <v>EU</v>
      </c>
      <c r="M522">
        <v>0</v>
      </c>
      <c r="N522">
        <v>0</v>
      </c>
      <c r="O522">
        <v>5</v>
      </c>
      <c r="P522" t="str">
        <v>Southeast Asia</v>
      </c>
      <c r="Q522">
        <v>0</v>
      </c>
      <c r="R522" t="str">
        <v>Electri**************72_July*****</v>
      </c>
      <c r="S522">
        <v>94.5</v>
      </c>
      <c r="T522" t="str">
        <v xml:space="preserve">FCR-4.4 </v>
      </c>
      <c r="U522" t="str">
        <v>Q3</v>
      </c>
      <c r="Y522" t="str">
        <v>B</v>
      </c>
      <c r="Z522" t="str">
        <v>X5</v>
      </c>
      <c r="AA522">
        <v>1573629</v>
      </c>
      <c r="AB522">
        <v>2</v>
      </c>
      <c r="AC522">
        <v>44804</v>
      </c>
      <c r="AD522">
        <v>202208</v>
      </c>
      <c r="AE522" t="str">
        <v>47390</v>
      </c>
      <c r="AF522" t="str">
        <v>Other employee benefits</v>
      </c>
      <c r="AG522">
        <v>590</v>
      </c>
      <c r="AH522">
        <v>65802</v>
      </c>
      <c r="AI522" t="str">
        <v>PID65000</v>
      </c>
      <c r="AJ522" t="str">
        <v>EU</v>
      </c>
      <c r="AK522">
        <v>0</v>
      </c>
      <c r="AL522">
        <v>0</v>
      </c>
      <c r="AM522">
        <v>5</v>
      </c>
      <c r="AN522" t="str">
        <v>Southeast Asia</v>
      </c>
      <c r="AO522">
        <v>0</v>
      </c>
      <c r="AP522" t="str">
        <v>Communi**************Ly in A*****</v>
      </c>
      <c r="AQ522">
        <v>50</v>
      </c>
      <c r="AR522" t="str">
        <v>FCR-1.1.1.33</v>
      </c>
      <c r="AS522" t="str">
        <v>Q3</v>
      </c>
    </row>
    <row r="523" spans="1:45" x14ac:dyDescent="0.25">
      <c r="A523" t="str">
        <v>B</v>
      </c>
      <c r="B523" t="str">
        <v>X5</v>
      </c>
      <c r="C523">
        <v>1573622</v>
      </c>
      <c r="D523">
        <v>0</v>
      </c>
      <c r="E523" s="2">
        <v>44804</v>
      </c>
      <c r="F523">
        <v>202208</v>
      </c>
      <c r="G523" t="str">
        <v>45010</v>
      </c>
      <c r="H523" t="str">
        <v>Rent</v>
      </c>
      <c r="I523">
        <v>590</v>
      </c>
      <c r="J523">
        <v>65820</v>
      </c>
      <c r="K523" t="str">
        <v>PID65000</v>
      </c>
      <c r="L523" t="str">
        <v>EU</v>
      </c>
      <c r="M523">
        <v>0</v>
      </c>
      <c r="N523">
        <v>0</v>
      </c>
      <c r="O523">
        <v>5</v>
      </c>
      <c r="P523" t="str">
        <v>Southeast Asia</v>
      </c>
      <c r="Q523">
        <v>0</v>
      </c>
      <c r="R523" t="str">
        <v>Office **************ust 202*****</v>
      </c>
      <c r="S523">
        <v>791.11</v>
      </c>
      <c r="T523" t="str">
        <v xml:space="preserve">FCR-4.2 </v>
      </c>
      <c r="U523" t="str">
        <v>Q3</v>
      </c>
      <c r="Y523" t="str">
        <v>B</v>
      </c>
      <c r="Z523" t="str">
        <v>X5</v>
      </c>
      <c r="AA523">
        <v>1573629</v>
      </c>
      <c r="AB523">
        <v>1</v>
      </c>
      <c r="AC523">
        <v>44804</v>
      </c>
      <c r="AD523">
        <v>202208</v>
      </c>
      <c r="AE523" t="str">
        <v>47390</v>
      </c>
      <c r="AF523" t="str">
        <v>Other employee benefits</v>
      </c>
      <c r="AG523">
        <v>590</v>
      </c>
      <c r="AH523">
        <v>65804</v>
      </c>
      <c r="AI523" t="str">
        <v>PID65000</v>
      </c>
      <c r="AJ523" t="str">
        <v>EU</v>
      </c>
      <c r="AK523">
        <v>0</v>
      </c>
      <c r="AL523">
        <v>0</v>
      </c>
      <c r="AM523">
        <v>5</v>
      </c>
      <c r="AN523" t="str">
        <v>Southeast Asia</v>
      </c>
      <c r="AO523">
        <v>0</v>
      </c>
      <c r="AP523" t="str">
        <v>Communi**************Da in A*****</v>
      </c>
      <c r="AQ523">
        <v>30</v>
      </c>
      <c r="AR523" t="str">
        <v>FCR-1.1.2.26</v>
      </c>
      <c r="AS523" t="str">
        <v>Q3</v>
      </c>
    </row>
    <row r="524" spans="1:45" x14ac:dyDescent="0.25">
      <c r="A524" t="str">
        <v>B</v>
      </c>
      <c r="B524" t="str">
        <v>X5</v>
      </c>
      <c r="C524">
        <v>1573623</v>
      </c>
      <c r="D524">
        <v>0</v>
      </c>
      <c r="E524" s="2">
        <v>44804</v>
      </c>
      <c r="F524">
        <v>202208</v>
      </c>
      <c r="G524" t="str">
        <v>46230</v>
      </c>
      <c r="H524" t="str">
        <v>Computer communication</v>
      </c>
      <c r="I524">
        <v>590</v>
      </c>
      <c r="J524">
        <v>65822</v>
      </c>
      <c r="K524" t="str">
        <v>PID65000</v>
      </c>
      <c r="L524" t="str">
        <v>EU</v>
      </c>
      <c r="M524">
        <v>0</v>
      </c>
      <c r="N524">
        <v>0</v>
      </c>
      <c r="O524">
        <v>5</v>
      </c>
      <c r="P524" t="str">
        <v>Southeast Asia</v>
      </c>
      <c r="Q524">
        <v>0</v>
      </c>
      <c r="R524" t="str">
        <v>Interne**************roup_Ju*****</v>
      </c>
      <c r="S524">
        <v>48.4</v>
      </c>
      <c r="T524" t="str">
        <v xml:space="preserve">FCR-4.4 </v>
      </c>
      <c r="U524" t="str">
        <v>Q3</v>
      </c>
      <c r="Y524" t="str">
        <v>B</v>
      </c>
      <c r="Z524" t="str">
        <v>X5</v>
      </c>
      <c r="AA524">
        <v>1573629</v>
      </c>
      <c r="AB524">
        <v>4</v>
      </c>
      <c r="AC524">
        <v>44804</v>
      </c>
      <c r="AD524">
        <v>202208</v>
      </c>
      <c r="AE524" t="str">
        <v>47390</v>
      </c>
      <c r="AF524" t="str">
        <v>Other employee benefits</v>
      </c>
      <c r="AG524">
        <v>590</v>
      </c>
      <c r="AH524">
        <v>65805</v>
      </c>
      <c r="AI524" t="str">
        <v>PID65000</v>
      </c>
      <c r="AJ524" t="str">
        <v>EU</v>
      </c>
      <c r="AK524">
        <v>0</v>
      </c>
      <c r="AL524">
        <v>0</v>
      </c>
      <c r="AM524">
        <v>5</v>
      </c>
      <c r="AN524" t="str">
        <v>Southeast Asia</v>
      </c>
      <c r="AO524">
        <v>0</v>
      </c>
      <c r="AP524" t="str">
        <v>Communi**************sa in A*****</v>
      </c>
      <c r="AQ524">
        <v>3.18</v>
      </c>
      <c r="AR524" t="str">
        <v>FCR-1.1.2.27</v>
      </c>
      <c r="AS524" t="str">
        <v>Q3</v>
      </c>
    </row>
    <row r="525" spans="1:45" x14ac:dyDescent="0.25">
      <c r="A525" t="str">
        <v>B</v>
      </c>
      <c r="B525" t="str">
        <v>X5</v>
      </c>
      <c r="C525">
        <v>1573623</v>
      </c>
      <c r="D525">
        <v>1</v>
      </c>
      <c r="E525" s="2">
        <v>44804</v>
      </c>
      <c r="F525">
        <v>202208</v>
      </c>
      <c r="G525" t="str">
        <v>46230</v>
      </c>
      <c r="H525" t="str">
        <v>Computer communication</v>
      </c>
      <c r="I525">
        <v>590</v>
      </c>
      <c r="J525">
        <v>65822</v>
      </c>
      <c r="K525" t="str">
        <v>PID65000</v>
      </c>
      <c r="L525" t="str">
        <v>EU</v>
      </c>
      <c r="M525">
        <v>0</v>
      </c>
      <c r="N525">
        <v>0</v>
      </c>
      <c r="O525">
        <v>5</v>
      </c>
      <c r="P525" t="str">
        <v>Southeast Asia</v>
      </c>
      <c r="Q525">
        <v>0</v>
      </c>
      <c r="R525" t="str">
        <v>Interne**************roup_Au*****</v>
      </c>
      <c r="S525">
        <v>48.4</v>
      </c>
      <c r="T525" t="str">
        <v xml:space="preserve">FCR-4.4 </v>
      </c>
      <c r="U525" t="str">
        <v>Q3</v>
      </c>
      <c r="Y525" t="str">
        <v>B</v>
      </c>
      <c r="Z525" t="str">
        <v>X5</v>
      </c>
      <c r="AA525">
        <v>1573630</v>
      </c>
      <c r="AB525">
        <v>1</v>
      </c>
      <c r="AC525">
        <v>44804</v>
      </c>
      <c r="AD525">
        <v>202208</v>
      </c>
      <c r="AE525" t="str">
        <v>47586</v>
      </c>
      <c r="AF525" t="str">
        <v>Personnel insurance (employees outside HO)</v>
      </c>
      <c r="AG525">
        <v>590</v>
      </c>
      <c r="AH525">
        <v>65804</v>
      </c>
      <c r="AI525" t="str">
        <v>PID65000</v>
      </c>
      <c r="AJ525" t="str">
        <v>EU</v>
      </c>
      <c r="AK525">
        <v>0</v>
      </c>
      <c r="AL525">
        <v>0</v>
      </c>
      <c r="AM525">
        <v>5</v>
      </c>
      <c r="AN525" t="str">
        <v>Southeast Asia</v>
      </c>
      <c r="AO525">
        <v>0</v>
      </c>
      <c r="AP525" t="str">
        <v>health **************urance *****</v>
      </c>
      <c r="AQ525">
        <v>4.49</v>
      </c>
      <c r="AR525" t="str">
        <v>FCR-1.1.2.26</v>
      </c>
      <c r="AS525" t="str">
        <v>Q3</v>
      </c>
    </row>
    <row r="526" spans="1:45" x14ac:dyDescent="0.25">
      <c r="A526" t="str">
        <v>B</v>
      </c>
      <c r="B526" t="str">
        <v>X5</v>
      </c>
      <c r="C526">
        <v>1573624</v>
      </c>
      <c r="D526">
        <v>7</v>
      </c>
      <c r="E526" s="2">
        <v>44804</v>
      </c>
      <c r="F526">
        <v>202208</v>
      </c>
      <c r="G526" t="str">
        <v>46310</v>
      </c>
      <c r="H526" t="str">
        <v>Corporate insurance</v>
      </c>
      <c r="I526">
        <v>590</v>
      </c>
      <c r="J526">
        <v>65822</v>
      </c>
      <c r="K526" t="str">
        <v>PID65000</v>
      </c>
      <c r="L526" t="str">
        <v>EU</v>
      </c>
      <c r="M526">
        <v>0</v>
      </c>
      <c r="N526">
        <v>0</v>
      </c>
      <c r="O526">
        <v>5</v>
      </c>
      <c r="P526" t="str">
        <v>Southeast Asia</v>
      </c>
      <c r="Q526">
        <v>0</v>
      </c>
      <c r="R526" t="str">
        <v>Office **************lary_MG*****</v>
      </c>
      <c r="S526">
        <v>6.64</v>
      </c>
      <c r="T526" t="str">
        <v xml:space="preserve">FCR-4.4 </v>
      </c>
      <c r="U526" t="str">
        <v>Q3</v>
      </c>
      <c r="Y526" t="str">
        <v>B</v>
      </c>
      <c r="Z526" t="str">
        <v>X5</v>
      </c>
      <c r="AA526">
        <v>1573630</v>
      </c>
      <c r="AB526">
        <v>2</v>
      </c>
      <c r="AC526">
        <v>44804</v>
      </c>
      <c r="AD526">
        <v>202208</v>
      </c>
      <c r="AE526" t="str">
        <v>47586</v>
      </c>
      <c r="AF526" t="str">
        <v>Personnel insurance (employees outside HO)</v>
      </c>
      <c r="AG526">
        <v>590</v>
      </c>
      <c r="AH526">
        <v>65802</v>
      </c>
      <c r="AI526" t="str">
        <v>PID65000</v>
      </c>
      <c r="AJ526" t="str">
        <v>EU</v>
      </c>
      <c r="AK526">
        <v>0</v>
      </c>
      <c r="AL526">
        <v>0</v>
      </c>
      <c r="AM526">
        <v>5</v>
      </c>
      <c r="AN526" t="str">
        <v>Southeast Asia</v>
      </c>
      <c r="AO526">
        <v>0</v>
      </c>
      <c r="AP526" t="str">
        <v>health **************urance *****</v>
      </c>
      <c r="AQ526">
        <v>7.49</v>
      </c>
      <c r="AR526" t="str">
        <v>FCR-1.1.1.33</v>
      </c>
      <c r="AS526" t="str">
        <v>Q3</v>
      </c>
    </row>
    <row r="527" spans="1:45" x14ac:dyDescent="0.25">
      <c r="A527" t="str">
        <v>B</v>
      </c>
      <c r="B527" t="str">
        <v>X5</v>
      </c>
      <c r="C527">
        <v>1573624</v>
      </c>
      <c r="D527">
        <v>6</v>
      </c>
      <c r="E527" s="2">
        <v>44804</v>
      </c>
      <c r="F527">
        <v>202208</v>
      </c>
      <c r="G527" t="str">
        <v>46310</v>
      </c>
      <c r="H527" t="str">
        <v>Corporate insurance</v>
      </c>
      <c r="I527">
        <v>590</v>
      </c>
      <c r="J527">
        <v>65822</v>
      </c>
      <c r="K527" t="str">
        <v>PID65000</v>
      </c>
      <c r="L527" t="str">
        <v>EU</v>
      </c>
      <c r="M527">
        <v>0</v>
      </c>
      <c r="N527">
        <v>0</v>
      </c>
      <c r="O527">
        <v>5</v>
      </c>
      <c r="P527" t="str">
        <v>Southeast Asia</v>
      </c>
      <c r="Q527">
        <v>0</v>
      </c>
      <c r="R527" t="str">
        <v>Office **************_MGA in*****</v>
      </c>
      <c r="S527">
        <v>11.67</v>
      </c>
      <c r="T527" t="str">
        <v xml:space="preserve">FCR-4.4 </v>
      </c>
      <c r="U527" t="str">
        <v>Q3</v>
      </c>
      <c r="Y527" t="str">
        <v>B</v>
      </c>
      <c r="Z527" t="str">
        <v>X5</v>
      </c>
      <c r="AA527">
        <v>1573630</v>
      </c>
      <c r="AB527">
        <v>4</v>
      </c>
      <c r="AC527">
        <v>44804</v>
      </c>
      <c r="AD527">
        <v>202208</v>
      </c>
      <c r="AE527" t="str">
        <v>47586</v>
      </c>
      <c r="AF527" t="str">
        <v>Personnel insurance (employees outside HO)</v>
      </c>
      <c r="AG527">
        <v>590</v>
      </c>
      <c r="AH527">
        <v>65805</v>
      </c>
      <c r="AI527" t="str">
        <v>PID65000</v>
      </c>
      <c r="AJ527" t="str">
        <v>EU</v>
      </c>
      <c r="AK527">
        <v>0</v>
      </c>
      <c r="AL527">
        <v>0</v>
      </c>
      <c r="AM527">
        <v>5</v>
      </c>
      <c r="AN527" t="str">
        <v>Southeast Asia</v>
      </c>
      <c r="AO527">
        <v>0</v>
      </c>
      <c r="AP527" t="str">
        <v>health **************urance *****</v>
      </c>
      <c r="AQ527">
        <v>1.59</v>
      </c>
      <c r="AR527" t="str">
        <v>FCR-1.1.2.27</v>
      </c>
      <c r="AS527" t="str">
        <v>Q3</v>
      </c>
    </row>
    <row r="528" spans="1:45" x14ac:dyDescent="0.25">
      <c r="A528" t="str">
        <v>B</v>
      </c>
      <c r="B528" t="str">
        <v>X5</v>
      </c>
      <c r="C528">
        <v>1573624</v>
      </c>
      <c r="D528">
        <v>2</v>
      </c>
      <c r="E528" s="2">
        <v>44804</v>
      </c>
      <c r="F528">
        <v>202208</v>
      </c>
      <c r="G528" t="str">
        <v>46310</v>
      </c>
      <c r="H528" t="str">
        <v>Corporate insurance</v>
      </c>
      <c r="I528">
        <v>590</v>
      </c>
      <c r="J528">
        <v>65822</v>
      </c>
      <c r="K528" t="str">
        <v>PID65000</v>
      </c>
      <c r="L528" t="str">
        <v>EU</v>
      </c>
      <c r="M528">
        <v>0</v>
      </c>
      <c r="N528">
        <v>0</v>
      </c>
      <c r="O528">
        <v>5</v>
      </c>
      <c r="P528" t="str">
        <v>Southeast Asia</v>
      </c>
      <c r="Q528">
        <v>0</v>
      </c>
      <c r="R528" t="str">
        <v>Office **************ic liab*****</v>
      </c>
      <c r="S528">
        <v>16.97</v>
      </c>
      <c r="T528" t="str">
        <v xml:space="preserve">FCR-4.4 </v>
      </c>
      <c r="U528" t="str">
        <v>Q3</v>
      </c>
      <c r="Y528" t="str">
        <v>B</v>
      </c>
      <c r="Z528" t="str">
        <v>X5</v>
      </c>
      <c r="AA528">
        <v>1573631</v>
      </c>
      <c r="AB528">
        <v>5</v>
      </c>
      <c r="AC528">
        <v>44804</v>
      </c>
      <c r="AD528">
        <v>202208</v>
      </c>
      <c r="AE528" t="str">
        <v>46990</v>
      </c>
      <c r="AF528" t="str">
        <v>Other external expenses</v>
      </c>
      <c r="AG528">
        <v>590</v>
      </c>
      <c r="AH528">
        <v>65805</v>
      </c>
      <c r="AI528" t="str">
        <v>PID65000</v>
      </c>
      <c r="AJ528" t="str">
        <v>EU</v>
      </c>
      <c r="AK528">
        <v>0</v>
      </c>
      <c r="AL528">
        <v>0</v>
      </c>
      <c r="AM528">
        <v>5</v>
      </c>
      <c r="AN528" t="str">
        <v>Southeast Asia</v>
      </c>
      <c r="AO528">
        <v>0</v>
      </c>
      <c r="AP528" t="str">
        <v>NSSF to**************2_EU*****</v>
      </c>
      <c r="AQ528">
        <v>2.11</v>
      </c>
      <c r="AR528" t="str">
        <v>FCR-1.1.2.27</v>
      </c>
      <c r="AS528" t="str">
        <v>Q3</v>
      </c>
    </row>
    <row r="529" spans="1:45" x14ac:dyDescent="0.25">
      <c r="A529" t="str">
        <v>B</v>
      </c>
      <c r="B529" t="str">
        <v>X5</v>
      </c>
      <c r="C529">
        <v>1573624</v>
      </c>
      <c r="D529">
        <v>1</v>
      </c>
      <c r="E529" s="2">
        <v>44804</v>
      </c>
      <c r="F529">
        <v>202208</v>
      </c>
      <c r="G529" t="str">
        <v>46310</v>
      </c>
      <c r="H529" t="str">
        <v>Corporate insurance</v>
      </c>
      <c r="I529">
        <v>590</v>
      </c>
      <c r="J529">
        <v>65822</v>
      </c>
      <c r="K529" t="str">
        <v>PID65000</v>
      </c>
      <c r="L529" t="str">
        <v>EU</v>
      </c>
      <c r="M529">
        <v>0</v>
      </c>
      <c r="N529">
        <v>0</v>
      </c>
      <c r="O529">
        <v>5</v>
      </c>
      <c r="P529" t="str">
        <v>Southeast Asia</v>
      </c>
      <c r="Q529">
        <v>0</v>
      </c>
      <c r="R529" t="str">
        <v>Office **************lary_MG*****</v>
      </c>
      <c r="S529">
        <v>6.64</v>
      </c>
      <c r="T529" t="str">
        <v xml:space="preserve">FCR-4.4 </v>
      </c>
      <c r="U529" t="str">
        <v>Q3</v>
      </c>
      <c r="Y529" t="str">
        <v>B</v>
      </c>
      <c r="Z529" t="str">
        <v>X5</v>
      </c>
      <c r="AA529">
        <v>1573631</v>
      </c>
      <c r="AB529">
        <v>3</v>
      </c>
      <c r="AC529">
        <v>44804</v>
      </c>
      <c r="AD529">
        <v>202208</v>
      </c>
      <c r="AE529" t="str">
        <v>46990</v>
      </c>
      <c r="AF529" t="str">
        <v>Other external expenses</v>
      </c>
      <c r="AG529">
        <v>590</v>
      </c>
      <c r="AH529">
        <v>65802</v>
      </c>
      <c r="AI529" t="str">
        <v>PID65000</v>
      </c>
      <c r="AJ529" t="str">
        <v>EU</v>
      </c>
      <c r="AK529">
        <v>0</v>
      </c>
      <c r="AL529">
        <v>0</v>
      </c>
      <c r="AM529">
        <v>5</v>
      </c>
      <c r="AN529" t="str">
        <v>Southeast Asia</v>
      </c>
      <c r="AO529">
        <v>0</v>
      </c>
      <c r="AP529" t="str">
        <v>NSSF to**************2_EU*****</v>
      </c>
      <c r="AQ529">
        <v>9.93</v>
      </c>
      <c r="AR529" t="str">
        <v>FCR-1.1.1.33</v>
      </c>
      <c r="AS529" t="str">
        <v>Q3</v>
      </c>
    </row>
    <row r="530" spans="1:45" x14ac:dyDescent="0.25">
      <c r="A530" t="str">
        <v>B</v>
      </c>
      <c r="B530" t="str">
        <v>X5</v>
      </c>
      <c r="C530">
        <v>1573624</v>
      </c>
      <c r="D530">
        <v>0</v>
      </c>
      <c r="E530" s="2">
        <v>44804</v>
      </c>
      <c r="F530">
        <v>202208</v>
      </c>
      <c r="G530" t="str">
        <v>46310</v>
      </c>
      <c r="H530" t="str">
        <v>Corporate insurance</v>
      </c>
      <c r="I530">
        <v>590</v>
      </c>
      <c r="J530">
        <v>65822</v>
      </c>
      <c r="K530" t="str">
        <v>PID65000</v>
      </c>
      <c r="L530" t="str">
        <v>EU</v>
      </c>
      <c r="M530">
        <v>0</v>
      </c>
      <c r="N530">
        <v>0</v>
      </c>
      <c r="O530">
        <v>5</v>
      </c>
      <c r="P530" t="str">
        <v>Southeast Asia</v>
      </c>
      <c r="Q530">
        <v>0</v>
      </c>
      <c r="R530" t="str">
        <v>Office **************_MGA in*****</v>
      </c>
      <c r="S530">
        <v>11.67</v>
      </c>
      <c r="T530" t="str">
        <v xml:space="preserve">FCR-4.4 </v>
      </c>
      <c r="U530" t="str">
        <v>Q3</v>
      </c>
      <c r="Y530" t="str">
        <v>B</v>
      </c>
      <c r="Z530" t="str">
        <v>X5</v>
      </c>
      <c r="AA530">
        <v>1573631</v>
      </c>
      <c r="AB530">
        <v>2</v>
      </c>
      <c r="AC530">
        <v>44804</v>
      </c>
      <c r="AD530">
        <v>202208</v>
      </c>
      <c r="AE530" t="str">
        <v>46990</v>
      </c>
      <c r="AF530" t="str">
        <v>Other external expenses</v>
      </c>
      <c r="AG530">
        <v>590</v>
      </c>
      <c r="AH530">
        <v>65804</v>
      </c>
      <c r="AI530" t="str">
        <v>PID65000</v>
      </c>
      <c r="AJ530" t="str">
        <v>EU</v>
      </c>
      <c r="AK530">
        <v>0</v>
      </c>
      <c r="AL530">
        <v>0</v>
      </c>
      <c r="AM530">
        <v>5</v>
      </c>
      <c r="AN530" t="str">
        <v>Southeast Asia</v>
      </c>
      <c r="AO530">
        <v>0</v>
      </c>
      <c r="AP530" t="str">
        <v>NSSF to**************2_EU*****</v>
      </c>
      <c r="AQ530">
        <v>5.96</v>
      </c>
      <c r="AR530" t="str">
        <v>FCR-1.1.2.26</v>
      </c>
      <c r="AS530" t="str">
        <v>Q3</v>
      </c>
    </row>
    <row r="531" spans="1:45" x14ac:dyDescent="0.25">
      <c r="A531" t="str">
        <v>B</v>
      </c>
      <c r="B531" t="str">
        <v>X5</v>
      </c>
      <c r="C531">
        <v>1573624</v>
      </c>
      <c r="D531">
        <v>8</v>
      </c>
      <c r="E531" s="2">
        <v>44804</v>
      </c>
      <c r="F531">
        <v>202208</v>
      </c>
      <c r="G531" t="str">
        <v>46310</v>
      </c>
      <c r="H531" t="str">
        <v>Corporate insurance</v>
      </c>
      <c r="I531">
        <v>590</v>
      </c>
      <c r="J531">
        <v>65822</v>
      </c>
      <c r="K531" t="str">
        <v>PID65000</v>
      </c>
      <c r="L531" t="str">
        <v>EU</v>
      </c>
      <c r="M531">
        <v>0</v>
      </c>
      <c r="N531">
        <v>0</v>
      </c>
      <c r="O531">
        <v>5</v>
      </c>
      <c r="P531" t="str">
        <v>Southeast Asia</v>
      </c>
      <c r="Q531">
        <v>0</v>
      </c>
      <c r="R531" t="str">
        <v>Office **************ic liab*****</v>
      </c>
      <c r="S531">
        <v>16.97</v>
      </c>
      <c r="T531" t="str">
        <v xml:space="preserve">FCR-4.4 </v>
      </c>
      <c r="U531" t="str">
        <v>Q3</v>
      </c>
      <c r="Y531" t="str">
        <v>B</v>
      </c>
      <c r="Z531" t="str">
        <v>X5</v>
      </c>
      <c r="AA531">
        <v>1573632</v>
      </c>
      <c r="AB531">
        <v>2</v>
      </c>
      <c r="AC531">
        <v>44804</v>
      </c>
      <c r="AD531">
        <v>202208</v>
      </c>
      <c r="AE531" t="str">
        <v>47217</v>
      </c>
      <c r="AF531" t="str">
        <v>Severance pay</v>
      </c>
      <c r="AG531">
        <v>590</v>
      </c>
      <c r="AH531">
        <v>65802</v>
      </c>
      <c r="AI531" t="str">
        <v>PID65000</v>
      </c>
      <c r="AJ531" t="str">
        <v>EU</v>
      </c>
      <c r="AK531">
        <v>0</v>
      </c>
      <c r="AL531">
        <v>0</v>
      </c>
      <c r="AM531">
        <v>5</v>
      </c>
      <c r="AN531" t="str">
        <v>Southeast Asia</v>
      </c>
      <c r="AO531">
        <v>0</v>
      </c>
      <c r="AP531" t="str">
        <v>Seniori**************y on Au*****</v>
      </c>
      <c r="AQ531">
        <v>110.63</v>
      </c>
      <c r="AR531" t="str">
        <v>FCR-1.1.1.33</v>
      </c>
      <c r="AS531" t="str">
        <v>Q3</v>
      </c>
    </row>
    <row r="532" spans="1:45" x14ac:dyDescent="0.25">
      <c r="A532" t="str">
        <v>B</v>
      </c>
      <c r="B532" t="str">
        <v>X5</v>
      </c>
      <c r="C532">
        <v>1573628</v>
      </c>
      <c r="D532">
        <v>1</v>
      </c>
      <c r="E532" s="2">
        <v>44804</v>
      </c>
      <c r="F532">
        <v>202208</v>
      </c>
      <c r="G532" t="str">
        <v>47211</v>
      </c>
      <c r="H532" t="str">
        <v>Salary (employees outside HO)</v>
      </c>
      <c r="I532">
        <v>590</v>
      </c>
      <c r="J532">
        <v>65804</v>
      </c>
      <c r="K532" t="str">
        <v>PID65000</v>
      </c>
      <c r="L532" t="str">
        <v>EU</v>
      </c>
      <c r="M532">
        <v>0</v>
      </c>
      <c r="N532">
        <v>0</v>
      </c>
      <c r="O532">
        <v>5</v>
      </c>
      <c r="P532" t="str">
        <v>Southeast Asia</v>
      </c>
      <c r="Q532">
        <v>0</v>
      </c>
      <c r="R532" t="str">
        <v>Salary **************'22_EU*****</v>
      </c>
      <c r="S532">
        <v>825.3</v>
      </c>
      <c r="T532" t="str">
        <v>FCR-1.1.2.26</v>
      </c>
      <c r="U532" t="str">
        <v>Q3</v>
      </c>
      <c r="Y532" t="str">
        <v>B</v>
      </c>
      <c r="Z532" t="str">
        <v>X5</v>
      </c>
      <c r="AA532">
        <v>1573632</v>
      </c>
      <c r="AB532">
        <v>1</v>
      </c>
      <c r="AC532">
        <v>44804</v>
      </c>
      <c r="AD532">
        <v>202208</v>
      </c>
      <c r="AE532" t="str">
        <v>47217</v>
      </c>
      <c r="AF532" t="str">
        <v>Severance pay</v>
      </c>
      <c r="AG532">
        <v>590</v>
      </c>
      <c r="AH532">
        <v>65804</v>
      </c>
      <c r="AI532" t="str">
        <v>PID65000</v>
      </c>
      <c r="AJ532" t="str">
        <v>EU</v>
      </c>
      <c r="AK532">
        <v>0</v>
      </c>
      <c r="AL532">
        <v>0</v>
      </c>
      <c r="AM532">
        <v>5</v>
      </c>
      <c r="AN532" t="str">
        <v>Southeast Asia</v>
      </c>
      <c r="AO532">
        <v>0</v>
      </c>
      <c r="AP532" t="str">
        <v>Seniori**************a on Au*****</v>
      </c>
      <c r="AQ532">
        <v>46.89</v>
      </c>
      <c r="AR532" t="str">
        <v>FCR-1.1.2.26</v>
      </c>
      <c r="AS532" t="str">
        <v>Q3</v>
      </c>
    </row>
    <row r="533" spans="1:45" x14ac:dyDescent="0.25">
      <c r="A533" t="str">
        <v>B</v>
      </c>
      <c r="B533" t="str">
        <v>X5</v>
      </c>
      <c r="C533">
        <v>1573628</v>
      </c>
      <c r="D533">
        <v>4</v>
      </c>
      <c r="E533" s="2">
        <v>44804</v>
      </c>
      <c r="F533">
        <v>202208</v>
      </c>
      <c r="G533" t="str">
        <v>47211</v>
      </c>
      <c r="H533" t="str">
        <v>Salary (employees outside HO)</v>
      </c>
      <c r="I533">
        <v>590</v>
      </c>
      <c r="J533">
        <v>65805</v>
      </c>
      <c r="K533" t="str">
        <v>PID65000</v>
      </c>
      <c r="L533" t="str">
        <v>EU</v>
      </c>
      <c r="M533">
        <v>0</v>
      </c>
      <c r="N533">
        <v>0</v>
      </c>
      <c r="O533">
        <v>5</v>
      </c>
      <c r="P533" t="str">
        <v>Southeast Asia</v>
      </c>
      <c r="Q533">
        <v>0</v>
      </c>
      <c r="R533" t="str">
        <v>Salary **************'22_EU*****</v>
      </c>
      <c r="S533">
        <v>146.6</v>
      </c>
      <c r="T533" t="str">
        <v>FCR-1.1.2.27</v>
      </c>
      <c r="U533" t="str">
        <v>Q3</v>
      </c>
      <c r="Y533" t="str">
        <v>B</v>
      </c>
      <c r="Z533" t="str">
        <v>X5</v>
      </c>
      <c r="AA533">
        <v>1573632</v>
      </c>
      <c r="AB533">
        <v>4</v>
      </c>
      <c r="AC533">
        <v>44804</v>
      </c>
      <c r="AD533">
        <v>202208</v>
      </c>
      <c r="AE533" t="str">
        <v>47217</v>
      </c>
      <c r="AF533" t="str">
        <v>Severance pay</v>
      </c>
      <c r="AG533">
        <v>590</v>
      </c>
      <c r="AH533">
        <v>65805</v>
      </c>
      <c r="AI533" t="str">
        <v>PID65000</v>
      </c>
      <c r="AJ533" t="str">
        <v>EU</v>
      </c>
      <c r="AK533">
        <v>0</v>
      </c>
      <c r="AL533">
        <v>0</v>
      </c>
      <c r="AM533">
        <v>5</v>
      </c>
      <c r="AN533" t="str">
        <v>Southeast Asia</v>
      </c>
      <c r="AO533">
        <v>0</v>
      </c>
      <c r="AP533" t="str">
        <v>Seniori**************a on Au*****</v>
      </c>
      <c r="AQ533">
        <v>8.33</v>
      </c>
      <c r="AR533" t="str">
        <v>FCR-1.1.2.27</v>
      </c>
      <c r="AS533" t="str">
        <v>Q3</v>
      </c>
    </row>
    <row r="534" spans="1:45" x14ac:dyDescent="0.25">
      <c r="A534" t="str">
        <v>B</v>
      </c>
      <c r="B534" t="str">
        <v>X5</v>
      </c>
      <c r="C534">
        <v>1573628</v>
      </c>
      <c r="D534">
        <v>2</v>
      </c>
      <c r="E534" s="2">
        <v>44804</v>
      </c>
      <c r="F534">
        <v>202208</v>
      </c>
      <c r="G534" t="str">
        <v>47211</v>
      </c>
      <c r="H534" t="str">
        <v>Salary (employees outside HO)</v>
      </c>
      <c r="I534">
        <v>590</v>
      </c>
      <c r="J534">
        <v>65802</v>
      </c>
      <c r="K534" t="str">
        <v>PID65000</v>
      </c>
      <c r="L534" t="str">
        <v>EU</v>
      </c>
      <c r="M534">
        <v>0</v>
      </c>
      <c r="N534">
        <v>0</v>
      </c>
      <c r="O534">
        <v>5</v>
      </c>
      <c r="P534" t="str">
        <v>Southeast Asia</v>
      </c>
      <c r="Q534">
        <v>0</v>
      </c>
      <c r="R534" t="str">
        <v>Salary **************'22_EU*****</v>
      </c>
      <c r="S534">
        <v>1947</v>
      </c>
      <c r="T534" t="str">
        <v>FCR-1.1.1.33</v>
      </c>
      <c r="U534" t="str">
        <v>Q3</v>
      </c>
      <c r="Y534" t="str">
        <v>B</v>
      </c>
      <c r="Z534" t="str">
        <v>H5</v>
      </c>
      <c r="AA534">
        <v>1573634</v>
      </c>
      <c r="AB534">
        <v>4</v>
      </c>
      <c r="AC534">
        <v>44804</v>
      </c>
      <c r="AD534">
        <v>202208</v>
      </c>
      <c r="AE534" t="str">
        <v>45060</v>
      </c>
      <c r="AF534" t="str">
        <v>Cleaning and refuse collection</v>
      </c>
      <c r="AG534">
        <v>590</v>
      </c>
      <c r="AH534">
        <v>65822</v>
      </c>
      <c r="AI534" t="str">
        <v>PID65000</v>
      </c>
      <c r="AJ534" t="str">
        <v>EU</v>
      </c>
      <c r="AK534">
        <v>0</v>
      </c>
      <c r="AL534">
        <v>0</v>
      </c>
      <c r="AM534">
        <v>5</v>
      </c>
      <c r="AN534" t="str">
        <v>Southeast Asia</v>
      </c>
      <c r="AO534">
        <v>0</v>
      </c>
      <c r="AP534" t="str">
        <v>Pe Touc**************ice for*****</v>
      </c>
      <c r="AQ534">
        <v>60</v>
      </c>
      <c r="AR534" t="str">
        <v xml:space="preserve">FCR-4.4 </v>
      </c>
      <c r="AS534" t="str">
        <v>Q3</v>
      </c>
    </row>
    <row r="535" spans="1:45" x14ac:dyDescent="0.25">
      <c r="A535" t="str">
        <v>B</v>
      </c>
      <c r="B535" t="str">
        <v>X5</v>
      </c>
      <c r="C535">
        <v>1573629</v>
      </c>
      <c r="D535">
        <v>2</v>
      </c>
      <c r="E535" s="2">
        <v>44804</v>
      </c>
      <c r="F535">
        <v>202208</v>
      </c>
      <c r="G535" t="str">
        <v>47390</v>
      </c>
      <c r="H535" t="str">
        <v>Other employee benefits</v>
      </c>
      <c r="I535">
        <v>590</v>
      </c>
      <c r="J535">
        <v>65802</v>
      </c>
      <c r="K535" t="str">
        <v>PID65000</v>
      </c>
      <c r="L535" t="str">
        <v>EU</v>
      </c>
      <c r="M535">
        <v>0</v>
      </c>
      <c r="N535">
        <v>0</v>
      </c>
      <c r="O535">
        <v>5</v>
      </c>
      <c r="P535" t="str">
        <v>Southeast Asia</v>
      </c>
      <c r="Q535">
        <v>0</v>
      </c>
      <c r="R535" t="str">
        <v>Communi**************Ly in A*****</v>
      </c>
      <c r="S535">
        <v>50</v>
      </c>
      <c r="T535" t="str">
        <v>FCR-1.1.1.33</v>
      </c>
      <c r="U535" t="str">
        <v>Q3</v>
      </c>
      <c r="Y535" t="str">
        <v>B</v>
      </c>
      <c r="Z535" t="str">
        <v>H5</v>
      </c>
      <c r="AA535">
        <v>1573634</v>
      </c>
      <c r="AB535">
        <v>2</v>
      </c>
      <c r="AC535">
        <v>44804</v>
      </c>
      <c r="AD535">
        <v>202208</v>
      </c>
      <c r="AE535" t="str">
        <v>46212</v>
      </c>
      <c r="AF535" t="str">
        <v>Mobile telephone</v>
      </c>
      <c r="AG535">
        <v>590</v>
      </c>
      <c r="AH535">
        <v>65822</v>
      </c>
      <c r="AI535" t="str">
        <v>PID65000</v>
      </c>
      <c r="AJ535" t="str">
        <v>EU</v>
      </c>
      <c r="AK535">
        <v>0</v>
      </c>
      <c r="AL535">
        <v>0</v>
      </c>
      <c r="AM535">
        <v>5</v>
      </c>
      <c r="AN535" t="str">
        <v>Southeast Asia</v>
      </c>
      <c r="AO535">
        <v>0</v>
      </c>
      <c r="AP535" t="str">
        <v>Monthly**************ellcard*****</v>
      </c>
      <c r="AQ535">
        <v>10.66</v>
      </c>
      <c r="AR535" t="str">
        <v xml:space="preserve">FCR-4.4 </v>
      </c>
      <c r="AS535" t="str">
        <v>Q3</v>
      </c>
    </row>
    <row r="536" spans="1:45" x14ac:dyDescent="0.25">
      <c r="A536" t="str">
        <v>B</v>
      </c>
      <c r="B536" t="str">
        <v>X5</v>
      </c>
      <c r="C536">
        <v>1573629</v>
      </c>
      <c r="D536">
        <v>1</v>
      </c>
      <c r="E536" s="2">
        <v>44804</v>
      </c>
      <c r="F536">
        <v>202208</v>
      </c>
      <c r="G536" t="str">
        <v>47390</v>
      </c>
      <c r="H536" t="str">
        <v>Other employee benefits</v>
      </c>
      <c r="I536">
        <v>590</v>
      </c>
      <c r="J536">
        <v>65804</v>
      </c>
      <c r="K536" t="str">
        <v>PID65000</v>
      </c>
      <c r="L536" t="str">
        <v>EU</v>
      </c>
      <c r="M536">
        <v>0</v>
      </c>
      <c r="N536">
        <v>0</v>
      </c>
      <c r="O536">
        <v>5</v>
      </c>
      <c r="P536" t="str">
        <v>Southeast Asia</v>
      </c>
      <c r="Q536">
        <v>0</v>
      </c>
      <c r="R536" t="str">
        <v>Communi**************Da in A*****</v>
      </c>
      <c r="S536">
        <v>30</v>
      </c>
      <c r="T536" t="str">
        <v>FCR-1.1.2.26</v>
      </c>
      <c r="U536" t="str">
        <v>Q3</v>
      </c>
      <c r="Y536" t="str">
        <v>B</v>
      </c>
      <c r="Z536" t="str">
        <v>H5</v>
      </c>
      <c r="AA536">
        <v>1573634</v>
      </c>
      <c r="AB536">
        <v>0</v>
      </c>
      <c r="AC536">
        <v>44804</v>
      </c>
      <c r="AD536">
        <v>202208</v>
      </c>
      <c r="AE536" t="str">
        <v>45460</v>
      </c>
      <c r="AF536" t="str">
        <v>Consumable materials</v>
      </c>
      <c r="AG536">
        <v>590</v>
      </c>
      <c r="AH536">
        <v>65821</v>
      </c>
      <c r="AI536" t="str">
        <v>PID65000</v>
      </c>
      <c r="AJ536" t="str">
        <v>EU</v>
      </c>
      <c r="AK536">
        <v>0</v>
      </c>
      <c r="AL536">
        <v>0</v>
      </c>
      <c r="AM536">
        <v>5</v>
      </c>
      <c r="AN536" t="str">
        <v>Southeast Asia</v>
      </c>
      <c r="AO536">
        <v>0</v>
      </c>
      <c r="AP536" t="str">
        <v>Angkor **************d Tea*****</v>
      </c>
      <c r="AQ536">
        <v>52.7</v>
      </c>
      <c r="AR536" t="str">
        <v xml:space="preserve">FCR-4.3 </v>
      </c>
      <c r="AS536" t="str">
        <v>Q3</v>
      </c>
    </row>
    <row r="537" spans="1:45" x14ac:dyDescent="0.25">
      <c r="A537" t="str">
        <v>B</v>
      </c>
      <c r="B537" t="str">
        <v>X5</v>
      </c>
      <c r="C537">
        <v>1573629</v>
      </c>
      <c r="D537">
        <v>4</v>
      </c>
      <c r="E537" s="2">
        <v>44804</v>
      </c>
      <c r="F537">
        <v>202208</v>
      </c>
      <c r="G537" t="str">
        <v>47390</v>
      </c>
      <c r="H537" t="str">
        <v>Other employee benefits</v>
      </c>
      <c r="I537">
        <v>590</v>
      </c>
      <c r="J537">
        <v>65805</v>
      </c>
      <c r="K537" t="str">
        <v>PID65000</v>
      </c>
      <c r="L537" t="str">
        <v>EU</v>
      </c>
      <c r="M537">
        <v>0</v>
      </c>
      <c r="N537">
        <v>0</v>
      </c>
      <c r="O537">
        <v>5</v>
      </c>
      <c r="P537" t="str">
        <v>Southeast Asia</v>
      </c>
      <c r="Q537">
        <v>0</v>
      </c>
      <c r="R537" t="str">
        <v>Communi**************sa in A*****</v>
      </c>
      <c r="S537">
        <v>3.18</v>
      </c>
      <c r="T537" t="str">
        <v>FCR-1.1.2.27</v>
      </c>
      <c r="U537" t="str">
        <v>Q3</v>
      </c>
      <c r="Y537" t="str">
        <v>B</v>
      </c>
      <c r="Z537" t="str">
        <v>H5</v>
      </c>
      <c r="AA537">
        <v>1573634</v>
      </c>
      <c r="AB537">
        <v>1</v>
      </c>
      <c r="AC537">
        <v>44804</v>
      </c>
      <c r="AD537">
        <v>202208</v>
      </c>
      <c r="AE537" t="str">
        <v>46212</v>
      </c>
      <c r="AF537" t="str">
        <v>Mobile telephone</v>
      </c>
      <c r="AG537">
        <v>590</v>
      </c>
      <c r="AH537">
        <v>65822</v>
      </c>
      <c r="AI537" t="str">
        <v>PID65000</v>
      </c>
      <c r="AJ537" t="str">
        <v>EU</v>
      </c>
      <c r="AK537">
        <v>0</v>
      </c>
      <c r="AL537">
        <v>0</v>
      </c>
      <c r="AM537">
        <v>5</v>
      </c>
      <c r="AN537" t="str">
        <v>Southeast Asia</v>
      </c>
      <c r="AO537">
        <v>0</v>
      </c>
      <c r="AP537" t="str">
        <v>Smart_p**************up for *****</v>
      </c>
      <c r="AQ537">
        <v>9</v>
      </c>
      <c r="AR537" t="str">
        <v xml:space="preserve">FCR-4.4 </v>
      </c>
      <c r="AS537" t="str">
        <v>Q3</v>
      </c>
    </row>
    <row r="538" spans="1:45" x14ac:dyDescent="0.25">
      <c r="A538" t="str">
        <v>B</v>
      </c>
      <c r="B538" t="str">
        <v>X5</v>
      </c>
      <c r="C538">
        <v>1573630</v>
      </c>
      <c r="D538">
        <v>1</v>
      </c>
      <c r="E538" s="2">
        <v>44804</v>
      </c>
      <c r="F538">
        <v>202208</v>
      </c>
      <c r="G538" t="str">
        <v>47586</v>
      </c>
      <c r="H538" t="str">
        <v>Personnel insurance (employees outside HO)</v>
      </c>
      <c r="I538">
        <v>590</v>
      </c>
      <c r="J538">
        <v>65804</v>
      </c>
      <c r="K538" t="str">
        <v>PID65000</v>
      </c>
      <c r="L538" t="str">
        <v>EU</v>
      </c>
      <c r="M538">
        <v>0</v>
      </c>
      <c r="N538">
        <v>0</v>
      </c>
      <c r="O538">
        <v>5</v>
      </c>
      <c r="P538" t="str">
        <v>Southeast Asia</v>
      </c>
      <c r="Q538">
        <v>0</v>
      </c>
      <c r="R538" t="str">
        <v>health **************urance *****</v>
      </c>
      <c r="S538">
        <v>4.49</v>
      </c>
      <c r="T538" t="str">
        <v>FCR-1.1.2.26</v>
      </c>
      <c r="U538" t="str">
        <v>Q3</v>
      </c>
      <c r="Y538" t="str">
        <v>B</v>
      </c>
      <c r="Z538" t="str">
        <v>H5</v>
      </c>
      <c r="AA538">
        <v>1573643</v>
      </c>
      <c r="AB538">
        <v>0</v>
      </c>
      <c r="AC538">
        <v>44834</v>
      </c>
      <c r="AD538">
        <v>202209</v>
      </c>
      <c r="AE538" t="str">
        <v>45020</v>
      </c>
      <c r="AF538" t="str">
        <v>Electricity</v>
      </c>
      <c r="AG538">
        <v>590</v>
      </c>
      <c r="AH538">
        <v>65822</v>
      </c>
      <c r="AI538" t="str">
        <v>PID65000</v>
      </c>
      <c r="AJ538" t="str">
        <v>EU</v>
      </c>
      <c r="AK538">
        <v>0</v>
      </c>
      <c r="AL538">
        <v>0</v>
      </c>
      <c r="AM538">
        <v>5</v>
      </c>
      <c r="AN538" t="str">
        <v>Southeast Asia</v>
      </c>
      <c r="AO538">
        <v>0</v>
      </c>
      <c r="AP538" t="str">
        <v>Electri**************72_Augu*****</v>
      </c>
      <c r="AQ538">
        <v>92</v>
      </c>
      <c r="AR538" t="str">
        <v xml:space="preserve">FCR-4.4 </v>
      </c>
      <c r="AS538" t="str">
        <v>Q3</v>
      </c>
    </row>
    <row r="539" spans="1:45" x14ac:dyDescent="0.25">
      <c r="A539" t="str">
        <v>B</v>
      </c>
      <c r="B539" t="str">
        <v>X5</v>
      </c>
      <c r="C539">
        <v>1573630</v>
      </c>
      <c r="D539">
        <v>2</v>
      </c>
      <c r="E539" s="2">
        <v>44804</v>
      </c>
      <c r="F539">
        <v>202208</v>
      </c>
      <c r="G539" t="str">
        <v>47586</v>
      </c>
      <c r="H539" t="str">
        <v>Personnel insurance (employees outside HO)</v>
      </c>
      <c r="I539">
        <v>590</v>
      </c>
      <c r="J539">
        <v>65802</v>
      </c>
      <c r="K539" t="str">
        <v>PID65000</v>
      </c>
      <c r="L539" t="str">
        <v>EU</v>
      </c>
      <c r="M539">
        <v>0</v>
      </c>
      <c r="N539">
        <v>0</v>
      </c>
      <c r="O539">
        <v>5</v>
      </c>
      <c r="P539" t="str">
        <v>Southeast Asia</v>
      </c>
      <c r="Q539">
        <v>0</v>
      </c>
      <c r="R539" t="str">
        <v>health **************urance *****</v>
      </c>
      <c r="S539">
        <v>7.49</v>
      </c>
      <c r="T539" t="str">
        <v>FCR-1.1.1.33</v>
      </c>
      <c r="U539" t="str">
        <v>Q3</v>
      </c>
      <c r="Y539" t="str">
        <v>B</v>
      </c>
      <c r="Z539" t="str">
        <v>H5</v>
      </c>
      <c r="AA539">
        <v>1573643</v>
      </c>
      <c r="AB539">
        <v>1</v>
      </c>
      <c r="AC539">
        <v>44834</v>
      </c>
      <c r="AD539">
        <v>202209</v>
      </c>
      <c r="AE539" t="str">
        <v>46212</v>
      </c>
      <c r="AF539" t="str">
        <v>Mobile telephone</v>
      </c>
      <c r="AG539">
        <v>590</v>
      </c>
      <c r="AH539">
        <v>65822</v>
      </c>
      <c r="AI539" t="str">
        <v>PID65000</v>
      </c>
      <c r="AJ539" t="str">
        <v>EU</v>
      </c>
      <c r="AK539">
        <v>0</v>
      </c>
      <c r="AL539">
        <v>0</v>
      </c>
      <c r="AM539">
        <v>5</v>
      </c>
      <c r="AN539" t="str">
        <v>Southeast Asia</v>
      </c>
      <c r="AO539">
        <v>0</v>
      </c>
      <c r="AP539" t="str">
        <v>Monthly**************ellcard*****</v>
      </c>
      <c r="AQ539">
        <v>10.74</v>
      </c>
      <c r="AR539" t="str">
        <v xml:space="preserve">FCR-4.4 </v>
      </c>
      <c r="AS539" t="str">
        <v>Q3</v>
      </c>
    </row>
    <row r="540" spans="1:45" x14ac:dyDescent="0.25">
      <c r="A540" t="str">
        <v>B</v>
      </c>
      <c r="B540" t="str">
        <v>X5</v>
      </c>
      <c r="C540">
        <v>1573630</v>
      </c>
      <c r="D540">
        <v>4</v>
      </c>
      <c r="E540" s="2">
        <v>44804</v>
      </c>
      <c r="F540">
        <v>202208</v>
      </c>
      <c r="G540" t="str">
        <v>47586</v>
      </c>
      <c r="H540" t="str">
        <v>Personnel insurance (employees outside HO)</v>
      </c>
      <c r="I540">
        <v>590</v>
      </c>
      <c r="J540">
        <v>65805</v>
      </c>
      <c r="K540" t="str">
        <v>PID65000</v>
      </c>
      <c r="L540" t="str">
        <v>EU</v>
      </c>
      <c r="M540">
        <v>0</v>
      </c>
      <c r="N540">
        <v>0</v>
      </c>
      <c r="O540">
        <v>5</v>
      </c>
      <c r="P540" t="str">
        <v>Southeast Asia</v>
      </c>
      <c r="Q540">
        <v>0</v>
      </c>
      <c r="R540" t="str">
        <v>health **************urance *****</v>
      </c>
      <c r="S540">
        <v>1.59</v>
      </c>
      <c r="T540" t="str">
        <v>FCR-1.1.2.27</v>
      </c>
      <c r="U540" t="str">
        <v>Q3</v>
      </c>
      <c r="Y540" t="str">
        <v>B</v>
      </c>
      <c r="Z540" t="str">
        <v>H5</v>
      </c>
      <c r="AA540">
        <v>1573643</v>
      </c>
      <c r="AB540">
        <v>5</v>
      </c>
      <c r="AC540">
        <v>44834</v>
      </c>
      <c r="AD540">
        <v>202209</v>
      </c>
      <c r="AE540" t="str">
        <v>45460</v>
      </c>
      <c r="AF540" t="str">
        <v>Consumable materials</v>
      </c>
      <c r="AG540">
        <v>590</v>
      </c>
      <c r="AH540">
        <v>65822</v>
      </c>
      <c r="AI540" t="str">
        <v>PID65000</v>
      </c>
      <c r="AJ540" t="str">
        <v>EU</v>
      </c>
      <c r="AK540">
        <v>0</v>
      </c>
      <c r="AL540">
        <v>0</v>
      </c>
      <c r="AM540">
        <v>5</v>
      </c>
      <c r="AN540" t="str">
        <v>Southeast Asia</v>
      </c>
      <c r="AO540">
        <v>0</v>
      </c>
      <c r="AP540" t="str">
        <v>Oral dr**************ep 2022*****</v>
      </c>
      <c r="AQ540">
        <v>9</v>
      </c>
      <c r="AR540" t="str">
        <v xml:space="preserve">FCR-4.4 </v>
      </c>
      <c r="AS540" t="str">
        <v>Q3</v>
      </c>
    </row>
    <row r="541" spans="1:45" x14ac:dyDescent="0.25">
      <c r="A541" t="str">
        <v>B</v>
      </c>
      <c r="B541" t="str">
        <v>X5</v>
      </c>
      <c r="C541">
        <v>1573631</v>
      </c>
      <c r="D541">
        <v>5</v>
      </c>
      <c r="E541" s="2">
        <v>44804</v>
      </c>
      <c r="F541">
        <v>202208</v>
      </c>
      <c r="G541" t="str">
        <v>46990</v>
      </c>
      <c r="H541" t="str">
        <v>Other external expenses</v>
      </c>
      <c r="I541">
        <v>590</v>
      </c>
      <c r="J541">
        <v>65805</v>
      </c>
      <c r="K541" t="str">
        <v>PID65000</v>
      </c>
      <c r="L541" t="str">
        <v>EU</v>
      </c>
      <c r="M541">
        <v>0</v>
      </c>
      <c r="N541">
        <v>0</v>
      </c>
      <c r="O541">
        <v>5</v>
      </c>
      <c r="P541" t="str">
        <v>Southeast Asia</v>
      </c>
      <c r="Q541">
        <v>0</v>
      </c>
      <c r="R541" t="str">
        <v>NSSF to**************2_EU*****</v>
      </c>
      <c r="S541">
        <v>2.11</v>
      </c>
      <c r="T541" t="str">
        <v>FCR-1.1.2.27</v>
      </c>
      <c r="U541" t="str">
        <v>Q3</v>
      </c>
      <c r="Y541" t="str">
        <v>B</v>
      </c>
      <c r="Z541" t="str">
        <v>H5</v>
      </c>
      <c r="AA541">
        <v>1573643</v>
      </c>
      <c r="AB541">
        <v>6</v>
      </c>
      <c r="AC541">
        <v>44834</v>
      </c>
      <c r="AD541">
        <v>202209</v>
      </c>
      <c r="AE541" t="str">
        <v>45460</v>
      </c>
      <c r="AF541" t="str">
        <v>Consumable materials</v>
      </c>
      <c r="AG541">
        <v>590</v>
      </c>
      <c r="AH541">
        <v>65822</v>
      </c>
      <c r="AI541" t="str">
        <v>PID65000</v>
      </c>
      <c r="AJ541" t="str">
        <v>EU</v>
      </c>
      <c r="AK541">
        <v>0</v>
      </c>
      <c r="AL541">
        <v>0</v>
      </c>
      <c r="AM541">
        <v>5</v>
      </c>
      <c r="AN541" t="str">
        <v>Southeast Asia</v>
      </c>
      <c r="AO541">
        <v>0</v>
      </c>
      <c r="AP541" t="str">
        <v>J&amp;T exp**************irt&amp;Cap*****</v>
      </c>
      <c r="AQ541">
        <v>6.56</v>
      </c>
      <c r="AR541" t="str">
        <v xml:space="preserve">FCR-4.4 </v>
      </c>
      <c r="AS541" t="str">
        <v>Q3</v>
      </c>
    </row>
    <row r="542" spans="1:45" x14ac:dyDescent="0.25">
      <c r="A542" t="str">
        <v>B</v>
      </c>
      <c r="B542" t="str">
        <v>X5</v>
      </c>
      <c r="C542">
        <v>1573631</v>
      </c>
      <c r="D542">
        <v>3</v>
      </c>
      <c r="E542" s="2">
        <v>44804</v>
      </c>
      <c r="F542">
        <v>202208</v>
      </c>
      <c r="G542" t="str">
        <v>46990</v>
      </c>
      <c r="H542" t="str">
        <v>Other external expenses</v>
      </c>
      <c r="I542">
        <v>590</v>
      </c>
      <c r="J542">
        <v>65802</v>
      </c>
      <c r="K542" t="str">
        <v>PID65000</v>
      </c>
      <c r="L542" t="str">
        <v>EU</v>
      </c>
      <c r="M542">
        <v>0</v>
      </c>
      <c r="N542">
        <v>0</v>
      </c>
      <c r="O542">
        <v>5</v>
      </c>
      <c r="P542" t="str">
        <v>Southeast Asia</v>
      </c>
      <c r="Q542">
        <v>0</v>
      </c>
      <c r="R542" t="str">
        <v>NSSF to**************2_EU*****</v>
      </c>
      <c r="S542">
        <v>9.93</v>
      </c>
      <c r="T542" t="str">
        <v>FCR-1.1.1.33</v>
      </c>
      <c r="U542" t="str">
        <v>Q3</v>
      </c>
      <c r="Y542" t="str">
        <v>B</v>
      </c>
      <c r="Z542" t="str">
        <v>H5</v>
      </c>
      <c r="AA542">
        <v>1573643</v>
      </c>
      <c r="AB542">
        <v>2</v>
      </c>
      <c r="AC542">
        <v>44834</v>
      </c>
      <c r="AD542">
        <v>202209</v>
      </c>
      <c r="AE542" t="str">
        <v>45060</v>
      </c>
      <c r="AF542" t="str">
        <v>Cleaning and refuse collection</v>
      </c>
      <c r="AG542">
        <v>590</v>
      </c>
      <c r="AH542">
        <v>65822</v>
      </c>
      <c r="AI542" t="str">
        <v>PID65000</v>
      </c>
      <c r="AJ542" t="str">
        <v>EU</v>
      </c>
      <c r="AK542">
        <v>0</v>
      </c>
      <c r="AL542">
        <v>0</v>
      </c>
      <c r="AM542">
        <v>5</v>
      </c>
      <c r="AN542" t="str">
        <v>Southeast Asia</v>
      </c>
      <c r="AO542">
        <v>0</v>
      </c>
      <c r="AP542" t="str">
        <v>Pe Touc**************vice-of*****</v>
      </c>
      <c r="AQ542">
        <v>30</v>
      </c>
      <c r="AR542" t="str">
        <v xml:space="preserve">FCR-4.4 </v>
      </c>
      <c r="AS542" t="str">
        <v>Q3</v>
      </c>
    </row>
    <row r="543" spans="1:45" x14ac:dyDescent="0.25">
      <c r="A543" t="str">
        <v>B</v>
      </c>
      <c r="B543" t="str">
        <v>X5</v>
      </c>
      <c r="C543">
        <v>1573631</v>
      </c>
      <c r="D543">
        <v>2</v>
      </c>
      <c r="E543" s="2">
        <v>44804</v>
      </c>
      <c r="F543">
        <v>202208</v>
      </c>
      <c r="G543" t="str">
        <v>46990</v>
      </c>
      <c r="H543" t="str">
        <v>Other external expenses</v>
      </c>
      <c r="I543">
        <v>590</v>
      </c>
      <c r="J543">
        <v>65804</v>
      </c>
      <c r="K543" t="str">
        <v>PID65000</v>
      </c>
      <c r="L543" t="str">
        <v>EU</v>
      </c>
      <c r="M543">
        <v>0</v>
      </c>
      <c r="N543">
        <v>0</v>
      </c>
      <c r="O543">
        <v>5</v>
      </c>
      <c r="P543" t="str">
        <v>Southeast Asia</v>
      </c>
      <c r="Q543">
        <v>0</v>
      </c>
      <c r="R543" t="str">
        <v>NSSF to**************2_EU*****</v>
      </c>
      <c r="S543">
        <v>5.96</v>
      </c>
      <c r="T543" t="str">
        <v>FCR-1.1.2.26</v>
      </c>
      <c r="U543" t="str">
        <v>Q3</v>
      </c>
      <c r="Y543" t="str">
        <v>B</v>
      </c>
      <c r="Z543" t="str">
        <v>X5</v>
      </c>
      <c r="AA543">
        <v>1573644</v>
      </c>
      <c r="AB543">
        <v>0</v>
      </c>
      <c r="AC543">
        <v>44834</v>
      </c>
      <c r="AD543">
        <v>202209</v>
      </c>
      <c r="AE543" t="str">
        <v>45010</v>
      </c>
      <c r="AF543" t="str">
        <v>Rent</v>
      </c>
      <c r="AG543">
        <v>590</v>
      </c>
      <c r="AH543">
        <v>65820</v>
      </c>
      <c r="AI543" t="str">
        <v>PID65000</v>
      </c>
      <c r="AJ543" t="str">
        <v>EU</v>
      </c>
      <c r="AK543">
        <v>0</v>
      </c>
      <c r="AL543">
        <v>0</v>
      </c>
      <c r="AM543">
        <v>5</v>
      </c>
      <c r="AN543" t="str">
        <v>Southeast Asia</v>
      </c>
      <c r="AO543">
        <v>0</v>
      </c>
      <c r="AP543" t="str">
        <v>Office **************tember *****</v>
      </c>
      <c r="AQ543">
        <v>791.11</v>
      </c>
      <c r="AR543" t="str">
        <v xml:space="preserve">FCR-4.2 </v>
      </c>
      <c r="AS543" t="str">
        <v>Q3</v>
      </c>
    </row>
    <row r="544" spans="1:45" x14ac:dyDescent="0.25">
      <c r="A544" t="str">
        <v>B</v>
      </c>
      <c r="B544" t="str">
        <v>X5</v>
      </c>
      <c r="C544">
        <v>1573632</v>
      </c>
      <c r="D544">
        <v>2</v>
      </c>
      <c r="E544" s="2">
        <v>44804</v>
      </c>
      <c r="F544">
        <v>202208</v>
      </c>
      <c r="G544" t="str">
        <v>47217</v>
      </c>
      <c r="H544" t="str">
        <v>Severance pay</v>
      </c>
      <c r="I544">
        <v>590</v>
      </c>
      <c r="J544">
        <v>65802</v>
      </c>
      <c r="K544" t="str">
        <v>PID65000</v>
      </c>
      <c r="L544" t="str">
        <v>EU</v>
      </c>
      <c r="M544">
        <v>0</v>
      </c>
      <c r="N544">
        <v>0</v>
      </c>
      <c r="O544">
        <v>5</v>
      </c>
      <c r="P544" t="str">
        <v>Southeast Asia</v>
      </c>
      <c r="Q544">
        <v>0</v>
      </c>
      <c r="R544" t="str">
        <v>Seniori**************y on Au*****</v>
      </c>
      <c r="S544">
        <v>110.63</v>
      </c>
      <c r="T544" t="str">
        <v>FCR-1.1.1.33</v>
      </c>
      <c r="U544" t="str">
        <v>Q3</v>
      </c>
      <c r="Y544" t="str">
        <v>B</v>
      </c>
      <c r="Z544" t="str">
        <v>X5</v>
      </c>
      <c r="AA544">
        <v>1573645</v>
      </c>
      <c r="AB544">
        <v>0</v>
      </c>
      <c r="AC544">
        <v>44834</v>
      </c>
      <c r="AD544">
        <v>202209</v>
      </c>
      <c r="AE544" t="str">
        <v>46230</v>
      </c>
      <c r="AF544" t="str">
        <v>Computer communication</v>
      </c>
      <c r="AG544">
        <v>590</v>
      </c>
      <c r="AH544">
        <v>65822</v>
      </c>
      <c r="AI544" t="str">
        <v>PID65000</v>
      </c>
      <c r="AJ544" t="str">
        <v>EU</v>
      </c>
      <c r="AK544">
        <v>0</v>
      </c>
      <c r="AL544">
        <v>0</v>
      </c>
      <c r="AM544">
        <v>5</v>
      </c>
      <c r="AN544" t="str">
        <v>Southeast Asia</v>
      </c>
      <c r="AO544">
        <v>0</v>
      </c>
      <c r="AP544" t="str">
        <v>Interne**************roup_Se*****</v>
      </c>
      <c r="AQ544">
        <v>48.4</v>
      </c>
      <c r="AR544" t="str">
        <v xml:space="preserve">FCR-4.4 </v>
      </c>
      <c r="AS544" t="str">
        <v>Q3</v>
      </c>
    </row>
    <row r="545" spans="1:45" x14ac:dyDescent="0.25">
      <c r="A545" t="str">
        <v>B</v>
      </c>
      <c r="B545" t="str">
        <v>X5</v>
      </c>
      <c r="C545">
        <v>1573632</v>
      </c>
      <c r="D545">
        <v>1</v>
      </c>
      <c r="E545" s="2">
        <v>44804</v>
      </c>
      <c r="F545">
        <v>202208</v>
      </c>
      <c r="G545" t="str">
        <v>47217</v>
      </c>
      <c r="H545" t="str">
        <v>Severance pay</v>
      </c>
      <c r="I545">
        <v>590</v>
      </c>
      <c r="J545">
        <v>65804</v>
      </c>
      <c r="K545" t="str">
        <v>PID65000</v>
      </c>
      <c r="L545" t="str">
        <v>EU</v>
      </c>
      <c r="M545">
        <v>0</v>
      </c>
      <c r="N545">
        <v>0</v>
      </c>
      <c r="O545">
        <v>5</v>
      </c>
      <c r="P545" t="str">
        <v>Southeast Asia</v>
      </c>
      <c r="Q545">
        <v>0</v>
      </c>
      <c r="R545" t="str">
        <v>Seniori**************a on Au*****</v>
      </c>
      <c r="S545">
        <v>46.89</v>
      </c>
      <c r="T545" t="str">
        <v>FCR-1.1.2.26</v>
      </c>
      <c r="U545" t="str">
        <v>Q3</v>
      </c>
      <c r="Y545" t="str">
        <v>B</v>
      </c>
      <c r="Z545" t="str">
        <v>X5</v>
      </c>
      <c r="AA545">
        <v>1573646</v>
      </c>
      <c r="AB545">
        <v>0</v>
      </c>
      <c r="AC545">
        <v>44834</v>
      </c>
      <c r="AD545">
        <v>202209</v>
      </c>
      <c r="AE545" t="str">
        <v>46310</v>
      </c>
      <c r="AF545" t="str">
        <v>Corporate insurance</v>
      </c>
      <c r="AG545">
        <v>590</v>
      </c>
      <c r="AH545">
        <v>65822</v>
      </c>
      <c r="AI545" t="str">
        <v>PID65000</v>
      </c>
      <c r="AJ545" t="str">
        <v>EU</v>
      </c>
      <c r="AK545">
        <v>0</v>
      </c>
      <c r="AL545">
        <v>0</v>
      </c>
      <c r="AM545">
        <v>5</v>
      </c>
      <c r="AN545" t="str">
        <v>Southeast Asia</v>
      </c>
      <c r="AO545">
        <v>0</v>
      </c>
      <c r="AP545" t="str">
        <v>Office **************_MGA in*****</v>
      </c>
      <c r="AQ545">
        <v>11.67</v>
      </c>
      <c r="AR545" t="str">
        <v xml:space="preserve">FCR-4.4 </v>
      </c>
      <c r="AS545" t="str">
        <v>Q3</v>
      </c>
    </row>
    <row r="546" spans="1:45" x14ac:dyDescent="0.25">
      <c r="A546" t="str">
        <v>B</v>
      </c>
      <c r="B546" t="str">
        <v>X5</v>
      </c>
      <c r="C546">
        <v>1573632</v>
      </c>
      <c r="D546">
        <v>4</v>
      </c>
      <c r="E546" s="2">
        <v>44804</v>
      </c>
      <c r="F546">
        <v>202208</v>
      </c>
      <c r="G546" t="str">
        <v>47217</v>
      </c>
      <c r="H546" t="str">
        <v>Severance pay</v>
      </c>
      <c r="I546">
        <v>590</v>
      </c>
      <c r="J546">
        <v>65805</v>
      </c>
      <c r="K546" t="str">
        <v>PID65000</v>
      </c>
      <c r="L546" t="str">
        <v>EU</v>
      </c>
      <c r="M546">
        <v>0</v>
      </c>
      <c r="N546">
        <v>0</v>
      </c>
      <c r="O546">
        <v>5</v>
      </c>
      <c r="P546" t="str">
        <v>Southeast Asia</v>
      </c>
      <c r="Q546">
        <v>0</v>
      </c>
      <c r="R546" t="str">
        <v>Seniori**************a on Au*****</v>
      </c>
      <c r="S546">
        <v>8.33</v>
      </c>
      <c r="T546" t="str">
        <v>FCR-1.1.2.27</v>
      </c>
      <c r="U546" t="str">
        <v>Q3</v>
      </c>
      <c r="Y546" t="str">
        <v>B</v>
      </c>
      <c r="Z546" t="str">
        <v>X5</v>
      </c>
      <c r="AA546">
        <v>1573646</v>
      </c>
      <c r="AB546">
        <v>2</v>
      </c>
      <c r="AC546">
        <v>44834</v>
      </c>
      <c r="AD546">
        <v>202209</v>
      </c>
      <c r="AE546" t="str">
        <v>46310</v>
      </c>
      <c r="AF546" t="str">
        <v>Corporate insurance</v>
      </c>
      <c r="AG546">
        <v>590</v>
      </c>
      <c r="AH546">
        <v>65822</v>
      </c>
      <c r="AI546" t="str">
        <v>PID65000</v>
      </c>
      <c r="AJ546" t="str">
        <v>EU</v>
      </c>
      <c r="AK546">
        <v>0</v>
      </c>
      <c r="AL546">
        <v>0</v>
      </c>
      <c r="AM546">
        <v>5</v>
      </c>
      <c r="AN546" t="str">
        <v>Southeast Asia</v>
      </c>
      <c r="AO546">
        <v>0</v>
      </c>
      <c r="AP546" t="str">
        <v>Office **************ic liab*****</v>
      </c>
      <c r="AQ546">
        <v>16.97</v>
      </c>
      <c r="AR546" t="str">
        <v xml:space="preserve">FCR-4.4 </v>
      </c>
      <c r="AS546" t="str">
        <v>Q3</v>
      </c>
    </row>
    <row r="547" spans="1:45" x14ac:dyDescent="0.25">
      <c r="A547" t="str">
        <v>B</v>
      </c>
      <c r="B547" t="str">
        <v>H5</v>
      </c>
      <c r="C547">
        <v>1573634</v>
      </c>
      <c r="D547">
        <v>4</v>
      </c>
      <c r="E547" s="2">
        <v>44804</v>
      </c>
      <c r="F547">
        <v>202208</v>
      </c>
      <c r="G547" t="str">
        <v>45060</v>
      </c>
      <c r="H547" t="str">
        <v>Cleaning and refuse collection</v>
      </c>
      <c r="I547">
        <v>590</v>
      </c>
      <c r="J547">
        <v>65822</v>
      </c>
      <c r="K547" t="str">
        <v>PID65000</v>
      </c>
      <c r="L547" t="str">
        <v>EU</v>
      </c>
      <c r="M547">
        <v>0</v>
      </c>
      <c r="N547">
        <v>0</v>
      </c>
      <c r="O547">
        <v>5</v>
      </c>
      <c r="P547" t="str">
        <v>Southeast Asia</v>
      </c>
      <c r="Q547">
        <v>0</v>
      </c>
      <c r="R547" t="str">
        <v>Pe Touc**************ice for*****</v>
      </c>
      <c r="S547">
        <v>60</v>
      </c>
      <c r="T547" t="str">
        <v xml:space="preserve">FCR-4.4 </v>
      </c>
      <c r="U547" t="str">
        <v>Q3</v>
      </c>
      <c r="Y547" t="str">
        <v>B</v>
      </c>
      <c r="Z547" t="str">
        <v>X5</v>
      </c>
      <c r="AA547">
        <v>1573646</v>
      </c>
      <c r="AB547">
        <v>1</v>
      </c>
      <c r="AC547">
        <v>44834</v>
      </c>
      <c r="AD547">
        <v>202209</v>
      </c>
      <c r="AE547" t="str">
        <v>46310</v>
      </c>
      <c r="AF547" t="str">
        <v>Corporate insurance</v>
      </c>
      <c r="AG547">
        <v>590</v>
      </c>
      <c r="AH547">
        <v>65822</v>
      </c>
      <c r="AI547" t="str">
        <v>PID65000</v>
      </c>
      <c r="AJ547" t="str">
        <v>EU</v>
      </c>
      <c r="AK547">
        <v>0</v>
      </c>
      <c r="AL547">
        <v>0</v>
      </c>
      <c r="AM547">
        <v>5</v>
      </c>
      <c r="AN547" t="str">
        <v>Southeast Asia</v>
      </c>
      <c r="AO547">
        <v>0</v>
      </c>
      <c r="AP547" t="str">
        <v>Office **************lary_MG*****</v>
      </c>
      <c r="AQ547">
        <v>6.64</v>
      </c>
      <c r="AR547" t="str">
        <v xml:space="preserve">FCR-4.4 </v>
      </c>
      <c r="AS547" t="str">
        <v>Q3</v>
      </c>
    </row>
    <row r="548" spans="1:45" x14ac:dyDescent="0.25">
      <c r="A548" t="str">
        <v>B</v>
      </c>
      <c r="B548" t="str">
        <v>H5</v>
      </c>
      <c r="C548">
        <v>1573634</v>
      </c>
      <c r="D548">
        <v>2</v>
      </c>
      <c r="E548" s="2">
        <v>44804</v>
      </c>
      <c r="F548">
        <v>202208</v>
      </c>
      <c r="G548" t="str">
        <v>46212</v>
      </c>
      <c r="H548" t="str">
        <v>Mobile telephone</v>
      </c>
      <c r="I548">
        <v>590</v>
      </c>
      <c r="J548">
        <v>65822</v>
      </c>
      <c r="K548" t="str">
        <v>PID65000</v>
      </c>
      <c r="L548" t="str">
        <v>EU</v>
      </c>
      <c r="M548">
        <v>0</v>
      </c>
      <c r="N548">
        <v>0</v>
      </c>
      <c r="O548">
        <v>5</v>
      </c>
      <c r="P548" t="str">
        <v>Southeast Asia</v>
      </c>
      <c r="Q548">
        <v>0</v>
      </c>
      <c r="R548" t="str">
        <v>Monthly**************ellcard*****</v>
      </c>
      <c r="S548">
        <v>10.66</v>
      </c>
      <c r="T548" t="str">
        <v xml:space="preserve">FCR-4.4 </v>
      </c>
      <c r="U548" t="str">
        <v>Q3</v>
      </c>
      <c r="Y548" t="str">
        <v>B</v>
      </c>
      <c r="Z548" t="str">
        <v>X5</v>
      </c>
      <c r="AA548">
        <v>1573647</v>
      </c>
      <c r="AB548">
        <v>1</v>
      </c>
      <c r="AC548">
        <v>44834</v>
      </c>
      <c r="AD548">
        <v>202209</v>
      </c>
      <c r="AE548" t="str">
        <v>47211</v>
      </c>
      <c r="AF548" t="str">
        <v>Salary (employees outside HO)</v>
      </c>
      <c r="AG548">
        <v>590</v>
      </c>
      <c r="AH548">
        <v>65804</v>
      </c>
      <c r="AI548" t="str">
        <v>PID65000</v>
      </c>
      <c r="AJ548" t="str">
        <v>EU</v>
      </c>
      <c r="AK548">
        <v>0</v>
      </c>
      <c r="AL548">
        <v>0</v>
      </c>
      <c r="AM548">
        <v>5</v>
      </c>
      <c r="AN548" t="str">
        <v>Southeast Asia</v>
      </c>
      <c r="AO548">
        <v>0</v>
      </c>
      <c r="AP548" t="str">
        <v>Salary **************'22_EU*****</v>
      </c>
      <c r="AQ548">
        <v>819.8</v>
      </c>
      <c r="AR548" t="str">
        <v>FCR-1.1.2.26</v>
      </c>
      <c r="AS548" t="str">
        <v>Q3</v>
      </c>
    </row>
    <row r="549" spans="1:45" x14ac:dyDescent="0.25">
      <c r="A549" t="str">
        <v>B</v>
      </c>
      <c r="B549" t="str">
        <v>H5</v>
      </c>
      <c r="C549">
        <v>1573634</v>
      </c>
      <c r="D549">
        <v>0</v>
      </c>
      <c r="E549" s="2">
        <v>44804</v>
      </c>
      <c r="F549">
        <v>202208</v>
      </c>
      <c r="G549" t="str">
        <v>45460</v>
      </c>
      <c r="H549" t="str">
        <v>Consumable materials</v>
      </c>
      <c r="I549">
        <v>590</v>
      </c>
      <c r="J549">
        <v>65821</v>
      </c>
      <c r="K549" t="str">
        <v>PID65000</v>
      </c>
      <c r="L549" t="str">
        <v>EU</v>
      </c>
      <c r="M549">
        <v>0</v>
      </c>
      <c r="N549">
        <v>0</v>
      </c>
      <c r="O549">
        <v>5</v>
      </c>
      <c r="P549" t="str">
        <v>Southeast Asia</v>
      </c>
      <c r="Q549">
        <v>0</v>
      </c>
      <c r="R549" t="str">
        <v>Angkor **************d Tea*****</v>
      </c>
      <c r="S549">
        <v>52.7</v>
      </c>
      <c r="T549" t="str">
        <v xml:space="preserve">FCR-4.3 </v>
      </c>
      <c r="U549" t="str">
        <v>Q3</v>
      </c>
      <c r="Y549" t="str">
        <v>B</v>
      </c>
      <c r="Z549" t="str">
        <v>X5</v>
      </c>
      <c r="AA549">
        <v>1573647</v>
      </c>
      <c r="AB549">
        <v>2</v>
      </c>
      <c r="AC549">
        <v>44834</v>
      </c>
      <c r="AD549">
        <v>202209</v>
      </c>
      <c r="AE549" t="str">
        <v>47211</v>
      </c>
      <c r="AF549" t="str">
        <v>Salary (employees outside HO)</v>
      </c>
      <c r="AG549">
        <v>590</v>
      </c>
      <c r="AH549">
        <v>65802</v>
      </c>
      <c r="AI549" t="str">
        <v>PID65000</v>
      </c>
      <c r="AJ549" t="str">
        <v>EU</v>
      </c>
      <c r="AK549">
        <v>0</v>
      </c>
      <c r="AL549">
        <v>0</v>
      </c>
      <c r="AM549">
        <v>5</v>
      </c>
      <c r="AN549" t="str">
        <v>Southeast Asia</v>
      </c>
      <c r="AO549">
        <v>0</v>
      </c>
      <c r="AP549" t="str">
        <v>Salary **************'22_EU*****</v>
      </c>
      <c r="AQ549">
        <v>1947</v>
      </c>
      <c r="AR549" t="str">
        <v>FCR-1.1.1.33</v>
      </c>
      <c r="AS549" t="str">
        <v>Q3</v>
      </c>
    </row>
    <row r="550" spans="1:45" x14ac:dyDescent="0.25">
      <c r="A550" t="str">
        <v>B</v>
      </c>
      <c r="B550" t="str">
        <v>H5</v>
      </c>
      <c r="C550">
        <v>1573634</v>
      </c>
      <c r="D550">
        <v>1</v>
      </c>
      <c r="E550" s="2">
        <v>44804</v>
      </c>
      <c r="F550">
        <v>202208</v>
      </c>
      <c r="G550" t="str">
        <v>46212</v>
      </c>
      <c r="H550" t="str">
        <v>Mobile telephone</v>
      </c>
      <c r="I550">
        <v>590</v>
      </c>
      <c r="J550">
        <v>65822</v>
      </c>
      <c r="K550" t="str">
        <v>PID65000</v>
      </c>
      <c r="L550" t="str">
        <v>EU</v>
      </c>
      <c r="M550">
        <v>0</v>
      </c>
      <c r="N550">
        <v>0</v>
      </c>
      <c r="O550">
        <v>5</v>
      </c>
      <c r="P550" t="str">
        <v>Southeast Asia</v>
      </c>
      <c r="Q550">
        <v>0</v>
      </c>
      <c r="R550" t="str">
        <v>Smart_p**************up for *****</v>
      </c>
      <c r="S550">
        <v>9</v>
      </c>
      <c r="T550" t="str">
        <v xml:space="preserve">FCR-4.4 </v>
      </c>
      <c r="U550" t="str">
        <v>Q3</v>
      </c>
      <c r="Y550" t="str">
        <v>B</v>
      </c>
      <c r="Z550" t="str">
        <v>X5</v>
      </c>
      <c r="AA550">
        <v>1573647</v>
      </c>
      <c r="AB550">
        <v>4</v>
      </c>
      <c r="AC550">
        <v>44834</v>
      </c>
      <c r="AD550">
        <v>202209</v>
      </c>
      <c r="AE550" t="str">
        <v>47211</v>
      </c>
      <c r="AF550" t="str">
        <v>Salary (employees outside HO)</v>
      </c>
      <c r="AG550">
        <v>590</v>
      </c>
      <c r="AH550">
        <v>65805</v>
      </c>
      <c r="AI550" t="str">
        <v>PID65000</v>
      </c>
      <c r="AJ550" t="str">
        <v>EU</v>
      </c>
      <c r="AK550">
        <v>0</v>
      </c>
      <c r="AL550">
        <v>0</v>
      </c>
      <c r="AM550">
        <v>5</v>
      </c>
      <c r="AN550" t="str">
        <v>Southeast Asia</v>
      </c>
      <c r="AO550">
        <v>0</v>
      </c>
      <c r="AP550" t="str">
        <v>Salary **************'22_EU*****</v>
      </c>
      <c r="AQ550">
        <v>144.11000000000001</v>
      </c>
      <c r="AR550" t="str">
        <v>FCR-1.1.2.27</v>
      </c>
      <c r="AS550" t="str">
        <v>Q3</v>
      </c>
    </row>
    <row r="551" spans="1:45" x14ac:dyDescent="0.25">
      <c r="A551" t="str">
        <v>B</v>
      </c>
      <c r="B551" t="str">
        <v>H5</v>
      </c>
      <c r="C551">
        <v>1573643</v>
      </c>
      <c r="D551">
        <v>0</v>
      </c>
      <c r="E551" s="2">
        <v>44834</v>
      </c>
      <c r="F551">
        <v>202209</v>
      </c>
      <c r="G551" t="str">
        <v>45020</v>
      </c>
      <c r="H551" t="str">
        <v>Electricity</v>
      </c>
      <c r="I551">
        <v>590</v>
      </c>
      <c r="J551">
        <v>65822</v>
      </c>
      <c r="K551" t="str">
        <v>PID65000</v>
      </c>
      <c r="L551" t="str">
        <v>EU</v>
      </c>
      <c r="M551">
        <v>0</v>
      </c>
      <c r="N551">
        <v>0</v>
      </c>
      <c r="O551">
        <v>5</v>
      </c>
      <c r="P551" t="str">
        <v>Southeast Asia</v>
      </c>
      <c r="Q551">
        <v>0</v>
      </c>
      <c r="R551" t="str">
        <v>Electri**************72_Augu*****</v>
      </c>
      <c r="S551">
        <v>92</v>
      </c>
      <c r="T551" t="str">
        <v xml:space="preserve">FCR-4.4 </v>
      </c>
      <c r="U551" t="str">
        <v>Q3</v>
      </c>
      <c r="Y551" t="str">
        <v>B</v>
      </c>
      <c r="Z551" t="str">
        <v>X5</v>
      </c>
      <c r="AA551">
        <v>1573648</v>
      </c>
      <c r="AB551">
        <v>4</v>
      </c>
      <c r="AC551">
        <v>44834</v>
      </c>
      <c r="AD551">
        <v>202209</v>
      </c>
      <c r="AE551" t="str">
        <v>47390</v>
      </c>
      <c r="AF551" t="str">
        <v>Other employee benefits</v>
      </c>
      <c r="AG551">
        <v>590</v>
      </c>
      <c r="AH551">
        <v>65805</v>
      </c>
      <c r="AI551" t="str">
        <v>PID65000</v>
      </c>
      <c r="AJ551" t="str">
        <v>EU</v>
      </c>
      <c r="AK551">
        <v>0</v>
      </c>
      <c r="AL551">
        <v>0</v>
      </c>
      <c r="AM551">
        <v>5</v>
      </c>
      <c r="AN551" t="str">
        <v>Southeast Asia</v>
      </c>
      <c r="AO551">
        <v>0</v>
      </c>
      <c r="AP551" t="str">
        <v>Communi**************sa in S*****</v>
      </c>
      <c r="AQ551">
        <v>3.13</v>
      </c>
      <c r="AR551" t="str">
        <v>FCR-1.1.2.27</v>
      </c>
      <c r="AS551" t="str">
        <v>Q3</v>
      </c>
    </row>
    <row r="552" spans="1:45" x14ac:dyDescent="0.25">
      <c r="A552" t="str">
        <v>B</v>
      </c>
      <c r="B552" t="str">
        <v>H5</v>
      </c>
      <c r="C552">
        <v>1573643</v>
      </c>
      <c r="D552">
        <v>1</v>
      </c>
      <c r="E552" s="2">
        <v>44834</v>
      </c>
      <c r="F552">
        <v>202209</v>
      </c>
      <c r="G552" t="str">
        <v>46212</v>
      </c>
      <c r="H552" t="str">
        <v>Mobile telephone</v>
      </c>
      <c r="I552">
        <v>590</v>
      </c>
      <c r="J552">
        <v>65822</v>
      </c>
      <c r="K552" t="str">
        <v>PID65000</v>
      </c>
      <c r="L552" t="str">
        <v>EU</v>
      </c>
      <c r="M552">
        <v>0</v>
      </c>
      <c r="N552">
        <v>0</v>
      </c>
      <c r="O552">
        <v>5</v>
      </c>
      <c r="P552" t="str">
        <v>Southeast Asia</v>
      </c>
      <c r="Q552">
        <v>0</v>
      </c>
      <c r="R552" t="str">
        <v>Monthly**************ellcard*****</v>
      </c>
      <c r="S552">
        <v>10.74</v>
      </c>
      <c r="T552" t="str">
        <v xml:space="preserve">FCR-4.4 </v>
      </c>
      <c r="U552" t="str">
        <v>Q3</v>
      </c>
      <c r="Y552" t="str">
        <v>B</v>
      </c>
      <c r="Z552" t="str">
        <v>X5</v>
      </c>
      <c r="AA552">
        <v>1573648</v>
      </c>
      <c r="AB552">
        <v>2</v>
      </c>
      <c r="AC552">
        <v>44834</v>
      </c>
      <c r="AD552">
        <v>202209</v>
      </c>
      <c r="AE552" t="str">
        <v>47390</v>
      </c>
      <c r="AF552" t="str">
        <v>Other employee benefits</v>
      </c>
      <c r="AG552">
        <v>590</v>
      </c>
      <c r="AH552">
        <v>65802</v>
      </c>
      <c r="AI552" t="str">
        <v>PID65000</v>
      </c>
      <c r="AJ552" t="str">
        <v>EU</v>
      </c>
      <c r="AK552">
        <v>0</v>
      </c>
      <c r="AL552">
        <v>0</v>
      </c>
      <c r="AM552">
        <v>5</v>
      </c>
      <c r="AN552" t="str">
        <v>Southeast Asia</v>
      </c>
      <c r="AO552">
        <v>0</v>
      </c>
      <c r="AP552" t="str">
        <v>Communi**************Ly in S*****</v>
      </c>
      <c r="AQ552">
        <v>50</v>
      </c>
      <c r="AR552" t="str">
        <v>FCR-1.1.1.33</v>
      </c>
      <c r="AS552" t="str">
        <v>Q3</v>
      </c>
    </row>
    <row r="553" spans="1:45" x14ac:dyDescent="0.25">
      <c r="A553" t="str">
        <v>B</v>
      </c>
      <c r="B553" t="str">
        <v>H5</v>
      </c>
      <c r="C553">
        <v>1573643</v>
      </c>
      <c r="D553">
        <v>5</v>
      </c>
      <c r="E553" s="2">
        <v>44834</v>
      </c>
      <c r="F553">
        <v>202209</v>
      </c>
      <c r="G553" t="str">
        <v>45460</v>
      </c>
      <c r="H553" t="str">
        <v>Consumable materials</v>
      </c>
      <c r="I553">
        <v>590</v>
      </c>
      <c r="J553">
        <v>65822</v>
      </c>
      <c r="K553" t="str">
        <v>PID65000</v>
      </c>
      <c r="L553" t="str">
        <v>EU</v>
      </c>
      <c r="M553">
        <v>0</v>
      </c>
      <c r="N553">
        <v>0</v>
      </c>
      <c r="O553">
        <v>5</v>
      </c>
      <c r="P553" t="str">
        <v>Southeast Asia</v>
      </c>
      <c r="Q553">
        <v>0</v>
      </c>
      <c r="R553" t="str">
        <v>Oral dr**************ep 2022*****</v>
      </c>
      <c r="S553">
        <v>9</v>
      </c>
      <c r="T553" t="str">
        <v xml:space="preserve">FCR-4.4 </v>
      </c>
      <c r="U553" t="str">
        <v>Q3</v>
      </c>
      <c r="Y553" t="str">
        <v>B</v>
      </c>
      <c r="Z553" t="str">
        <v>X5</v>
      </c>
      <c r="AA553">
        <v>1573648</v>
      </c>
      <c r="AB553">
        <v>1</v>
      </c>
      <c r="AC553">
        <v>44834</v>
      </c>
      <c r="AD553">
        <v>202209</v>
      </c>
      <c r="AE553" t="str">
        <v>47390</v>
      </c>
      <c r="AF553" t="str">
        <v>Other employee benefits</v>
      </c>
      <c r="AG553">
        <v>590</v>
      </c>
      <c r="AH553">
        <v>65804</v>
      </c>
      <c r="AI553" t="str">
        <v>PID65000</v>
      </c>
      <c r="AJ553" t="str">
        <v>EU</v>
      </c>
      <c r="AK553">
        <v>0</v>
      </c>
      <c r="AL553">
        <v>0</v>
      </c>
      <c r="AM553">
        <v>5</v>
      </c>
      <c r="AN553" t="str">
        <v>Southeast Asia</v>
      </c>
      <c r="AO553">
        <v>0</v>
      </c>
      <c r="AP553" t="str">
        <v>Communi**************Da in S*****</v>
      </c>
      <c r="AQ553">
        <v>29.8</v>
      </c>
      <c r="AR553" t="str">
        <v>FCR-1.1.2.26</v>
      </c>
      <c r="AS553" t="str">
        <v>Q3</v>
      </c>
    </row>
    <row r="554" spans="1:45" x14ac:dyDescent="0.25">
      <c r="A554" t="str">
        <v>B</v>
      </c>
      <c r="B554" t="str">
        <v>H5</v>
      </c>
      <c r="C554">
        <v>1573643</v>
      </c>
      <c r="D554">
        <v>6</v>
      </c>
      <c r="E554" s="2">
        <v>44834</v>
      </c>
      <c r="F554">
        <v>202209</v>
      </c>
      <c r="G554" t="str">
        <v>45460</v>
      </c>
      <c r="H554" t="str">
        <v>Consumable materials</v>
      </c>
      <c r="I554">
        <v>590</v>
      </c>
      <c r="J554">
        <v>65822</v>
      </c>
      <c r="K554" t="str">
        <v>PID65000</v>
      </c>
      <c r="L554" t="str">
        <v>EU</v>
      </c>
      <c r="M554">
        <v>0</v>
      </c>
      <c r="N554">
        <v>0</v>
      </c>
      <c r="O554">
        <v>5</v>
      </c>
      <c r="P554" t="str">
        <v>Southeast Asia</v>
      </c>
      <c r="Q554">
        <v>0</v>
      </c>
      <c r="R554" t="str">
        <v>J&amp;T exp**************irt&amp;Cap*****</v>
      </c>
      <c r="S554">
        <v>6.56</v>
      </c>
      <c r="T554" t="str">
        <v xml:space="preserve">FCR-4.4 </v>
      </c>
      <c r="U554" t="str">
        <v>Q3</v>
      </c>
      <c r="Y554" t="str">
        <v>B</v>
      </c>
      <c r="Z554" t="str">
        <v>X5</v>
      </c>
      <c r="AA554">
        <v>1573649</v>
      </c>
      <c r="AB554">
        <v>1</v>
      </c>
      <c r="AC554">
        <v>44834</v>
      </c>
      <c r="AD554">
        <v>202209</v>
      </c>
      <c r="AE554" t="str">
        <v>47586</v>
      </c>
      <c r="AF554" t="str">
        <v>Personnel insurance (employees outside HO)</v>
      </c>
      <c r="AG554">
        <v>590</v>
      </c>
      <c r="AH554">
        <v>65804</v>
      </c>
      <c r="AI554" t="str">
        <v>PID65000</v>
      </c>
      <c r="AJ554" t="str">
        <v>EU</v>
      </c>
      <c r="AK554">
        <v>0</v>
      </c>
      <c r="AL554">
        <v>0</v>
      </c>
      <c r="AM554">
        <v>5</v>
      </c>
      <c r="AN554" t="str">
        <v>Southeast Asia</v>
      </c>
      <c r="AO554">
        <v>0</v>
      </c>
      <c r="AP554" t="str">
        <v>health **************urance *****</v>
      </c>
      <c r="AQ554">
        <v>4.46</v>
      </c>
      <c r="AR554" t="str">
        <v>FCR-1.1.2.26</v>
      </c>
      <c r="AS554" t="str">
        <v>Q3</v>
      </c>
    </row>
    <row r="555" spans="1:45" x14ac:dyDescent="0.25">
      <c r="A555" t="str">
        <v>B</v>
      </c>
      <c r="B555" t="str">
        <v>H5</v>
      </c>
      <c r="C555">
        <v>1573643</v>
      </c>
      <c r="D555">
        <v>2</v>
      </c>
      <c r="E555" s="2">
        <v>44834</v>
      </c>
      <c r="F555">
        <v>202209</v>
      </c>
      <c r="G555" t="str">
        <v>45060</v>
      </c>
      <c r="H555" t="str">
        <v>Cleaning and refuse collection</v>
      </c>
      <c r="I555">
        <v>590</v>
      </c>
      <c r="J555">
        <v>65822</v>
      </c>
      <c r="K555" t="str">
        <v>PID65000</v>
      </c>
      <c r="L555" t="str">
        <v>EU</v>
      </c>
      <c r="M555">
        <v>0</v>
      </c>
      <c r="N555">
        <v>0</v>
      </c>
      <c r="O555">
        <v>5</v>
      </c>
      <c r="P555" t="str">
        <v>Southeast Asia</v>
      </c>
      <c r="Q555">
        <v>0</v>
      </c>
      <c r="R555" t="str">
        <v>Pe Touc**************vice-of*****</v>
      </c>
      <c r="S555">
        <v>30</v>
      </c>
      <c r="T555" t="str">
        <v xml:space="preserve">FCR-4.4 </v>
      </c>
      <c r="U555" t="str">
        <v>Q3</v>
      </c>
      <c r="Y555" t="str">
        <v>B</v>
      </c>
      <c r="Z555" t="str">
        <v>X5</v>
      </c>
      <c r="AA555">
        <v>1573649</v>
      </c>
      <c r="AB555">
        <v>4</v>
      </c>
      <c r="AC555">
        <v>44834</v>
      </c>
      <c r="AD555">
        <v>202209</v>
      </c>
      <c r="AE555" t="str">
        <v>47586</v>
      </c>
      <c r="AF555" t="str">
        <v>Personnel insurance (employees outside HO)</v>
      </c>
      <c r="AG555">
        <v>590</v>
      </c>
      <c r="AH555">
        <v>65805</v>
      </c>
      <c r="AI555" t="str">
        <v>PID65000</v>
      </c>
      <c r="AJ555" t="str">
        <v>EU</v>
      </c>
      <c r="AK555">
        <v>0</v>
      </c>
      <c r="AL555">
        <v>0</v>
      </c>
      <c r="AM555">
        <v>5</v>
      </c>
      <c r="AN555" t="str">
        <v>Southeast Asia</v>
      </c>
      <c r="AO555">
        <v>0</v>
      </c>
      <c r="AP555" t="str">
        <v>health **************urance *****</v>
      </c>
      <c r="AQ555">
        <v>1.56</v>
      </c>
      <c r="AR555" t="str">
        <v>FCR-1.1.2.27</v>
      </c>
      <c r="AS555" t="str">
        <v>Q3</v>
      </c>
    </row>
    <row r="556" spans="1:45" x14ac:dyDescent="0.25">
      <c r="A556" t="str">
        <v>B</v>
      </c>
      <c r="B556" t="str">
        <v>X5</v>
      </c>
      <c r="C556">
        <v>1573644</v>
      </c>
      <c r="D556">
        <v>0</v>
      </c>
      <c r="E556" s="2">
        <v>44834</v>
      </c>
      <c r="F556">
        <v>202209</v>
      </c>
      <c r="G556" t="str">
        <v>45010</v>
      </c>
      <c r="H556" t="str">
        <v>Rent</v>
      </c>
      <c r="I556">
        <v>590</v>
      </c>
      <c r="J556">
        <v>65820</v>
      </c>
      <c r="K556" t="str">
        <v>PID65000</v>
      </c>
      <c r="L556" t="str">
        <v>EU</v>
      </c>
      <c r="M556">
        <v>0</v>
      </c>
      <c r="N556">
        <v>0</v>
      </c>
      <c r="O556">
        <v>5</v>
      </c>
      <c r="P556" t="str">
        <v>Southeast Asia</v>
      </c>
      <c r="Q556">
        <v>0</v>
      </c>
      <c r="R556" t="str">
        <v>Office **************tember *****</v>
      </c>
      <c r="S556">
        <v>791.11</v>
      </c>
      <c r="T556" t="str">
        <v xml:space="preserve">FCR-4.2 </v>
      </c>
      <c r="U556" t="str">
        <v>Q3</v>
      </c>
      <c r="Y556" t="str">
        <v>B</v>
      </c>
      <c r="Z556" t="str">
        <v>X5</v>
      </c>
      <c r="AA556">
        <v>1573649</v>
      </c>
      <c r="AB556">
        <v>2</v>
      </c>
      <c r="AC556">
        <v>44834</v>
      </c>
      <c r="AD556">
        <v>202209</v>
      </c>
      <c r="AE556" t="str">
        <v>47586</v>
      </c>
      <c r="AF556" t="str">
        <v>Personnel insurance (employees outside HO)</v>
      </c>
      <c r="AG556">
        <v>590</v>
      </c>
      <c r="AH556">
        <v>65802</v>
      </c>
      <c r="AI556" t="str">
        <v>PID65000</v>
      </c>
      <c r="AJ556" t="str">
        <v>EU</v>
      </c>
      <c r="AK556">
        <v>0</v>
      </c>
      <c r="AL556">
        <v>0</v>
      </c>
      <c r="AM556">
        <v>5</v>
      </c>
      <c r="AN556" t="str">
        <v>Southeast Asia</v>
      </c>
      <c r="AO556">
        <v>0</v>
      </c>
      <c r="AP556" t="str">
        <v>health **************urance *****</v>
      </c>
      <c r="AQ556">
        <v>7.49</v>
      </c>
      <c r="AR556" t="str">
        <v>FCR-1.1.1.33</v>
      </c>
      <c r="AS556" t="str">
        <v>Q3</v>
      </c>
    </row>
    <row r="557" spans="1:45" x14ac:dyDescent="0.25">
      <c r="A557" t="str">
        <v>B</v>
      </c>
      <c r="B557" t="str">
        <v>X5</v>
      </c>
      <c r="C557">
        <v>1573645</v>
      </c>
      <c r="D557">
        <v>0</v>
      </c>
      <c r="E557" s="2">
        <v>44834</v>
      </c>
      <c r="F557">
        <v>202209</v>
      </c>
      <c r="G557" t="str">
        <v>46230</v>
      </c>
      <c r="H557" t="str">
        <v>Computer communication</v>
      </c>
      <c r="I557">
        <v>590</v>
      </c>
      <c r="J557">
        <v>65822</v>
      </c>
      <c r="K557" t="str">
        <v>PID65000</v>
      </c>
      <c r="L557" t="str">
        <v>EU</v>
      </c>
      <c r="M557">
        <v>0</v>
      </c>
      <c r="N557">
        <v>0</v>
      </c>
      <c r="O557">
        <v>5</v>
      </c>
      <c r="P557" t="str">
        <v>Southeast Asia</v>
      </c>
      <c r="Q557">
        <v>0</v>
      </c>
      <c r="R557" t="str">
        <v>Interne**************roup_Se*****</v>
      </c>
      <c r="S557">
        <v>48.4</v>
      </c>
      <c r="T557" t="str">
        <v xml:space="preserve">FCR-4.4 </v>
      </c>
      <c r="U557" t="str">
        <v>Q3</v>
      </c>
      <c r="Y557" t="str">
        <v>B</v>
      </c>
      <c r="Z557" t="str">
        <v>X5</v>
      </c>
      <c r="AA557">
        <v>1573650</v>
      </c>
      <c r="AB557">
        <v>5</v>
      </c>
      <c r="AC557">
        <v>44834</v>
      </c>
      <c r="AD557">
        <v>202209</v>
      </c>
      <c r="AE557" t="str">
        <v>46990</v>
      </c>
      <c r="AF557" t="str">
        <v>Other external expenses</v>
      </c>
      <c r="AG557">
        <v>590</v>
      </c>
      <c r="AH557">
        <v>65805</v>
      </c>
      <c r="AI557" t="str">
        <v>PID65000</v>
      </c>
      <c r="AJ557" t="str">
        <v>EU</v>
      </c>
      <c r="AK557">
        <v>0</v>
      </c>
      <c r="AL557">
        <v>0</v>
      </c>
      <c r="AM557">
        <v>5</v>
      </c>
      <c r="AN557" t="str">
        <v>Southeast Asia</v>
      </c>
      <c r="AO557">
        <v>0</v>
      </c>
      <c r="AP557" t="str">
        <v>NSSF to**************2_EU*****</v>
      </c>
      <c r="AQ557">
        <v>2.0699999999999998</v>
      </c>
      <c r="AR557" t="str">
        <v>FCR-1.1.2.27</v>
      </c>
      <c r="AS557" t="str">
        <v>Q3</v>
      </c>
    </row>
    <row r="558" spans="1:45" x14ac:dyDescent="0.25">
      <c r="A558" t="str">
        <v>B</v>
      </c>
      <c r="B558" t="str">
        <v>X5</v>
      </c>
      <c r="C558">
        <v>1573646</v>
      </c>
      <c r="D558">
        <v>0</v>
      </c>
      <c r="E558" s="2">
        <v>44834</v>
      </c>
      <c r="F558">
        <v>202209</v>
      </c>
      <c r="G558" t="str">
        <v>46310</v>
      </c>
      <c r="H558" t="str">
        <v>Corporate insurance</v>
      </c>
      <c r="I558">
        <v>590</v>
      </c>
      <c r="J558">
        <v>65822</v>
      </c>
      <c r="K558" t="str">
        <v>PID65000</v>
      </c>
      <c r="L558" t="str">
        <v>EU</v>
      </c>
      <c r="M558">
        <v>0</v>
      </c>
      <c r="N558">
        <v>0</v>
      </c>
      <c r="O558">
        <v>5</v>
      </c>
      <c r="P558" t="str">
        <v>Southeast Asia</v>
      </c>
      <c r="Q558">
        <v>0</v>
      </c>
      <c r="R558" t="str">
        <v>Office **************_MGA in*****</v>
      </c>
      <c r="S558">
        <v>11.67</v>
      </c>
      <c r="T558" t="str">
        <v xml:space="preserve">FCR-4.4 </v>
      </c>
      <c r="U558" t="str">
        <v>Q3</v>
      </c>
      <c r="Y558" t="str">
        <v>B</v>
      </c>
      <c r="Z558" t="str">
        <v>X5</v>
      </c>
      <c r="AA558">
        <v>1573650</v>
      </c>
      <c r="AB558">
        <v>3</v>
      </c>
      <c r="AC558">
        <v>44834</v>
      </c>
      <c r="AD558">
        <v>202209</v>
      </c>
      <c r="AE558" t="str">
        <v>46990</v>
      </c>
      <c r="AF558" t="str">
        <v>Other external expenses</v>
      </c>
      <c r="AG558">
        <v>590</v>
      </c>
      <c r="AH558">
        <v>65802</v>
      </c>
      <c r="AI558" t="str">
        <v>PID65000</v>
      </c>
      <c r="AJ558" t="str">
        <v>EU</v>
      </c>
      <c r="AK558">
        <v>0</v>
      </c>
      <c r="AL558">
        <v>0</v>
      </c>
      <c r="AM558">
        <v>5</v>
      </c>
      <c r="AN558" t="str">
        <v>Southeast Asia</v>
      </c>
      <c r="AO558">
        <v>0</v>
      </c>
      <c r="AP558" t="str">
        <v>NSSF to**************2_EU*****</v>
      </c>
      <c r="AQ558">
        <v>9.91</v>
      </c>
      <c r="AR558" t="str">
        <v>FCR-1.1.1.33</v>
      </c>
      <c r="AS558" t="str">
        <v>Q3</v>
      </c>
    </row>
    <row r="559" spans="1:45" x14ac:dyDescent="0.25">
      <c r="A559" t="str">
        <v>B</v>
      </c>
      <c r="B559" t="str">
        <v>X5</v>
      </c>
      <c r="C559">
        <v>1573646</v>
      </c>
      <c r="D559">
        <v>2</v>
      </c>
      <c r="E559" s="2">
        <v>44834</v>
      </c>
      <c r="F559">
        <v>202209</v>
      </c>
      <c r="G559" t="str">
        <v>46310</v>
      </c>
      <c r="H559" t="str">
        <v>Corporate insurance</v>
      </c>
      <c r="I559">
        <v>590</v>
      </c>
      <c r="J559">
        <v>65822</v>
      </c>
      <c r="K559" t="str">
        <v>PID65000</v>
      </c>
      <c r="L559" t="str">
        <v>EU</v>
      </c>
      <c r="M559">
        <v>0</v>
      </c>
      <c r="N559">
        <v>0</v>
      </c>
      <c r="O559">
        <v>5</v>
      </c>
      <c r="P559" t="str">
        <v>Southeast Asia</v>
      </c>
      <c r="Q559">
        <v>0</v>
      </c>
      <c r="R559" t="str">
        <v>Office **************ic liab*****</v>
      </c>
      <c r="S559">
        <v>16.97</v>
      </c>
      <c r="T559" t="str">
        <v xml:space="preserve">FCR-4.4 </v>
      </c>
      <c r="U559" t="str">
        <v>Q3</v>
      </c>
      <c r="Y559" t="str">
        <v>B</v>
      </c>
      <c r="Z559" t="str">
        <v>X5</v>
      </c>
      <c r="AA559">
        <v>1573650</v>
      </c>
      <c r="AB559">
        <v>2</v>
      </c>
      <c r="AC559">
        <v>44834</v>
      </c>
      <c r="AD559">
        <v>202209</v>
      </c>
      <c r="AE559" t="str">
        <v>46990</v>
      </c>
      <c r="AF559" t="str">
        <v>Other external expenses</v>
      </c>
      <c r="AG559">
        <v>590</v>
      </c>
      <c r="AH559">
        <v>65804</v>
      </c>
      <c r="AI559" t="str">
        <v>PID65000</v>
      </c>
      <c r="AJ559" t="str">
        <v>EU</v>
      </c>
      <c r="AK559">
        <v>0</v>
      </c>
      <c r="AL559">
        <v>0</v>
      </c>
      <c r="AM559">
        <v>5</v>
      </c>
      <c r="AN559" t="str">
        <v>Southeast Asia</v>
      </c>
      <c r="AO559">
        <v>0</v>
      </c>
      <c r="AP559" t="str">
        <v>NSSF to**************2_EU*****</v>
      </c>
      <c r="AQ559">
        <v>5.91</v>
      </c>
      <c r="AR559" t="str">
        <v>FCR-1.1.2.26</v>
      </c>
      <c r="AS559" t="str">
        <v>Q3</v>
      </c>
    </row>
    <row r="560" spans="1:45" x14ac:dyDescent="0.25">
      <c r="A560" t="str">
        <v>B</v>
      </c>
      <c r="B560" t="str">
        <v>X5</v>
      </c>
      <c r="C560">
        <v>1573646</v>
      </c>
      <c r="D560">
        <v>1</v>
      </c>
      <c r="E560" s="2">
        <v>44834</v>
      </c>
      <c r="F560">
        <v>202209</v>
      </c>
      <c r="G560" t="str">
        <v>46310</v>
      </c>
      <c r="H560" t="str">
        <v>Corporate insurance</v>
      </c>
      <c r="I560">
        <v>590</v>
      </c>
      <c r="J560">
        <v>65822</v>
      </c>
      <c r="K560" t="str">
        <v>PID65000</v>
      </c>
      <c r="L560" t="str">
        <v>EU</v>
      </c>
      <c r="M560">
        <v>0</v>
      </c>
      <c r="N560">
        <v>0</v>
      </c>
      <c r="O560">
        <v>5</v>
      </c>
      <c r="P560" t="str">
        <v>Southeast Asia</v>
      </c>
      <c r="Q560">
        <v>0</v>
      </c>
      <c r="R560" t="str">
        <v>Office **************lary_MG*****</v>
      </c>
      <c r="S560">
        <v>6.64</v>
      </c>
      <c r="T560" t="str">
        <v xml:space="preserve">FCR-4.4 </v>
      </c>
      <c r="U560" t="str">
        <v>Q3</v>
      </c>
      <c r="Y560" t="str">
        <v>B</v>
      </c>
      <c r="Z560" t="str">
        <v>X5</v>
      </c>
      <c r="AA560">
        <v>1573651</v>
      </c>
      <c r="AB560">
        <v>4</v>
      </c>
      <c r="AC560">
        <v>44834</v>
      </c>
      <c r="AD560">
        <v>202209</v>
      </c>
      <c r="AE560" t="str">
        <v>47217</v>
      </c>
      <c r="AF560" t="str">
        <v>Severance pay</v>
      </c>
      <c r="AG560">
        <v>590</v>
      </c>
      <c r="AH560">
        <v>65805</v>
      </c>
      <c r="AI560" t="str">
        <v>PID65000</v>
      </c>
      <c r="AJ560" t="str">
        <v>EU</v>
      </c>
      <c r="AK560">
        <v>0</v>
      </c>
      <c r="AL560">
        <v>0</v>
      </c>
      <c r="AM560">
        <v>5</v>
      </c>
      <c r="AN560" t="str">
        <v>Southeast Asia</v>
      </c>
      <c r="AO560">
        <v>0</v>
      </c>
      <c r="AP560" t="str">
        <v>Seniori**************a on Se*****</v>
      </c>
      <c r="AQ560">
        <v>8.19</v>
      </c>
      <c r="AR560" t="str">
        <v>FCR-1.1.2.27</v>
      </c>
      <c r="AS560" t="str">
        <v>Q3</v>
      </c>
    </row>
    <row r="561" spans="1:45" x14ac:dyDescent="0.25">
      <c r="A561" t="str">
        <v>B</v>
      </c>
      <c r="B561" t="str">
        <v>X5</v>
      </c>
      <c r="C561">
        <v>1573647</v>
      </c>
      <c r="D561">
        <v>1</v>
      </c>
      <c r="E561" s="2">
        <v>44834</v>
      </c>
      <c r="F561">
        <v>202209</v>
      </c>
      <c r="G561" t="str">
        <v>47211</v>
      </c>
      <c r="H561" t="str">
        <v>Salary (employees outside HO)</v>
      </c>
      <c r="I561">
        <v>590</v>
      </c>
      <c r="J561">
        <v>65804</v>
      </c>
      <c r="K561" t="str">
        <v>PID65000</v>
      </c>
      <c r="L561" t="str">
        <v>EU</v>
      </c>
      <c r="M561">
        <v>0</v>
      </c>
      <c r="N561">
        <v>0</v>
      </c>
      <c r="O561">
        <v>5</v>
      </c>
      <c r="P561" t="str">
        <v>Southeast Asia</v>
      </c>
      <c r="Q561">
        <v>0</v>
      </c>
      <c r="R561" t="str">
        <v>Salary **************'22_EU*****</v>
      </c>
      <c r="S561">
        <v>819.8</v>
      </c>
      <c r="T561" t="str">
        <v>FCR-1.1.2.26</v>
      </c>
      <c r="U561" t="str">
        <v>Q3</v>
      </c>
      <c r="Y561" t="str">
        <v>B</v>
      </c>
      <c r="Z561" t="str">
        <v>X5</v>
      </c>
      <c r="AA561">
        <v>1573651</v>
      </c>
      <c r="AB561">
        <v>1</v>
      </c>
      <c r="AC561">
        <v>44834</v>
      </c>
      <c r="AD561">
        <v>202209</v>
      </c>
      <c r="AE561" t="str">
        <v>47217</v>
      </c>
      <c r="AF561" t="str">
        <v>Severance pay</v>
      </c>
      <c r="AG561">
        <v>590</v>
      </c>
      <c r="AH561">
        <v>65804</v>
      </c>
      <c r="AI561" t="str">
        <v>PID65000</v>
      </c>
      <c r="AJ561" t="str">
        <v>EU</v>
      </c>
      <c r="AK561">
        <v>0</v>
      </c>
      <c r="AL561">
        <v>0</v>
      </c>
      <c r="AM561">
        <v>5</v>
      </c>
      <c r="AN561" t="str">
        <v>Southeast Asia</v>
      </c>
      <c r="AO561">
        <v>0</v>
      </c>
      <c r="AP561" t="str">
        <v>Seniori**************a on Se*****</v>
      </c>
      <c r="AQ561">
        <v>46.58</v>
      </c>
      <c r="AR561" t="str">
        <v>FCR-1.1.2.26</v>
      </c>
      <c r="AS561" t="str">
        <v>Q3</v>
      </c>
    </row>
    <row r="562" spans="1:45" x14ac:dyDescent="0.25">
      <c r="A562" t="str">
        <v>B</v>
      </c>
      <c r="B562" t="str">
        <v>X5</v>
      </c>
      <c r="C562">
        <v>1573647</v>
      </c>
      <c r="D562">
        <v>2</v>
      </c>
      <c r="E562" s="2">
        <v>44834</v>
      </c>
      <c r="F562">
        <v>202209</v>
      </c>
      <c r="G562" t="str">
        <v>47211</v>
      </c>
      <c r="H562" t="str">
        <v>Salary (employees outside HO)</v>
      </c>
      <c r="I562">
        <v>590</v>
      </c>
      <c r="J562">
        <v>65802</v>
      </c>
      <c r="K562" t="str">
        <v>PID65000</v>
      </c>
      <c r="L562" t="str">
        <v>EU</v>
      </c>
      <c r="M562">
        <v>0</v>
      </c>
      <c r="N562">
        <v>0</v>
      </c>
      <c r="O562">
        <v>5</v>
      </c>
      <c r="P562" t="str">
        <v>Southeast Asia</v>
      </c>
      <c r="Q562">
        <v>0</v>
      </c>
      <c r="R562" t="str">
        <v>Salary **************'22_EU*****</v>
      </c>
      <c r="S562">
        <v>1947</v>
      </c>
      <c r="T562" t="str">
        <v>FCR-1.1.1.33</v>
      </c>
      <c r="U562" t="str">
        <v>Q3</v>
      </c>
      <c r="Y562" t="str">
        <v>B</v>
      </c>
      <c r="Z562" t="str">
        <v>X5</v>
      </c>
      <c r="AA562">
        <v>1573651</v>
      </c>
      <c r="AB562">
        <v>2</v>
      </c>
      <c r="AC562">
        <v>44834</v>
      </c>
      <c r="AD562">
        <v>202209</v>
      </c>
      <c r="AE562" t="str">
        <v>47217</v>
      </c>
      <c r="AF562" t="str">
        <v>Severance pay</v>
      </c>
      <c r="AG562">
        <v>590</v>
      </c>
      <c r="AH562">
        <v>65802</v>
      </c>
      <c r="AI562" t="str">
        <v>PID65000</v>
      </c>
      <c r="AJ562" t="str">
        <v>EU</v>
      </c>
      <c r="AK562">
        <v>0</v>
      </c>
      <c r="AL562">
        <v>0</v>
      </c>
      <c r="AM562">
        <v>5</v>
      </c>
      <c r="AN562" t="str">
        <v>Southeast Asia</v>
      </c>
      <c r="AO562">
        <v>0</v>
      </c>
      <c r="AP562" t="str">
        <v>Seniori**************y on Se*****</v>
      </c>
      <c r="AQ562">
        <v>110.63</v>
      </c>
      <c r="AR562" t="str">
        <v>FCR-1.1.1.33</v>
      </c>
      <c r="AS562" t="str">
        <v>Q3</v>
      </c>
    </row>
    <row r="563" spans="1:45" x14ac:dyDescent="0.25">
      <c r="A563" t="str">
        <v>B</v>
      </c>
      <c r="B563" t="str">
        <v>X5</v>
      </c>
      <c r="C563">
        <v>1573647</v>
      </c>
      <c r="D563">
        <v>4</v>
      </c>
      <c r="E563" s="2">
        <v>44834</v>
      </c>
      <c r="F563">
        <v>202209</v>
      </c>
      <c r="G563" t="str">
        <v>47211</v>
      </c>
      <c r="H563" t="str">
        <v>Salary (employees outside HO)</v>
      </c>
      <c r="I563">
        <v>590</v>
      </c>
      <c r="J563">
        <v>65805</v>
      </c>
      <c r="K563" t="str">
        <v>PID65000</v>
      </c>
      <c r="L563" t="str">
        <v>EU</v>
      </c>
      <c r="M563">
        <v>0</v>
      </c>
      <c r="N563">
        <v>0</v>
      </c>
      <c r="O563">
        <v>5</v>
      </c>
      <c r="P563" t="str">
        <v>Southeast Asia</v>
      </c>
      <c r="Q563">
        <v>0</v>
      </c>
      <c r="R563" t="str">
        <v>Salary **************'22_EU*****</v>
      </c>
      <c r="S563">
        <v>144.11000000000001</v>
      </c>
      <c r="T563" t="str">
        <v>FCR-1.1.2.27</v>
      </c>
      <c r="U563" t="str">
        <v>Q3</v>
      </c>
      <c r="Y563" t="str">
        <v>B</v>
      </c>
      <c r="Z563" t="str">
        <v>H5</v>
      </c>
      <c r="AA563">
        <v>1573652</v>
      </c>
      <c r="AB563">
        <v>0</v>
      </c>
      <c r="AC563">
        <v>44834</v>
      </c>
      <c r="AD563">
        <v>202209</v>
      </c>
      <c r="AE563" t="str">
        <v>46570</v>
      </c>
      <c r="AF563" t="str">
        <v>Banking costs</v>
      </c>
      <c r="AG563">
        <v>590</v>
      </c>
      <c r="AH563">
        <v>65827</v>
      </c>
      <c r="AI563" t="str">
        <v>PID65000</v>
      </c>
      <c r="AJ563" t="str">
        <v>EU</v>
      </c>
      <c r="AK563">
        <v>0</v>
      </c>
      <c r="AL563">
        <v>0</v>
      </c>
      <c r="AM563">
        <v>5</v>
      </c>
      <c r="AN563" t="str">
        <v>Southeast Asia</v>
      </c>
      <c r="AO563">
        <v>0</v>
      </c>
      <c r="AP563" t="str">
        <v>Monthly**************ep'2022*****</v>
      </c>
      <c r="AQ563">
        <v>1.5</v>
      </c>
      <c r="AR563" t="str">
        <v xml:space="preserve">FCR-5.6 </v>
      </c>
      <c r="AS563" t="str">
        <v>Q3</v>
      </c>
    </row>
    <row r="564" spans="1:45" x14ac:dyDescent="0.25">
      <c r="A564" t="str">
        <v>B</v>
      </c>
      <c r="B564" t="str">
        <v>X5</v>
      </c>
      <c r="C564">
        <v>1573648</v>
      </c>
      <c r="D564">
        <v>4</v>
      </c>
      <c r="E564" s="2">
        <v>44834</v>
      </c>
      <c r="F564">
        <v>202209</v>
      </c>
      <c r="G564" t="str">
        <v>47390</v>
      </c>
      <c r="H564" t="str">
        <v>Other employee benefits</v>
      </c>
      <c r="I564">
        <v>590</v>
      </c>
      <c r="J564">
        <v>65805</v>
      </c>
      <c r="K564" t="str">
        <v>PID65000</v>
      </c>
      <c r="L564" t="str">
        <v>EU</v>
      </c>
      <c r="M564">
        <v>0</v>
      </c>
      <c r="N564">
        <v>0</v>
      </c>
      <c r="O564">
        <v>5</v>
      </c>
      <c r="P564" t="str">
        <v>Southeast Asia</v>
      </c>
      <c r="Q564">
        <v>0</v>
      </c>
      <c r="R564" t="str">
        <v>Communi**************sa in S*****</v>
      </c>
      <c r="S564">
        <v>3.13</v>
      </c>
      <c r="T564" t="str">
        <v>FCR-1.1.2.27</v>
      </c>
      <c r="U564" t="str">
        <v>Q3</v>
      </c>
      <c r="Y564" t="str">
        <v>B</v>
      </c>
      <c r="Z564" t="str">
        <v>H5</v>
      </c>
      <c r="AA564">
        <v>1573653</v>
      </c>
      <c r="AB564">
        <v>0</v>
      </c>
      <c r="AC564">
        <v>44834</v>
      </c>
      <c r="AD564">
        <v>202209</v>
      </c>
      <c r="AE564" t="str">
        <v>47586</v>
      </c>
      <c r="AF564" t="str">
        <v>Personnel insurance (employees outside HO)</v>
      </c>
      <c r="AG564">
        <v>590</v>
      </c>
      <c r="AH564">
        <v>65803</v>
      </c>
      <c r="AI564" t="str">
        <v>PID65000</v>
      </c>
      <c r="AJ564" t="str">
        <v>EU</v>
      </c>
      <c r="AK564">
        <v>0</v>
      </c>
      <c r="AL564">
        <v>0</v>
      </c>
      <c r="AM564">
        <v>5</v>
      </c>
      <c r="AN564" t="str">
        <v>Southeast Asia</v>
      </c>
      <c r="AO564">
        <v>0</v>
      </c>
      <c r="AP564" t="str">
        <v>travel **************e_DaDa *****</v>
      </c>
      <c r="AQ564">
        <v>35</v>
      </c>
      <c r="AR564" t="str">
        <v>FCR-1.1.1.34</v>
      </c>
      <c r="AS564" t="str">
        <v>Q3</v>
      </c>
    </row>
    <row r="565" spans="1:45" x14ac:dyDescent="0.25">
      <c r="A565" t="str">
        <v>B</v>
      </c>
      <c r="B565" t="str">
        <v>X5</v>
      </c>
      <c r="C565">
        <v>1573648</v>
      </c>
      <c r="D565">
        <v>2</v>
      </c>
      <c r="E565" s="2">
        <v>44834</v>
      </c>
      <c r="F565">
        <v>202209</v>
      </c>
      <c r="G565" t="str">
        <v>47390</v>
      </c>
      <c r="H565" t="str">
        <v>Other employee benefits</v>
      </c>
      <c r="I565">
        <v>590</v>
      </c>
      <c r="J565">
        <v>65802</v>
      </c>
      <c r="K565" t="str">
        <v>PID65000</v>
      </c>
      <c r="L565" t="str">
        <v>EU</v>
      </c>
      <c r="M565">
        <v>0</v>
      </c>
      <c r="N565">
        <v>0</v>
      </c>
      <c r="O565">
        <v>5</v>
      </c>
      <c r="P565" t="str">
        <v>Southeast Asia</v>
      </c>
      <c r="Q565">
        <v>0</v>
      </c>
      <c r="R565" t="str">
        <v>Communi**************Ly in S*****</v>
      </c>
      <c r="S565">
        <v>50</v>
      </c>
      <c r="T565" t="str">
        <v>FCR-1.1.1.33</v>
      </c>
      <c r="U565" t="str">
        <v>Q3</v>
      </c>
      <c r="Y565" t="str">
        <v>B</v>
      </c>
      <c r="Z565" t="str">
        <v>H5</v>
      </c>
      <c r="AA565">
        <v>1573653</v>
      </c>
      <c r="AB565">
        <v>2</v>
      </c>
      <c r="AC565">
        <v>44834</v>
      </c>
      <c r="AD565">
        <v>202209</v>
      </c>
      <c r="AE565" t="str">
        <v>45460</v>
      </c>
      <c r="AF565" t="str">
        <v>Consumable materials</v>
      </c>
      <c r="AG565">
        <v>590</v>
      </c>
      <c r="AH565">
        <v>65822</v>
      </c>
      <c r="AI565" t="str">
        <v>PID65000</v>
      </c>
      <c r="AJ565" t="str">
        <v>EU</v>
      </c>
      <c r="AK565">
        <v>0</v>
      </c>
      <c r="AL565">
        <v>0</v>
      </c>
      <c r="AM565">
        <v>5</v>
      </c>
      <c r="AN565" t="str">
        <v>Southeast Asia</v>
      </c>
      <c r="AO565">
        <v>0</v>
      </c>
      <c r="AP565" t="str">
        <v>DaDa ta**************h 5.1X5*****</v>
      </c>
      <c r="AQ565">
        <v>5.5</v>
      </c>
      <c r="AR565" t="str">
        <v xml:space="preserve">FCR-4.4 </v>
      </c>
      <c r="AS565" t="str">
        <v>Q3</v>
      </c>
    </row>
    <row r="566" spans="1:45" x14ac:dyDescent="0.25">
      <c r="A566" t="str">
        <v>B</v>
      </c>
      <c r="B566" t="str">
        <v>X5</v>
      </c>
      <c r="C566">
        <v>1573648</v>
      </c>
      <c r="D566">
        <v>1</v>
      </c>
      <c r="E566" s="2">
        <v>44834</v>
      </c>
      <c r="F566">
        <v>202209</v>
      </c>
      <c r="G566" t="str">
        <v>47390</v>
      </c>
      <c r="H566" t="str">
        <v>Other employee benefits</v>
      </c>
      <c r="I566">
        <v>590</v>
      </c>
      <c r="J566">
        <v>65804</v>
      </c>
      <c r="K566" t="str">
        <v>PID65000</v>
      </c>
      <c r="L566" t="str">
        <v>EU</v>
      </c>
      <c r="M566">
        <v>0</v>
      </c>
      <c r="N566">
        <v>0</v>
      </c>
      <c r="O566">
        <v>5</v>
      </c>
      <c r="P566" t="str">
        <v>Southeast Asia</v>
      </c>
      <c r="Q566">
        <v>0</v>
      </c>
      <c r="R566" t="str">
        <v>Communi**************Da in S*****</v>
      </c>
      <c r="S566">
        <v>29.8</v>
      </c>
      <c r="T566" t="str">
        <v>FCR-1.1.2.26</v>
      </c>
      <c r="U566" t="str">
        <v>Q3</v>
      </c>
      <c r="Y566" t="str">
        <v>B</v>
      </c>
      <c r="Z566" t="str">
        <v>H5</v>
      </c>
      <c r="AA566">
        <v>1573653</v>
      </c>
      <c r="AB566">
        <v>1</v>
      </c>
      <c r="AC566">
        <v>44834</v>
      </c>
      <c r="AD566">
        <v>202209</v>
      </c>
      <c r="AE566" t="str">
        <v>45812</v>
      </c>
      <c r="AF566" t="str">
        <v xml:space="preserve">Travel expenses, to/from </v>
      </c>
      <c r="AG566">
        <v>590</v>
      </c>
      <c r="AH566">
        <v>65803</v>
      </c>
      <c r="AI566" t="str">
        <v>PID65000</v>
      </c>
      <c r="AJ566" t="str">
        <v>EU</v>
      </c>
      <c r="AK566">
        <v>0</v>
      </c>
      <c r="AL566">
        <v>0</v>
      </c>
      <c r="AM566">
        <v>5</v>
      </c>
      <c r="AN566" t="str">
        <v>Southeast Asia</v>
      </c>
      <c r="AO566">
        <v>0</v>
      </c>
      <c r="AP566" t="str">
        <v>Visa fe**************ge_VFS *****</v>
      </c>
      <c r="AQ566">
        <v>168.6</v>
      </c>
      <c r="AR566" t="str">
        <v>FCR-1.1.1.34</v>
      </c>
      <c r="AS566" t="str">
        <v>Q3</v>
      </c>
    </row>
    <row r="567" spans="1:45" x14ac:dyDescent="0.25">
      <c r="A567" t="str">
        <v>B</v>
      </c>
      <c r="B567" t="str">
        <v>X5</v>
      </c>
      <c r="C567">
        <v>1573649</v>
      </c>
      <c r="D567">
        <v>1</v>
      </c>
      <c r="E567" s="2">
        <v>44834</v>
      </c>
      <c r="F567">
        <v>202209</v>
      </c>
      <c r="G567" t="str">
        <v>47586</v>
      </c>
      <c r="H567" t="str">
        <v>Personnel insurance (employees outside HO)</v>
      </c>
      <c r="I567">
        <v>590</v>
      </c>
      <c r="J567">
        <v>65804</v>
      </c>
      <c r="K567" t="str">
        <v>PID65000</v>
      </c>
      <c r="L567" t="str">
        <v>EU</v>
      </c>
      <c r="M567">
        <v>0</v>
      </c>
      <c r="N567">
        <v>0</v>
      </c>
      <c r="O567">
        <v>5</v>
      </c>
      <c r="P567" t="str">
        <v>Southeast Asia</v>
      </c>
      <c r="Q567">
        <v>0</v>
      </c>
      <c r="R567" t="str">
        <v>health **************urance *****</v>
      </c>
      <c r="S567">
        <v>4.46</v>
      </c>
      <c r="T567" t="str">
        <v>FCR-1.1.2.26</v>
      </c>
      <c r="U567" t="str">
        <v>Q3</v>
      </c>
      <c r="Y567" t="str">
        <v>B</v>
      </c>
      <c r="Z567" t="str">
        <v>H5</v>
      </c>
      <c r="AA567">
        <v>1573641</v>
      </c>
      <c r="AB567">
        <v>0</v>
      </c>
      <c r="AC567">
        <v>44833</v>
      </c>
      <c r="AD567">
        <v>202209</v>
      </c>
      <c r="AE567" t="str">
        <v>45812</v>
      </c>
      <c r="AF567" t="str">
        <v xml:space="preserve">Travel expenses, to/from </v>
      </c>
      <c r="AG567">
        <v>590</v>
      </c>
      <c r="AH567">
        <v>65810</v>
      </c>
      <c r="AI567" t="str">
        <v>PID65000</v>
      </c>
      <c r="AJ567" t="str">
        <v>EU</v>
      </c>
      <c r="AK567">
        <v>0</v>
      </c>
      <c r="AL567">
        <v>0</v>
      </c>
      <c r="AM567">
        <v>5</v>
      </c>
      <c r="AN567" t="str">
        <v>Southeast Asia</v>
      </c>
      <c r="AO567">
        <v>0</v>
      </c>
      <c r="AP567" t="str">
        <v>OneWorl**************_DaDa A*****</v>
      </c>
      <c r="AQ567">
        <v>1006.8</v>
      </c>
      <c r="AR567" t="str">
        <v>FCR-</v>
      </c>
      <c r="AS567" t="str">
        <v>Q3</v>
      </c>
    </row>
    <row r="568" spans="1:45" x14ac:dyDescent="0.25">
      <c r="A568" t="str">
        <v>B</v>
      </c>
      <c r="B568" t="str">
        <v>X5</v>
      </c>
      <c r="C568">
        <v>1573649</v>
      </c>
      <c r="D568">
        <v>4</v>
      </c>
      <c r="E568" s="2">
        <v>44834</v>
      </c>
      <c r="F568">
        <v>202209</v>
      </c>
      <c r="G568" t="str">
        <v>47586</v>
      </c>
      <c r="H568" t="str">
        <v>Personnel insurance (employees outside HO)</v>
      </c>
      <c r="I568">
        <v>590</v>
      </c>
      <c r="J568">
        <v>65805</v>
      </c>
      <c r="K568" t="str">
        <v>PID65000</v>
      </c>
      <c r="L568" t="str">
        <v>EU</v>
      </c>
      <c r="M568">
        <v>0</v>
      </c>
      <c r="N568">
        <v>0</v>
      </c>
      <c r="O568">
        <v>5</v>
      </c>
      <c r="P568" t="str">
        <v>Southeast Asia</v>
      </c>
      <c r="Q568">
        <v>0</v>
      </c>
      <c r="R568" t="str">
        <v>health **************urance *****</v>
      </c>
      <c r="S568">
        <v>1.56</v>
      </c>
      <c r="T568" t="str">
        <v>FCR-1.1.2.27</v>
      </c>
      <c r="U568" t="str">
        <v>Q3</v>
      </c>
      <c r="Y568" t="str">
        <v>B</v>
      </c>
      <c r="Z568" t="str">
        <v>H5</v>
      </c>
      <c r="AA568">
        <v>1573658</v>
      </c>
      <c r="AB568">
        <v>0</v>
      </c>
      <c r="AC568">
        <v>44834</v>
      </c>
      <c r="AD568">
        <v>202209</v>
      </c>
      <c r="AE568" t="str">
        <v>45812</v>
      </c>
      <c r="AF568" t="str">
        <v xml:space="preserve">Travel expenses, to/from </v>
      </c>
      <c r="AG568">
        <v>590</v>
      </c>
      <c r="AH568">
        <v>65813</v>
      </c>
      <c r="AI568" t="str">
        <v>PID65000</v>
      </c>
      <c r="AJ568" t="str">
        <v>EU</v>
      </c>
      <c r="AK568">
        <v>0</v>
      </c>
      <c r="AL568">
        <v>0</v>
      </c>
      <c r="AM568">
        <v>5</v>
      </c>
      <c r="AN568" t="str">
        <v>Southeast Asia</v>
      </c>
      <c r="AO568">
        <v>0</v>
      </c>
      <c r="AP568" t="str">
        <v>*******************</v>
      </c>
      <c r="AQ568">
        <v>1006.8</v>
      </c>
      <c r="AR568" t="str">
        <v xml:space="preserve">FCR-1.3.2 </v>
      </c>
      <c r="AS568" t="str">
        <v>Q3</v>
      </c>
    </row>
    <row r="569" spans="1:45" x14ac:dyDescent="0.25">
      <c r="A569" t="str">
        <v>B</v>
      </c>
      <c r="B569" t="str">
        <v>X5</v>
      </c>
      <c r="C569">
        <v>1573649</v>
      </c>
      <c r="D569">
        <v>2</v>
      </c>
      <c r="E569" s="2">
        <v>44834</v>
      </c>
      <c r="F569">
        <v>202209</v>
      </c>
      <c r="G569" t="str">
        <v>47586</v>
      </c>
      <c r="H569" t="str">
        <v>Personnel insurance (employees outside HO)</v>
      </c>
      <c r="I569">
        <v>590</v>
      </c>
      <c r="J569">
        <v>65802</v>
      </c>
      <c r="K569" t="str">
        <v>PID65000</v>
      </c>
      <c r="L569" t="str">
        <v>EU</v>
      </c>
      <c r="M569">
        <v>0</v>
      </c>
      <c r="N569">
        <v>0</v>
      </c>
      <c r="O569">
        <v>5</v>
      </c>
      <c r="P569" t="str">
        <v>Southeast Asia</v>
      </c>
      <c r="Q569">
        <v>0</v>
      </c>
      <c r="R569" t="str">
        <v>health **************urance *****</v>
      </c>
      <c r="S569">
        <v>7.49</v>
      </c>
      <c r="T569" t="str">
        <v>FCR-1.1.1.33</v>
      </c>
      <c r="U569" t="str">
        <v>Q3</v>
      </c>
      <c r="Y569" t="str">
        <v>B</v>
      </c>
      <c r="Z569" t="str">
        <v>H5</v>
      </c>
      <c r="AA569">
        <v>1573658</v>
      </c>
      <c r="AB569">
        <v>1</v>
      </c>
      <c r="AC569">
        <v>44834</v>
      </c>
      <c r="AD569">
        <v>202209</v>
      </c>
      <c r="AE569" t="str">
        <v>45812</v>
      </c>
      <c r="AF569" t="str">
        <v xml:space="preserve">Travel expenses, to/from </v>
      </c>
      <c r="AG569">
        <v>590</v>
      </c>
      <c r="AH569">
        <v>65810</v>
      </c>
      <c r="AI569" t="str">
        <v>PID65000</v>
      </c>
      <c r="AJ569" t="str">
        <v>EU</v>
      </c>
      <c r="AK569">
        <v>0</v>
      </c>
      <c r="AL569">
        <v>0</v>
      </c>
      <c r="AM569">
        <v>5</v>
      </c>
      <c r="AN569" t="str">
        <v>Southeast Asia</v>
      </c>
      <c r="AO569">
        <v>0</v>
      </c>
      <c r="AP569" t="str">
        <v>OneWorl**************_DaDa A*****</v>
      </c>
      <c r="AQ569">
        <v>-1006.8</v>
      </c>
      <c r="AR569" t="str">
        <v>FCR-</v>
      </c>
      <c r="AS569" t="str">
        <v>Q3</v>
      </c>
    </row>
    <row r="570" spans="1:45" x14ac:dyDescent="0.25">
      <c r="A570" t="str">
        <v>B</v>
      </c>
      <c r="B570" t="str">
        <v>X5</v>
      </c>
      <c r="C570">
        <v>1573650</v>
      </c>
      <c r="D570">
        <v>5</v>
      </c>
      <c r="E570" s="2">
        <v>44834</v>
      </c>
      <c r="F570">
        <v>202209</v>
      </c>
      <c r="G570" t="str">
        <v>46990</v>
      </c>
      <c r="H570" t="str">
        <v>Other external expenses</v>
      </c>
      <c r="I570">
        <v>590</v>
      </c>
      <c r="J570">
        <v>65805</v>
      </c>
      <c r="K570" t="str">
        <v>PID65000</v>
      </c>
      <c r="L570" t="str">
        <v>EU</v>
      </c>
      <c r="M570">
        <v>0</v>
      </c>
      <c r="N570">
        <v>0</v>
      </c>
      <c r="O570">
        <v>5</v>
      </c>
      <c r="P570" t="str">
        <v>Southeast Asia</v>
      </c>
      <c r="Q570">
        <v>0</v>
      </c>
      <c r="R570" t="str">
        <v>NSSF to**************2_EU*****</v>
      </c>
      <c r="S570">
        <v>2.0699999999999998</v>
      </c>
      <c r="T570" t="str">
        <v>FCR-1.1.2.27</v>
      </c>
      <c r="U570" t="str">
        <v>Q3</v>
      </c>
      <c r="Y570" t="str">
        <v>B</v>
      </c>
      <c r="Z570" t="str">
        <v>X5</v>
      </c>
      <c r="AA570">
        <v>1573654</v>
      </c>
      <c r="AB570">
        <v>2</v>
      </c>
      <c r="AC570">
        <v>44834</v>
      </c>
      <c r="AD570">
        <v>202209</v>
      </c>
      <c r="AE570" t="str">
        <v>44323</v>
      </c>
      <c r="AF570" t="str">
        <v>Sub granting</v>
      </c>
      <c r="AG570">
        <v>590</v>
      </c>
      <c r="AH570">
        <v>65830</v>
      </c>
      <c r="AI570" t="str">
        <v>PID65000</v>
      </c>
      <c r="AJ570" t="str">
        <v>EU</v>
      </c>
      <c r="AK570">
        <v>0</v>
      </c>
      <c r="AL570">
        <v>0</v>
      </c>
      <c r="AM570">
        <v>5</v>
      </c>
      <c r="AN570" t="str">
        <v>Southeast Asia</v>
      </c>
      <c r="AO570">
        <v>0</v>
      </c>
      <c r="AP570" t="str">
        <v>Q3-2022**************e from *****</v>
      </c>
      <c r="AQ570">
        <v>5735.8</v>
      </c>
      <c r="AR570" t="str">
        <v xml:space="preserve">FCR-6.3 </v>
      </c>
      <c r="AS570" t="str">
        <v>Q3</v>
      </c>
    </row>
    <row r="571" spans="1:45" x14ac:dyDescent="0.25">
      <c r="A571" t="str">
        <v>B</v>
      </c>
      <c r="B571" t="str">
        <v>X5</v>
      </c>
      <c r="C571">
        <v>1573650</v>
      </c>
      <c r="D571">
        <v>3</v>
      </c>
      <c r="E571" s="2">
        <v>44834</v>
      </c>
      <c r="F571">
        <v>202209</v>
      </c>
      <c r="G571" t="str">
        <v>46990</v>
      </c>
      <c r="H571" t="str">
        <v>Other external expenses</v>
      </c>
      <c r="I571">
        <v>590</v>
      </c>
      <c r="J571">
        <v>65802</v>
      </c>
      <c r="K571" t="str">
        <v>PID65000</v>
      </c>
      <c r="L571" t="str">
        <v>EU</v>
      </c>
      <c r="M571">
        <v>0</v>
      </c>
      <c r="N571">
        <v>0</v>
      </c>
      <c r="O571">
        <v>5</v>
      </c>
      <c r="P571" t="str">
        <v>Southeast Asia</v>
      </c>
      <c r="Q571">
        <v>0</v>
      </c>
      <c r="R571" t="str">
        <v>NSSF to**************2_EU*****</v>
      </c>
      <c r="S571">
        <v>9.91</v>
      </c>
      <c r="T571" t="str">
        <v>FCR-1.1.1.33</v>
      </c>
      <c r="U571" t="str">
        <v>Q3</v>
      </c>
      <c r="Y571" t="str">
        <v>B</v>
      </c>
      <c r="Z571" t="str">
        <v>X5</v>
      </c>
      <c r="AA571">
        <v>1573655</v>
      </c>
      <c r="AB571">
        <v>2</v>
      </c>
      <c r="AC571">
        <v>44834</v>
      </c>
      <c r="AD571">
        <v>202209</v>
      </c>
      <c r="AE571" t="str">
        <v>44323</v>
      </c>
      <c r="AF571" t="str">
        <v>Sub granting</v>
      </c>
      <c r="AG571">
        <v>590</v>
      </c>
      <c r="AH571">
        <v>65830</v>
      </c>
      <c r="AI571" t="str">
        <v>PID65000</v>
      </c>
      <c r="AJ571" t="str">
        <v>EU</v>
      </c>
      <c r="AK571">
        <v>0</v>
      </c>
      <c r="AL571">
        <v>0</v>
      </c>
      <c r="AM571">
        <v>5</v>
      </c>
      <c r="AN571" t="str">
        <v>Southeast Asia</v>
      </c>
      <c r="AO571">
        <v>0</v>
      </c>
      <c r="AP571" t="str">
        <v>Q3-2022**************re from*****</v>
      </c>
      <c r="AQ571">
        <v>7648.54</v>
      </c>
      <c r="AR571" t="str">
        <v xml:space="preserve">FCR-6.3 </v>
      </c>
      <c r="AS571" t="str">
        <v>Q3</v>
      </c>
    </row>
    <row r="572" spans="1:45" x14ac:dyDescent="0.25">
      <c r="A572" t="str">
        <v>B</v>
      </c>
      <c r="B572" t="str">
        <v>X5</v>
      </c>
      <c r="C572">
        <v>1573650</v>
      </c>
      <c r="D572">
        <v>2</v>
      </c>
      <c r="E572" s="2">
        <v>44834</v>
      </c>
      <c r="F572">
        <v>202209</v>
      </c>
      <c r="G572" t="str">
        <v>46990</v>
      </c>
      <c r="H572" t="str">
        <v>Other external expenses</v>
      </c>
      <c r="I572">
        <v>590</v>
      </c>
      <c r="J572">
        <v>65804</v>
      </c>
      <c r="K572" t="str">
        <v>PID65000</v>
      </c>
      <c r="L572" t="str">
        <v>EU</v>
      </c>
      <c r="M572">
        <v>0</v>
      </c>
      <c r="N572">
        <v>0</v>
      </c>
      <c r="O572">
        <v>5</v>
      </c>
      <c r="P572" t="str">
        <v>Southeast Asia</v>
      </c>
      <c r="Q572">
        <v>0</v>
      </c>
      <c r="R572" t="str">
        <v>NSSF to**************2_EU*****</v>
      </c>
      <c r="S572">
        <v>5.91</v>
      </c>
      <c r="T572" t="str">
        <v>FCR-1.1.2.26</v>
      </c>
      <c r="U572" t="str">
        <v>Q3</v>
      </c>
      <c r="Y572" t="str">
        <v>B</v>
      </c>
      <c r="Z572" t="str">
        <v>X5</v>
      </c>
      <c r="AA572">
        <v>1573656</v>
      </c>
      <c r="AB572">
        <v>2</v>
      </c>
      <c r="AC572">
        <v>44834</v>
      </c>
      <c r="AD572">
        <v>202209</v>
      </c>
      <c r="AE572" t="str">
        <v>44323</v>
      </c>
      <c r="AF572" t="str">
        <v>Sub granting</v>
      </c>
      <c r="AG572">
        <v>590</v>
      </c>
      <c r="AH572">
        <v>65830</v>
      </c>
      <c r="AI572" t="str">
        <v>PID65000</v>
      </c>
      <c r="AJ572" t="str">
        <v>EU</v>
      </c>
      <c r="AK572">
        <v>0</v>
      </c>
      <c r="AL572">
        <v>0</v>
      </c>
      <c r="AM572">
        <v>5</v>
      </c>
      <c r="AN572" t="str">
        <v>Southeast Asia</v>
      </c>
      <c r="AO572">
        <v>0</v>
      </c>
      <c r="AP572" t="str">
        <v>Q3-2022**************re from*****</v>
      </c>
      <c r="AQ572">
        <v>8417.52</v>
      </c>
      <c r="AR572" t="str">
        <v xml:space="preserve">FCR-6.3 </v>
      </c>
      <c r="AS572" t="str">
        <v>Q3</v>
      </c>
    </row>
    <row r="573" spans="1:45" x14ac:dyDescent="0.25">
      <c r="A573" t="str">
        <v>B</v>
      </c>
      <c r="B573" t="str">
        <v>X5</v>
      </c>
      <c r="C573">
        <v>1573651</v>
      </c>
      <c r="D573">
        <v>4</v>
      </c>
      <c r="E573" s="2">
        <v>44834</v>
      </c>
      <c r="F573">
        <v>202209</v>
      </c>
      <c r="G573" t="str">
        <v>47217</v>
      </c>
      <c r="H573" t="str">
        <v>Severance pay</v>
      </c>
      <c r="I573">
        <v>590</v>
      </c>
      <c r="J573">
        <v>65805</v>
      </c>
      <c r="K573" t="str">
        <v>PID65000</v>
      </c>
      <c r="L573" t="str">
        <v>EU</v>
      </c>
      <c r="M573">
        <v>0</v>
      </c>
      <c r="N573">
        <v>0</v>
      </c>
      <c r="O573">
        <v>5</v>
      </c>
      <c r="P573" t="str">
        <v>Southeast Asia</v>
      </c>
      <c r="Q573">
        <v>0</v>
      </c>
      <c r="R573" t="str">
        <v>Seniori**************a on Se*****</v>
      </c>
      <c r="S573">
        <v>8.19</v>
      </c>
      <c r="T573" t="str">
        <v>FCR-1.1.2.27</v>
      </c>
      <c r="U573" t="str">
        <v>Q3</v>
      </c>
      <c r="Y573" t="str">
        <v>B</v>
      </c>
      <c r="Z573" t="str">
        <v>X5</v>
      </c>
      <c r="AA573">
        <v>1573659</v>
      </c>
      <c r="AB573">
        <v>2</v>
      </c>
      <c r="AC573">
        <v>44834</v>
      </c>
      <c r="AD573">
        <v>202209</v>
      </c>
      <c r="AE573" t="str">
        <v>44323</v>
      </c>
      <c r="AF573" t="str">
        <v>Sub granting</v>
      </c>
      <c r="AG573">
        <v>590</v>
      </c>
      <c r="AH573">
        <v>65830</v>
      </c>
      <c r="AI573" t="str">
        <v>PID65000</v>
      </c>
      <c r="AJ573" t="str">
        <v>EU</v>
      </c>
      <c r="AK573">
        <v>0</v>
      </c>
      <c r="AL573">
        <v>0</v>
      </c>
      <c r="AM573">
        <v>5</v>
      </c>
      <c r="AN573" t="str">
        <v>Southeast Asia</v>
      </c>
      <c r="AO573">
        <v>0</v>
      </c>
      <c r="AP573" t="str">
        <v>Q3-2022**************ure fro*****</v>
      </c>
      <c r="AQ573">
        <v>8611.01</v>
      </c>
      <c r="AR573" t="str">
        <v xml:space="preserve">FCR-6.3 </v>
      </c>
      <c r="AS573" t="str">
        <v>Q3</v>
      </c>
    </row>
    <row r="574" spans="1:45" x14ac:dyDescent="0.25">
      <c r="A574" t="str">
        <v>B</v>
      </c>
      <c r="B574" t="str">
        <v>X5</v>
      </c>
      <c r="C574">
        <v>1573651</v>
      </c>
      <c r="D574">
        <v>1</v>
      </c>
      <c r="E574" s="2">
        <v>44834</v>
      </c>
      <c r="F574">
        <v>202209</v>
      </c>
      <c r="G574" t="str">
        <v>47217</v>
      </c>
      <c r="H574" t="str">
        <v>Severance pay</v>
      </c>
      <c r="I574">
        <v>590</v>
      </c>
      <c r="J574">
        <v>65804</v>
      </c>
      <c r="K574" t="str">
        <v>PID65000</v>
      </c>
      <c r="L574" t="str">
        <v>EU</v>
      </c>
      <c r="M574">
        <v>0</v>
      </c>
      <c r="N574">
        <v>0</v>
      </c>
      <c r="O574">
        <v>5</v>
      </c>
      <c r="P574" t="str">
        <v>Southeast Asia</v>
      </c>
      <c r="Q574">
        <v>0</v>
      </c>
      <c r="R574" t="str">
        <v>Seniori**************a on Se*****</v>
      </c>
      <c r="S574">
        <v>46.58</v>
      </c>
      <c r="T574" t="str">
        <v>FCR-1.1.2.26</v>
      </c>
      <c r="U574" t="str">
        <v>Q3</v>
      </c>
      <c r="Y574" t="str">
        <v>B</v>
      </c>
      <c r="Z574" t="str">
        <v>X1</v>
      </c>
      <c r="AA574">
        <v>2064292</v>
      </c>
      <c r="AB574">
        <v>15</v>
      </c>
      <c r="AC574">
        <v>44773</v>
      </c>
      <c r="AD574">
        <v>202207</v>
      </c>
      <c r="AE574" t="str">
        <v>49561</v>
      </c>
      <c r="AF574" t="str">
        <v>Internal expenses, employee costs</v>
      </c>
      <c r="AG574">
        <v>590</v>
      </c>
      <c r="AH574">
        <v>65808</v>
      </c>
      <c r="AI574" t="str">
        <v>PID65000</v>
      </c>
      <c r="AJ574" t="str">
        <v>EU</v>
      </c>
      <c r="AK574">
        <v>0</v>
      </c>
      <c r="AL574">
        <v>0</v>
      </c>
      <c r="AM574">
        <v>1</v>
      </c>
      <c r="AN574" t="str">
        <v>Head Office</v>
      </c>
      <c r="AO574">
        <v>0</v>
      </c>
      <c r="AP574" t="str">
        <v>Salary **************-Cambod*****</v>
      </c>
      <c r="AQ574">
        <v>700</v>
      </c>
      <c r="AR574" t="str">
        <v xml:space="preserve">FCR-1.2.15 </v>
      </c>
      <c r="AS574" t="str">
        <v>Q3</v>
      </c>
    </row>
    <row r="575" spans="1:45" x14ac:dyDescent="0.25">
      <c r="A575" t="str">
        <v>B</v>
      </c>
      <c r="B575" t="str">
        <v>X5</v>
      </c>
      <c r="C575">
        <v>1573651</v>
      </c>
      <c r="D575">
        <v>2</v>
      </c>
      <c r="E575" s="2">
        <v>44834</v>
      </c>
      <c r="F575">
        <v>202209</v>
      </c>
      <c r="G575" t="str">
        <v>47217</v>
      </c>
      <c r="H575" t="str">
        <v>Severance pay</v>
      </c>
      <c r="I575">
        <v>590</v>
      </c>
      <c r="J575">
        <v>65802</v>
      </c>
      <c r="K575" t="str">
        <v>PID65000</v>
      </c>
      <c r="L575" t="str">
        <v>EU</v>
      </c>
      <c r="M575">
        <v>0</v>
      </c>
      <c r="N575">
        <v>0</v>
      </c>
      <c r="O575">
        <v>5</v>
      </c>
      <c r="P575" t="str">
        <v>Southeast Asia</v>
      </c>
      <c r="Q575">
        <v>0</v>
      </c>
      <c r="R575" t="str">
        <v>Seniori**************y on Se*****</v>
      </c>
      <c r="S575">
        <v>110.63</v>
      </c>
      <c r="T575" t="str">
        <v>FCR-1.1.1.33</v>
      </c>
      <c r="U575" t="str">
        <v>Q3</v>
      </c>
      <c r="Y575" t="str">
        <v>B</v>
      </c>
      <c r="Z575" t="str">
        <v>X1</v>
      </c>
      <c r="AA575">
        <v>2064297</v>
      </c>
      <c r="AB575">
        <v>4</v>
      </c>
      <c r="AC575">
        <v>44773</v>
      </c>
      <c r="AD575">
        <v>202207</v>
      </c>
      <c r="AE575" t="str">
        <v>49510</v>
      </c>
      <c r="AF575" t="str">
        <v>Internal expenses, support TA/FC</v>
      </c>
      <c r="AG575">
        <v>590</v>
      </c>
      <c r="AH575">
        <v>65809</v>
      </c>
      <c r="AI575" t="str">
        <v>PID65000</v>
      </c>
      <c r="AJ575" t="str">
        <v>EU</v>
      </c>
      <c r="AK575">
        <v>0</v>
      </c>
      <c r="AL575">
        <v>0</v>
      </c>
      <c r="AM575">
        <v>1</v>
      </c>
      <c r="AN575" t="str">
        <v>Head Office</v>
      </c>
      <c r="AO575">
        <v>0</v>
      </c>
      <c r="AP575" t="str">
        <v>Interna**************022*****</v>
      </c>
      <c r="AQ575">
        <v>500</v>
      </c>
      <c r="AR575" t="str">
        <v xml:space="preserve">FCR-1.2.16 </v>
      </c>
      <c r="AS575" t="str">
        <v>Q3</v>
      </c>
    </row>
    <row r="576" spans="1:45" x14ac:dyDescent="0.25">
      <c r="A576" t="str">
        <v>B</v>
      </c>
      <c r="B576" t="str">
        <v>H5</v>
      </c>
      <c r="C576">
        <v>1573652</v>
      </c>
      <c r="D576">
        <v>0</v>
      </c>
      <c r="E576" s="2">
        <v>44834</v>
      </c>
      <c r="F576">
        <v>202209</v>
      </c>
      <c r="G576" t="str">
        <v>46570</v>
      </c>
      <c r="H576" t="str">
        <v>Banking costs</v>
      </c>
      <c r="I576">
        <v>590</v>
      </c>
      <c r="J576">
        <v>65827</v>
      </c>
      <c r="K576" t="str">
        <v>PID65000</v>
      </c>
      <c r="L576" t="str">
        <v>EU</v>
      </c>
      <c r="M576">
        <v>0</v>
      </c>
      <c r="N576">
        <v>0</v>
      </c>
      <c r="O576">
        <v>5</v>
      </c>
      <c r="P576" t="str">
        <v>Southeast Asia</v>
      </c>
      <c r="Q576">
        <v>0</v>
      </c>
      <c r="R576" t="str">
        <v>Monthly**************ep'2022*****</v>
      </c>
      <c r="S576">
        <v>1.5</v>
      </c>
      <c r="T576" t="str">
        <v xml:space="preserve">FCR-5.6 </v>
      </c>
      <c r="U576" t="str">
        <v>Q3</v>
      </c>
      <c r="Y576" t="str">
        <v>B</v>
      </c>
      <c r="Z576" t="str">
        <v>X1</v>
      </c>
      <c r="AA576">
        <v>2064330</v>
      </c>
      <c r="AB576">
        <v>15</v>
      </c>
      <c r="AC576">
        <v>44804</v>
      </c>
      <c r="AD576">
        <v>202208</v>
      </c>
      <c r="AE576" t="str">
        <v>49561</v>
      </c>
      <c r="AF576" t="str">
        <v>Internal expenses, employee costs</v>
      </c>
      <c r="AG576">
        <v>590</v>
      </c>
      <c r="AH576">
        <v>65808</v>
      </c>
      <c r="AI576" t="str">
        <v>PID65000</v>
      </c>
      <c r="AJ576" t="str">
        <v>EU</v>
      </c>
      <c r="AK576">
        <v>0</v>
      </c>
      <c r="AL576">
        <v>0</v>
      </c>
      <c r="AM576">
        <v>1</v>
      </c>
      <c r="AN576" t="str">
        <v>Head Office</v>
      </c>
      <c r="AO576">
        <v>0</v>
      </c>
      <c r="AP576" t="str">
        <v>Salary **************-Cambod*****</v>
      </c>
      <c r="AQ576">
        <v>700</v>
      </c>
      <c r="AR576" t="str">
        <v xml:space="preserve">FCR-1.2.15 </v>
      </c>
      <c r="AS576" t="str">
        <v>Q3</v>
      </c>
    </row>
    <row r="577" spans="1:45" x14ac:dyDescent="0.25">
      <c r="A577" t="str">
        <v>B</v>
      </c>
      <c r="B577" t="str">
        <v>H5</v>
      </c>
      <c r="C577">
        <v>1573653</v>
      </c>
      <c r="D577">
        <v>0</v>
      </c>
      <c r="E577" s="2">
        <v>44834</v>
      </c>
      <c r="F577">
        <v>202209</v>
      </c>
      <c r="G577" t="str">
        <v>47586</v>
      </c>
      <c r="H577" t="str">
        <v>Personnel insurance (employees outside HO)</v>
      </c>
      <c r="I577">
        <v>590</v>
      </c>
      <c r="J577">
        <v>65803</v>
      </c>
      <c r="K577" t="str">
        <v>PID65000</v>
      </c>
      <c r="L577" t="str">
        <v>EU</v>
      </c>
      <c r="M577">
        <v>0</v>
      </c>
      <c r="N577">
        <v>0</v>
      </c>
      <c r="O577">
        <v>5</v>
      </c>
      <c r="P577" t="str">
        <v>Southeast Asia</v>
      </c>
      <c r="Q577">
        <v>0</v>
      </c>
      <c r="R577" t="str">
        <v>travel **************e_DaDa *****</v>
      </c>
      <c r="S577">
        <v>35</v>
      </c>
      <c r="T577" t="str">
        <v>FCR-1.1.1.34</v>
      </c>
      <c r="U577" t="str">
        <v>Q3</v>
      </c>
      <c r="Y577" t="str">
        <v>B</v>
      </c>
      <c r="Z577" t="str">
        <v>X1</v>
      </c>
      <c r="AA577">
        <v>2064333</v>
      </c>
      <c r="AB577">
        <v>4</v>
      </c>
      <c r="AC577">
        <v>44804</v>
      </c>
      <c r="AD577">
        <v>202208</v>
      </c>
      <c r="AE577" t="str">
        <v>49510</v>
      </c>
      <c r="AF577" t="str">
        <v>Internal expenses, support TA/FC</v>
      </c>
      <c r="AG577">
        <v>590</v>
      </c>
      <c r="AH577">
        <v>65809</v>
      </c>
      <c r="AI577" t="str">
        <v>PID65000</v>
      </c>
      <c r="AJ577" t="str">
        <v>EU</v>
      </c>
      <c r="AK577">
        <v>0</v>
      </c>
      <c r="AL577">
        <v>0</v>
      </c>
      <c r="AM577">
        <v>1</v>
      </c>
      <c r="AN577" t="str">
        <v>Head Office</v>
      </c>
      <c r="AO577">
        <v>0</v>
      </c>
      <c r="AP577" t="str">
        <v>Interna**************i 2022*****</v>
      </c>
      <c r="AQ577">
        <v>300</v>
      </c>
      <c r="AR577" t="str">
        <v xml:space="preserve">FCR-1.2.16 </v>
      </c>
      <c r="AS577" t="str">
        <v>Q3</v>
      </c>
    </row>
    <row r="578" spans="1:45" x14ac:dyDescent="0.25">
      <c r="A578" t="str">
        <v>B</v>
      </c>
      <c r="B578" t="str">
        <v>H5</v>
      </c>
      <c r="C578">
        <v>1573653</v>
      </c>
      <c r="D578">
        <v>2</v>
      </c>
      <c r="E578" s="2">
        <v>44834</v>
      </c>
      <c r="F578">
        <v>202209</v>
      </c>
      <c r="G578" t="str">
        <v>45460</v>
      </c>
      <c r="H578" t="str">
        <v>Consumable materials</v>
      </c>
      <c r="I578">
        <v>590</v>
      </c>
      <c r="J578">
        <v>65822</v>
      </c>
      <c r="K578" t="str">
        <v>PID65000</v>
      </c>
      <c r="L578" t="str">
        <v>EU</v>
      </c>
      <c r="M578">
        <v>0</v>
      </c>
      <c r="N578">
        <v>0</v>
      </c>
      <c r="O578">
        <v>5</v>
      </c>
      <c r="P578" t="str">
        <v>Southeast Asia</v>
      </c>
      <c r="Q578">
        <v>0</v>
      </c>
      <c r="R578" t="str">
        <v>DaDa ta**************h 5.1X5*****</v>
      </c>
      <c r="S578">
        <v>5.5</v>
      </c>
      <c r="T578" t="str">
        <v xml:space="preserve">FCR-4.4 </v>
      </c>
      <c r="U578" t="str">
        <v>Q3</v>
      </c>
      <c r="Y578" t="str">
        <v>B</v>
      </c>
      <c r="Z578" t="str">
        <v>X1</v>
      </c>
      <c r="AA578">
        <v>2064382</v>
      </c>
      <c r="AB578">
        <v>15</v>
      </c>
      <c r="AC578">
        <v>44834</v>
      </c>
      <c r="AD578">
        <v>202209</v>
      </c>
      <c r="AE578" t="str">
        <v>49561</v>
      </c>
      <c r="AF578" t="str">
        <v>Internal expenses, employee costs</v>
      </c>
      <c r="AG578">
        <v>590</v>
      </c>
      <c r="AH578">
        <v>65808</v>
      </c>
      <c r="AI578" t="str">
        <v>PID65000</v>
      </c>
      <c r="AJ578" t="str">
        <v>EU</v>
      </c>
      <c r="AK578">
        <v>0</v>
      </c>
      <c r="AL578">
        <v>0</v>
      </c>
      <c r="AM578">
        <v>1</v>
      </c>
      <c r="AN578" t="str">
        <v>Head Office</v>
      </c>
      <c r="AO578">
        <v>0</v>
      </c>
      <c r="AP578" t="str">
        <v>Salary **************-Cambod*****</v>
      </c>
      <c r="AQ578">
        <v>700</v>
      </c>
      <c r="AR578" t="str">
        <v xml:space="preserve">FCR-1.2.15 </v>
      </c>
      <c r="AS578" t="str">
        <v>Q3</v>
      </c>
    </row>
    <row r="579" spans="1:45" x14ac:dyDescent="0.25">
      <c r="A579" t="str">
        <v>B</v>
      </c>
      <c r="B579" t="str">
        <v>H5</v>
      </c>
      <c r="C579">
        <v>1573653</v>
      </c>
      <c r="D579">
        <v>1</v>
      </c>
      <c r="E579" s="2">
        <v>44834</v>
      </c>
      <c r="F579">
        <v>202209</v>
      </c>
      <c r="G579" t="str">
        <v>45812</v>
      </c>
      <c r="H579" t="str">
        <v xml:space="preserve">Travel expenses, to/from </v>
      </c>
      <c r="I579">
        <v>590</v>
      </c>
      <c r="J579">
        <v>65803</v>
      </c>
      <c r="K579" t="str">
        <v>PID65000</v>
      </c>
      <c r="L579" t="str">
        <v>EU</v>
      </c>
      <c r="M579">
        <v>0</v>
      </c>
      <c r="N579">
        <v>0</v>
      </c>
      <c r="O579">
        <v>5</v>
      </c>
      <c r="P579" t="str">
        <v>Southeast Asia</v>
      </c>
      <c r="Q579">
        <v>0</v>
      </c>
      <c r="R579" t="str">
        <v>Visa fe**************ge_VFS *****</v>
      </c>
      <c r="S579">
        <v>168.6</v>
      </c>
      <c r="T579" t="str">
        <v>FCR-1.1.1.34</v>
      </c>
      <c r="U579" t="str">
        <v>Q3</v>
      </c>
      <c r="Y579" t="str">
        <v>B</v>
      </c>
      <c r="Z579" t="str">
        <v>X1</v>
      </c>
      <c r="AA579">
        <v>2064385</v>
      </c>
      <c r="AB579">
        <v>4</v>
      </c>
      <c r="AC579">
        <v>44834</v>
      </c>
      <c r="AD579">
        <v>202209</v>
      </c>
      <c r="AE579" t="str">
        <v>49510</v>
      </c>
      <c r="AF579" t="str">
        <v>Internal expenses, support TA/FC</v>
      </c>
      <c r="AG579">
        <v>590</v>
      </c>
      <c r="AH579">
        <v>65809</v>
      </c>
      <c r="AI579" t="str">
        <v>PID65000</v>
      </c>
      <c r="AJ579" t="str">
        <v>EU</v>
      </c>
      <c r="AK579">
        <v>0</v>
      </c>
      <c r="AL579">
        <v>0</v>
      </c>
      <c r="AM579">
        <v>1</v>
      </c>
      <c r="AN579" t="str">
        <v>Head Office</v>
      </c>
      <c r="AO579">
        <v>0</v>
      </c>
      <c r="AP579" t="str">
        <v>Interna**************ber 202*****</v>
      </c>
      <c r="AQ579">
        <v>300</v>
      </c>
      <c r="AR579" t="str">
        <v xml:space="preserve">FCR-1.2.16 </v>
      </c>
      <c r="AS579" t="str">
        <v>Q3</v>
      </c>
    </row>
    <row r="580" spans="1:45" x14ac:dyDescent="0.25">
      <c r="A580" t="str">
        <v>B</v>
      </c>
      <c r="B580" t="str">
        <v>H5</v>
      </c>
      <c r="C580">
        <v>1573641</v>
      </c>
      <c r="D580">
        <v>0</v>
      </c>
      <c r="E580" s="2">
        <v>44833</v>
      </c>
      <c r="F580">
        <v>202209</v>
      </c>
      <c r="G580" t="str">
        <v>45812</v>
      </c>
      <c r="H580" t="str">
        <v xml:space="preserve">Travel expenses, to/from </v>
      </c>
      <c r="I580">
        <v>590</v>
      </c>
      <c r="J580">
        <v>65810</v>
      </c>
      <c r="K580" t="str">
        <v>PID65000</v>
      </c>
      <c r="L580" t="str">
        <v>EU</v>
      </c>
      <c r="M580">
        <v>0</v>
      </c>
      <c r="N580">
        <v>0</v>
      </c>
      <c r="O580">
        <v>5</v>
      </c>
      <c r="P580" t="str">
        <v>Southeast Asia</v>
      </c>
      <c r="Q580">
        <v>0</v>
      </c>
      <c r="R580" t="str">
        <v>OneWorl**************_DaDa A*****</v>
      </c>
      <c r="S580">
        <v>1006.8</v>
      </c>
      <c r="T580" t="str">
        <v>FCR-</v>
      </c>
      <c r="U580" t="str">
        <v>Q3</v>
      </c>
      <c r="Y580" t="str">
        <v>B</v>
      </c>
      <c r="Z580" t="str">
        <v>X1</v>
      </c>
      <c r="AA580">
        <v>2064404</v>
      </c>
      <c r="AB580">
        <v>0</v>
      </c>
      <c r="AC580">
        <v>44834</v>
      </c>
      <c r="AD580">
        <v>202209</v>
      </c>
      <c r="AE580" t="str">
        <v>49510</v>
      </c>
      <c r="AF580" t="str">
        <v>Internal expenses, support TA/FC</v>
      </c>
      <c r="AG580">
        <v>590</v>
      </c>
      <c r="AH580">
        <v>65809</v>
      </c>
      <c r="AI580" t="str">
        <v>PID65000</v>
      </c>
      <c r="AJ580" t="str">
        <v>EU</v>
      </c>
      <c r="AK580">
        <v>0</v>
      </c>
      <c r="AL580">
        <v>0</v>
      </c>
      <c r="AM580">
        <v>1</v>
      </c>
      <c r="AN580" t="str">
        <v>Head Office</v>
      </c>
      <c r="AO580">
        <v>0</v>
      </c>
      <c r="AP580" t="str">
        <v>Corr In**************une 202*****</v>
      </c>
      <c r="AQ580">
        <v>-300</v>
      </c>
      <c r="AR580" t="str">
        <v xml:space="preserve">FCR-1.2.16 </v>
      </c>
      <c r="AS580" t="str">
        <v>Q3</v>
      </c>
    </row>
    <row r="581" spans="1:45" x14ac:dyDescent="0.25">
      <c r="A581" t="str">
        <v>B</v>
      </c>
      <c r="B581" t="str">
        <v>H5</v>
      </c>
      <c r="C581">
        <v>1573658</v>
      </c>
      <c r="D581">
        <v>0</v>
      </c>
      <c r="E581" s="2">
        <v>44834</v>
      </c>
      <c r="F581">
        <v>202209</v>
      </c>
      <c r="G581" t="str">
        <v>45812</v>
      </c>
      <c r="H581" t="str">
        <v xml:space="preserve">Travel expenses, to/from </v>
      </c>
      <c r="I581">
        <v>590</v>
      </c>
      <c r="J581">
        <v>65813</v>
      </c>
      <c r="K581" t="str">
        <v>PID65000</v>
      </c>
      <c r="L581" t="str">
        <v>EU</v>
      </c>
      <c r="M581">
        <v>0</v>
      </c>
      <c r="N581">
        <v>0</v>
      </c>
      <c r="O581">
        <v>5</v>
      </c>
      <c r="P581" t="str">
        <v>Southeast Asia</v>
      </c>
      <c r="Q581">
        <v>0</v>
      </c>
      <c r="R581" t="str">
        <v>*******************</v>
      </c>
      <c r="S581">
        <v>1006.8</v>
      </c>
      <c r="T581" t="str">
        <v xml:space="preserve">FCR-1.3.2 </v>
      </c>
      <c r="U581" t="str">
        <v>Q3</v>
      </c>
      <c r="Y581" t="str">
        <v>B</v>
      </c>
      <c r="Z581" t="str">
        <v>H5</v>
      </c>
      <c r="AA581">
        <v>1573661</v>
      </c>
      <c r="AB581">
        <v>4</v>
      </c>
      <c r="AC581">
        <v>44839</v>
      </c>
      <c r="AD581">
        <v>202210</v>
      </c>
      <c r="AE581" t="str">
        <v>45813</v>
      </c>
      <c r="AF581" t="str">
        <v xml:space="preserve">Travel expenses, not in </v>
      </c>
      <c r="AG581">
        <v>590</v>
      </c>
      <c r="AH581">
        <v>65814</v>
      </c>
      <c r="AI581" t="str">
        <v>PID65000</v>
      </c>
      <c r="AJ581" t="str">
        <v>EU</v>
      </c>
      <c r="AK581">
        <v>0</v>
      </c>
      <c r="AL581">
        <v>0</v>
      </c>
      <c r="AM581">
        <v>5</v>
      </c>
      <c r="AN581" t="str">
        <v>Southeast Asia</v>
      </c>
      <c r="AO581">
        <v>0</v>
      </c>
      <c r="AP581" t="str">
        <v>transpo**************reon_Fi*****</v>
      </c>
      <c r="AQ581">
        <v>440</v>
      </c>
      <c r="AR581" t="str">
        <v xml:space="preserve">FCR-2.4 </v>
      </c>
      <c r="AS581" t="str">
        <v>Q4</v>
      </c>
    </row>
    <row r="582" spans="1:45" x14ac:dyDescent="0.25">
      <c r="A582" t="str">
        <v>B</v>
      </c>
      <c r="B582" t="str">
        <v>H5</v>
      </c>
      <c r="C582">
        <v>1573658</v>
      </c>
      <c r="D582">
        <v>1</v>
      </c>
      <c r="E582" s="2">
        <v>44834</v>
      </c>
      <c r="F582">
        <v>202209</v>
      </c>
      <c r="G582" t="str">
        <v>45812</v>
      </c>
      <c r="H582" t="str">
        <v xml:space="preserve">Travel expenses, to/from </v>
      </c>
      <c r="I582">
        <v>590</v>
      </c>
      <c r="J582">
        <v>65810</v>
      </c>
      <c r="K582" t="str">
        <v>PID65000</v>
      </c>
      <c r="L582" t="str">
        <v>EU</v>
      </c>
      <c r="M582">
        <v>0</v>
      </c>
      <c r="N582">
        <v>0</v>
      </c>
      <c r="O582">
        <v>5</v>
      </c>
      <c r="P582" t="str">
        <v>Southeast Asia</v>
      </c>
      <c r="Q582">
        <v>0</v>
      </c>
      <c r="R582" t="str">
        <v>OneWorl**************_DaDa A*****</v>
      </c>
      <c r="S582">
        <v>-1006.8</v>
      </c>
      <c r="T582" t="str">
        <v>FCR-</v>
      </c>
      <c r="U582" t="str">
        <v>Q3</v>
      </c>
      <c r="Y582" t="str">
        <v>B</v>
      </c>
      <c r="Z582" t="str">
        <v>H1</v>
      </c>
      <c r="AA582">
        <v>2064409</v>
      </c>
      <c r="AB582">
        <v>0</v>
      </c>
      <c r="AC582">
        <v>44855</v>
      </c>
      <c r="AD582">
        <v>202210</v>
      </c>
      <c r="AE582" t="str">
        <v>46570</v>
      </c>
      <c r="AF582" t="str">
        <v>Banking costs</v>
      </c>
      <c r="AG582">
        <v>590</v>
      </c>
      <c r="AH582">
        <v>65827</v>
      </c>
      <c r="AI582" t="str">
        <v>PID65000</v>
      </c>
      <c r="AJ582" t="str">
        <v>EU</v>
      </c>
      <c r="AK582">
        <v>0</v>
      </c>
      <c r="AL582">
        <v>0</v>
      </c>
      <c r="AM582">
        <v>1</v>
      </c>
      <c r="AN582" t="str">
        <v>Head Office</v>
      </c>
      <c r="AO582">
        <v>0</v>
      </c>
      <c r="AP582" t="str">
        <v>Bankfee**************X 55809*****</v>
      </c>
      <c r="AQ582">
        <v>200</v>
      </c>
      <c r="AR582" t="str">
        <v xml:space="preserve">FCR-5.6 </v>
      </c>
      <c r="AS582" t="str">
        <v>Q4</v>
      </c>
    </row>
    <row r="583" spans="1:45" x14ac:dyDescent="0.25">
      <c r="A583" t="str">
        <v>B</v>
      </c>
      <c r="B583" t="str">
        <v>X5</v>
      </c>
      <c r="C583">
        <v>1573654</v>
      </c>
      <c r="D583">
        <v>2</v>
      </c>
      <c r="E583" s="2">
        <v>44834</v>
      </c>
      <c r="F583">
        <v>202209</v>
      </c>
      <c r="G583" t="str">
        <v>44323</v>
      </c>
      <c r="H583" t="str">
        <v>Sub granting</v>
      </c>
      <c r="I583">
        <v>590</v>
      </c>
      <c r="J583">
        <v>65830</v>
      </c>
      <c r="K583" t="str">
        <v>PID65000</v>
      </c>
      <c r="L583" t="str">
        <v>EU</v>
      </c>
      <c r="M583">
        <v>0</v>
      </c>
      <c r="N583">
        <v>0</v>
      </c>
      <c r="O583">
        <v>5</v>
      </c>
      <c r="P583" t="str">
        <v>Southeast Asia</v>
      </c>
      <c r="Q583">
        <v>0</v>
      </c>
      <c r="R583" t="str">
        <v>Q3-2022**************e from *****</v>
      </c>
      <c r="S583">
        <v>5735.8</v>
      </c>
      <c r="T583" t="str">
        <v xml:space="preserve">FCR-6.3 </v>
      </c>
      <c r="U583" t="str">
        <v>Q3</v>
      </c>
      <c r="Y583" t="str">
        <v>B</v>
      </c>
      <c r="Z583" t="str">
        <v>X5</v>
      </c>
      <c r="AA583">
        <v>1573684</v>
      </c>
      <c r="AB583">
        <v>5</v>
      </c>
      <c r="AC583">
        <v>44865</v>
      </c>
      <c r="AD583">
        <v>202210</v>
      </c>
      <c r="AE583" t="str">
        <v>46990</v>
      </c>
      <c r="AF583" t="str">
        <v>Other external expenses</v>
      </c>
      <c r="AG583">
        <v>590</v>
      </c>
      <c r="AH583">
        <v>65805</v>
      </c>
      <c r="AI583" t="str">
        <v>PID65000</v>
      </c>
      <c r="AJ583" t="str">
        <v>EU</v>
      </c>
      <c r="AK583">
        <v>0</v>
      </c>
      <c r="AL583">
        <v>0</v>
      </c>
      <c r="AM583">
        <v>5</v>
      </c>
      <c r="AN583" t="str">
        <v>Southeast Asia</v>
      </c>
      <c r="AO583">
        <v>0</v>
      </c>
      <c r="AP583" t="str">
        <v>NSSF to**************2_EU*****</v>
      </c>
      <c r="AQ583">
        <v>2.06</v>
      </c>
      <c r="AR583" t="str">
        <v>FCR-1.1.2.27</v>
      </c>
      <c r="AS583" t="str">
        <v>Q4</v>
      </c>
    </row>
    <row r="584" spans="1:45" x14ac:dyDescent="0.25">
      <c r="A584" t="str">
        <v>B</v>
      </c>
      <c r="B584" t="str">
        <v>X5</v>
      </c>
      <c r="C584">
        <v>1573655</v>
      </c>
      <c r="D584">
        <v>2</v>
      </c>
      <c r="E584" s="2">
        <v>44834</v>
      </c>
      <c r="F584">
        <v>202209</v>
      </c>
      <c r="G584" t="str">
        <v>44323</v>
      </c>
      <c r="H584" t="str">
        <v>Sub granting</v>
      </c>
      <c r="I584">
        <v>590</v>
      </c>
      <c r="J584">
        <v>65830</v>
      </c>
      <c r="K584" t="str">
        <v>PID65000</v>
      </c>
      <c r="L584" t="str">
        <v>EU</v>
      </c>
      <c r="M584">
        <v>0</v>
      </c>
      <c r="N584">
        <v>0</v>
      </c>
      <c r="O584">
        <v>5</v>
      </c>
      <c r="P584" t="str">
        <v>Southeast Asia</v>
      </c>
      <c r="Q584">
        <v>0</v>
      </c>
      <c r="R584" t="str">
        <v>Q3-2022**************re from*****</v>
      </c>
      <c r="S584">
        <v>7648.54</v>
      </c>
      <c r="T584" t="str">
        <v xml:space="preserve">FCR-6.3 </v>
      </c>
      <c r="U584" t="str">
        <v>Q3</v>
      </c>
      <c r="Y584" t="str">
        <v>B</v>
      </c>
      <c r="Z584" t="str">
        <v>X5</v>
      </c>
      <c r="AA584">
        <v>1573681</v>
      </c>
      <c r="AB584">
        <v>1</v>
      </c>
      <c r="AC584">
        <v>44865</v>
      </c>
      <c r="AD584">
        <v>202210</v>
      </c>
      <c r="AE584" t="str">
        <v>47211</v>
      </c>
      <c r="AF584" t="str">
        <v>Salary (employees outside HO)</v>
      </c>
      <c r="AG584">
        <v>590</v>
      </c>
      <c r="AH584">
        <v>65804</v>
      </c>
      <c r="AI584" t="str">
        <v>PID65000</v>
      </c>
      <c r="AJ584" t="str">
        <v>EU</v>
      </c>
      <c r="AK584">
        <v>0</v>
      </c>
      <c r="AL584">
        <v>0</v>
      </c>
      <c r="AM584">
        <v>5</v>
      </c>
      <c r="AN584" t="str">
        <v>Southeast Asia</v>
      </c>
      <c r="AO584">
        <v>0</v>
      </c>
      <c r="AP584" t="str">
        <v>Salary **************'22_EU*****</v>
      </c>
      <c r="AQ584">
        <v>828.33</v>
      </c>
      <c r="AR584" t="str">
        <v>FCR-1.1.2.26</v>
      </c>
      <c r="AS584" t="str">
        <v>Q4</v>
      </c>
    </row>
    <row r="585" spans="1:45" x14ac:dyDescent="0.25">
      <c r="A585" t="str">
        <v>B</v>
      </c>
      <c r="B585" t="str">
        <v>X5</v>
      </c>
      <c r="C585">
        <v>1573656</v>
      </c>
      <c r="D585">
        <v>2</v>
      </c>
      <c r="E585" s="2">
        <v>44834</v>
      </c>
      <c r="F585">
        <v>202209</v>
      </c>
      <c r="G585" t="str">
        <v>44323</v>
      </c>
      <c r="H585" t="str">
        <v>Sub granting</v>
      </c>
      <c r="I585">
        <v>590</v>
      </c>
      <c r="J585">
        <v>65830</v>
      </c>
      <c r="K585" t="str">
        <v>PID65000</v>
      </c>
      <c r="L585" t="str">
        <v>EU</v>
      </c>
      <c r="M585">
        <v>0</v>
      </c>
      <c r="N585">
        <v>0</v>
      </c>
      <c r="O585">
        <v>5</v>
      </c>
      <c r="P585" t="str">
        <v>Southeast Asia</v>
      </c>
      <c r="Q585">
        <v>0</v>
      </c>
      <c r="R585" t="str">
        <v>Q3-2022**************re from*****</v>
      </c>
      <c r="S585">
        <v>8417.52</v>
      </c>
      <c r="T585" t="str">
        <v xml:space="preserve">FCR-6.3 </v>
      </c>
      <c r="U585" t="str">
        <v>Q3</v>
      </c>
      <c r="Y585" t="str">
        <v>B</v>
      </c>
      <c r="Z585" t="str">
        <v>X5</v>
      </c>
      <c r="AA585">
        <v>1573681</v>
      </c>
      <c r="AB585">
        <v>2</v>
      </c>
      <c r="AC585">
        <v>44865</v>
      </c>
      <c r="AD585">
        <v>202210</v>
      </c>
      <c r="AE585" t="str">
        <v>47211</v>
      </c>
      <c r="AF585" t="str">
        <v>Salary (employees outside HO)</v>
      </c>
      <c r="AG585">
        <v>590</v>
      </c>
      <c r="AH585">
        <v>65802</v>
      </c>
      <c r="AI585" t="str">
        <v>PID65000</v>
      </c>
      <c r="AJ585" t="str">
        <v>EU</v>
      </c>
      <c r="AK585">
        <v>0</v>
      </c>
      <c r="AL585">
        <v>0</v>
      </c>
      <c r="AM585">
        <v>5</v>
      </c>
      <c r="AN585" t="str">
        <v>Southeast Asia</v>
      </c>
      <c r="AO585">
        <v>0</v>
      </c>
      <c r="AP585" t="str">
        <v>Salary **************'22_EU*****</v>
      </c>
      <c r="AQ585">
        <v>1947</v>
      </c>
      <c r="AR585" t="str">
        <v>FCR-1.1.1.33</v>
      </c>
      <c r="AS585" t="str">
        <v>Q4</v>
      </c>
    </row>
    <row r="586" spans="1:45" x14ac:dyDescent="0.25">
      <c r="A586" t="str">
        <v>B</v>
      </c>
      <c r="B586" t="str">
        <v>X5</v>
      </c>
      <c r="C586">
        <v>1573659</v>
      </c>
      <c r="D586">
        <v>2</v>
      </c>
      <c r="E586" s="2">
        <v>44834</v>
      </c>
      <c r="F586">
        <v>202209</v>
      </c>
      <c r="G586" t="str">
        <v>44323</v>
      </c>
      <c r="H586" t="str">
        <v>Sub granting</v>
      </c>
      <c r="I586">
        <v>590</v>
      </c>
      <c r="J586">
        <v>65830</v>
      </c>
      <c r="K586" t="str">
        <v>PID65000</v>
      </c>
      <c r="L586" t="str">
        <v>EU</v>
      </c>
      <c r="M586">
        <v>0</v>
      </c>
      <c r="N586">
        <v>0</v>
      </c>
      <c r="O586">
        <v>5</v>
      </c>
      <c r="P586" t="str">
        <v>Southeast Asia</v>
      </c>
      <c r="Q586">
        <v>0</v>
      </c>
      <c r="R586" t="str">
        <v>Q3-2022**************ure fro*****</v>
      </c>
      <c r="S586">
        <v>8611.01</v>
      </c>
      <c r="T586" t="str">
        <v xml:space="preserve">FCR-6.3 </v>
      </c>
      <c r="U586" t="str">
        <v>Q3</v>
      </c>
      <c r="Y586" t="str">
        <v>B</v>
      </c>
      <c r="Z586" t="str">
        <v>X5</v>
      </c>
      <c r="AA586">
        <v>1573681</v>
      </c>
      <c r="AB586">
        <v>4</v>
      </c>
      <c r="AC586">
        <v>44865</v>
      </c>
      <c r="AD586">
        <v>202210</v>
      </c>
      <c r="AE586" t="str">
        <v>47211</v>
      </c>
      <c r="AF586" t="str">
        <v>Salary (employees outside HO)</v>
      </c>
      <c r="AG586">
        <v>590</v>
      </c>
      <c r="AH586">
        <v>65805</v>
      </c>
      <c r="AI586" t="str">
        <v>PID65000</v>
      </c>
      <c r="AJ586" t="str">
        <v>EU</v>
      </c>
      <c r="AK586">
        <v>0</v>
      </c>
      <c r="AL586">
        <v>0</v>
      </c>
      <c r="AM586">
        <v>5</v>
      </c>
      <c r="AN586" t="str">
        <v>Southeast Asia</v>
      </c>
      <c r="AO586">
        <v>0</v>
      </c>
      <c r="AP586" t="str">
        <v>Salary **************'22_EU*****</v>
      </c>
      <c r="AQ586">
        <v>144.52000000000001</v>
      </c>
      <c r="AR586" t="str">
        <v>FCR-1.1.2.27</v>
      </c>
      <c r="AS586" t="str">
        <v>Q4</v>
      </c>
    </row>
    <row r="587" spans="1:45" x14ac:dyDescent="0.25">
      <c r="A587" t="str">
        <v>B</v>
      </c>
      <c r="B587" t="str">
        <v>X1</v>
      </c>
      <c r="C587">
        <v>2064292</v>
      </c>
      <c r="D587">
        <v>15</v>
      </c>
      <c r="E587" s="2">
        <v>44773</v>
      </c>
      <c r="F587">
        <v>202207</v>
      </c>
      <c r="G587" t="str">
        <v>49561</v>
      </c>
      <c r="H587" t="str">
        <v>Internal expenses, employee costs</v>
      </c>
      <c r="I587">
        <v>590</v>
      </c>
      <c r="J587">
        <v>65808</v>
      </c>
      <c r="K587" t="str">
        <v>PID65000</v>
      </c>
      <c r="L587" t="str">
        <v>EU</v>
      </c>
      <c r="M587">
        <v>0</v>
      </c>
      <c r="N587">
        <v>0</v>
      </c>
      <c r="O587">
        <v>1</v>
      </c>
      <c r="P587" t="str">
        <v>Head Office</v>
      </c>
      <c r="Q587">
        <v>0</v>
      </c>
      <c r="R587" t="str">
        <v>Salary **************-Cambod*****</v>
      </c>
      <c r="S587">
        <v>700</v>
      </c>
      <c r="T587" t="str">
        <v xml:space="preserve">FCR-1.2.15 </v>
      </c>
      <c r="U587" t="str">
        <v>Q3</v>
      </c>
      <c r="Y587" t="str">
        <v>B</v>
      </c>
      <c r="Z587" t="str">
        <v>X5</v>
      </c>
      <c r="AA587">
        <v>1573685</v>
      </c>
      <c r="AB587">
        <v>1</v>
      </c>
      <c r="AC587">
        <v>44865</v>
      </c>
      <c r="AD587">
        <v>202210</v>
      </c>
      <c r="AE587" t="str">
        <v>47217</v>
      </c>
      <c r="AF587" t="str">
        <v>Severance pay</v>
      </c>
      <c r="AG587">
        <v>590</v>
      </c>
      <c r="AH587">
        <v>65804</v>
      </c>
      <c r="AI587" t="str">
        <v>PID65000</v>
      </c>
      <c r="AJ587" t="str">
        <v>EU</v>
      </c>
      <c r="AK587">
        <v>0</v>
      </c>
      <c r="AL587">
        <v>0</v>
      </c>
      <c r="AM587">
        <v>5</v>
      </c>
      <c r="AN587" t="str">
        <v>Southeast Asia</v>
      </c>
      <c r="AO587">
        <v>0</v>
      </c>
      <c r="AP587" t="str">
        <v>Seniori**************Oct'22_*****</v>
      </c>
      <c r="AQ587">
        <v>47.06</v>
      </c>
      <c r="AR587" t="str">
        <v>FCR-1.1.2.26</v>
      </c>
      <c r="AS587" t="str">
        <v>Q4</v>
      </c>
    </row>
    <row r="588" spans="1:45" x14ac:dyDescent="0.25">
      <c r="A588" t="str">
        <v>B</v>
      </c>
      <c r="B588" t="str">
        <v>X1</v>
      </c>
      <c r="C588">
        <v>2064297</v>
      </c>
      <c r="D588">
        <v>4</v>
      </c>
      <c r="E588" s="2">
        <v>44773</v>
      </c>
      <c r="F588">
        <v>202207</v>
      </c>
      <c r="G588" t="str">
        <v>49510</v>
      </c>
      <c r="H588" t="str">
        <v>Internal expenses, support TA/FC</v>
      </c>
      <c r="I588">
        <v>590</v>
      </c>
      <c r="J588">
        <v>65809</v>
      </c>
      <c r="K588" t="str">
        <v>PID65000</v>
      </c>
      <c r="L588" t="str">
        <v>EU</v>
      </c>
      <c r="M588">
        <v>0</v>
      </c>
      <c r="N588">
        <v>0</v>
      </c>
      <c r="O588">
        <v>1</v>
      </c>
      <c r="P588" t="str">
        <v>Head Office</v>
      </c>
      <c r="Q588">
        <v>0</v>
      </c>
      <c r="R588" t="str">
        <v>Interna**************022*****</v>
      </c>
      <c r="S588">
        <v>500</v>
      </c>
      <c r="T588" t="str">
        <v xml:space="preserve">FCR-1.2.16 </v>
      </c>
      <c r="U588" t="str">
        <v>Q3</v>
      </c>
      <c r="Y588" t="str">
        <v>B</v>
      </c>
      <c r="Z588" t="str">
        <v>X5</v>
      </c>
      <c r="AA588">
        <v>1573685</v>
      </c>
      <c r="AB588">
        <v>2</v>
      </c>
      <c r="AC588">
        <v>44865</v>
      </c>
      <c r="AD588">
        <v>202210</v>
      </c>
      <c r="AE588" t="str">
        <v>47217</v>
      </c>
      <c r="AF588" t="str">
        <v>Severance pay</v>
      </c>
      <c r="AG588">
        <v>590</v>
      </c>
      <c r="AH588">
        <v>65802</v>
      </c>
      <c r="AI588" t="str">
        <v>PID65000</v>
      </c>
      <c r="AJ588" t="str">
        <v>EU</v>
      </c>
      <c r="AK588">
        <v>0</v>
      </c>
      <c r="AL588">
        <v>0</v>
      </c>
      <c r="AM588">
        <v>5</v>
      </c>
      <c r="AN588" t="str">
        <v>Southeast Asia</v>
      </c>
      <c r="AO588">
        <v>0</v>
      </c>
      <c r="AP588" t="str">
        <v>Seniori**************Oct'22_*****</v>
      </c>
      <c r="AQ588">
        <v>110.63</v>
      </c>
      <c r="AR588" t="str">
        <v>FCR-1.1.1.33</v>
      </c>
      <c r="AS588" t="str">
        <v>Q4</v>
      </c>
    </row>
    <row r="589" spans="1:45" x14ac:dyDescent="0.25">
      <c r="A589" t="str">
        <v>B</v>
      </c>
      <c r="B589" t="str">
        <v>X1</v>
      </c>
      <c r="C589">
        <v>2064330</v>
      </c>
      <c r="D589">
        <v>15</v>
      </c>
      <c r="E589" s="2">
        <v>44804</v>
      </c>
      <c r="F589">
        <v>202208</v>
      </c>
      <c r="G589" t="str">
        <v>49561</v>
      </c>
      <c r="H589" t="str">
        <v>Internal expenses, employee costs</v>
      </c>
      <c r="I589">
        <v>590</v>
      </c>
      <c r="J589">
        <v>65808</v>
      </c>
      <c r="K589" t="str">
        <v>PID65000</v>
      </c>
      <c r="L589" t="str">
        <v>EU</v>
      </c>
      <c r="M589">
        <v>0</v>
      </c>
      <c r="N589">
        <v>0</v>
      </c>
      <c r="O589">
        <v>1</v>
      </c>
      <c r="P589" t="str">
        <v>Head Office</v>
      </c>
      <c r="Q589">
        <v>0</v>
      </c>
      <c r="R589" t="str">
        <v>Salary **************-Cambod*****</v>
      </c>
      <c r="S589">
        <v>700</v>
      </c>
      <c r="T589" t="str">
        <v xml:space="preserve">FCR-1.2.15 </v>
      </c>
      <c r="U589" t="str">
        <v>Q3</v>
      </c>
      <c r="Y589" t="str">
        <v>B</v>
      </c>
      <c r="Z589" t="str">
        <v>X5</v>
      </c>
      <c r="AA589">
        <v>1573685</v>
      </c>
      <c r="AB589">
        <v>4</v>
      </c>
      <c r="AC589">
        <v>44865</v>
      </c>
      <c r="AD589">
        <v>202210</v>
      </c>
      <c r="AE589" t="str">
        <v>47217</v>
      </c>
      <c r="AF589" t="str">
        <v>Severance pay</v>
      </c>
      <c r="AG589">
        <v>590</v>
      </c>
      <c r="AH589">
        <v>65805</v>
      </c>
      <c r="AI589" t="str">
        <v>PID65000</v>
      </c>
      <c r="AJ589" t="str">
        <v>EU</v>
      </c>
      <c r="AK589">
        <v>0</v>
      </c>
      <c r="AL589">
        <v>0</v>
      </c>
      <c r="AM589">
        <v>5</v>
      </c>
      <c r="AN589" t="str">
        <v>Southeast Asia</v>
      </c>
      <c r="AO589">
        <v>0</v>
      </c>
      <c r="AP589" t="str">
        <v>Seniori**************Oct'22_*****</v>
      </c>
      <c r="AQ589">
        <v>8.2100000000000009</v>
      </c>
      <c r="AR589" t="str">
        <v>FCR-1.1.2.27</v>
      </c>
      <c r="AS589" t="str">
        <v>Q4</v>
      </c>
    </row>
    <row r="590" spans="1:45" x14ac:dyDescent="0.25">
      <c r="A590" t="str">
        <v>B</v>
      </c>
      <c r="B590" t="str">
        <v>X1</v>
      </c>
      <c r="C590">
        <v>2064333</v>
      </c>
      <c r="D590">
        <v>4</v>
      </c>
      <c r="E590" s="2">
        <v>44804</v>
      </c>
      <c r="F590">
        <v>202208</v>
      </c>
      <c r="G590" t="str">
        <v>49510</v>
      </c>
      <c r="H590" t="str">
        <v>Internal expenses, support TA/FC</v>
      </c>
      <c r="I590">
        <v>590</v>
      </c>
      <c r="J590">
        <v>65809</v>
      </c>
      <c r="K590" t="str">
        <v>PID65000</v>
      </c>
      <c r="L590" t="str">
        <v>EU</v>
      </c>
      <c r="M590">
        <v>0</v>
      </c>
      <c r="N590">
        <v>0</v>
      </c>
      <c r="O590">
        <v>1</v>
      </c>
      <c r="P590" t="str">
        <v>Head Office</v>
      </c>
      <c r="Q590">
        <v>0</v>
      </c>
      <c r="R590" t="str">
        <v>Interna**************i 2022*****</v>
      </c>
      <c r="S590">
        <v>300</v>
      </c>
      <c r="T590" t="str">
        <v xml:space="preserve">FCR-1.2.16 </v>
      </c>
      <c r="U590" t="str">
        <v>Q3</v>
      </c>
      <c r="Y590" t="str">
        <v>B</v>
      </c>
      <c r="Z590" t="str">
        <v>X5</v>
      </c>
      <c r="AA590">
        <v>1573686</v>
      </c>
      <c r="AB590">
        <v>2</v>
      </c>
      <c r="AC590">
        <v>44865</v>
      </c>
      <c r="AD590">
        <v>202210</v>
      </c>
      <c r="AE590" t="str">
        <v>47217</v>
      </c>
      <c r="AF590" t="str">
        <v>Severance pay</v>
      </c>
      <c r="AG590">
        <v>590</v>
      </c>
      <c r="AH590">
        <v>65804</v>
      </c>
      <c r="AI590" t="str">
        <v>PID65000</v>
      </c>
      <c r="AJ590" t="str">
        <v>EU</v>
      </c>
      <c r="AK590">
        <v>0</v>
      </c>
      <c r="AL590">
        <v>0</v>
      </c>
      <c r="AM590">
        <v>5</v>
      </c>
      <c r="AN590" t="str">
        <v>Southeast Asia</v>
      </c>
      <c r="AO590">
        <v>0</v>
      </c>
      <c r="AP590" t="str">
        <v>NSSF-Pe************** in Oct*****</v>
      </c>
      <c r="AQ590">
        <v>3.49</v>
      </c>
      <c r="AR590" t="str">
        <v>FCR-1.1.2.26</v>
      </c>
      <c r="AS590" t="str">
        <v>Q4</v>
      </c>
    </row>
    <row r="591" spans="1:45" x14ac:dyDescent="0.25">
      <c r="A591" t="str">
        <v>B</v>
      </c>
      <c r="B591" t="str">
        <v>X1</v>
      </c>
      <c r="C591">
        <v>2064382</v>
      </c>
      <c r="D591">
        <v>15</v>
      </c>
      <c r="E591" s="2">
        <v>44834</v>
      </c>
      <c r="F591">
        <v>202209</v>
      </c>
      <c r="G591" t="str">
        <v>49561</v>
      </c>
      <c r="H591" t="str">
        <v>Internal expenses, employee costs</v>
      </c>
      <c r="I591">
        <v>590</v>
      </c>
      <c r="J591">
        <v>65808</v>
      </c>
      <c r="K591" t="str">
        <v>PID65000</v>
      </c>
      <c r="L591" t="str">
        <v>EU</v>
      </c>
      <c r="M591">
        <v>0</v>
      </c>
      <c r="N591">
        <v>0</v>
      </c>
      <c r="O591">
        <v>1</v>
      </c>
      <c r="P591" t="str">
        <v>Head Office</v>
      </c>
      <c r="Q591">
        <v>0</v>
      </c>
      <c r="R591" t="str">
        <v>Salary **************-Cambod*****</v>
      </c>
      <c r="S591">
        <v>700</v>
      </c>
      <c r="T591" t="str">
        <v xml:space="preserve">FCR-1.2.15 </v>
      </c>
      <c r="U591" t="str">
        <v>Q3</v>
      </c>
      <c r="Y591" t="str">
        <v>B</v>
      </c>
      <c r="Z591" t="str">
        <v>X5</v>
      </c>
      <c r="AA591">
        <v>1573686</v>
      </c>
      <c r="AB591">
        <v>3</v>
      </c>
      <c r="AC591">
        <v>44865</v>
      </c>
      <c r="AD591">
        <v>202210</v>
      </c>
      <c r="AE591" t="str">
        <v>47217</v>
      </c>
      <c r="AF591" t="str">
        <v>Severance pay</v>
      </c>
      <c r="AG591">
        <v>590</v>
      </c>
      <c r="AH591">
        <v>65802</v>
      </c>
      <c r="AI591" t="str">
        <v>PID65000</v>
      </c>
      <c r="AJ591" t="str">
        <v>EU</v>
      </c>
      <c r="AK591">
        <v>0</v>
      </c>
      <c r="AL591">
        <v>0</v>
      </c>
      <c r="AM591">
        <v>5</v>
      </c>
      <c r="AN591" t="str">
        <v>Southeast Asia</v>
      </c>
      <c r="AO591">
        <v>0</v>
      </c>
      <c r="AP591" t="str">
        <v>NSSF-Pe************** in Oct*****</v>
      </c>
      <c r="AQ591">
        <v>5.79</v>
      </c>
      <c r="AR591" t="str">
        <v>FCR-1.1.1.33</v>
      </c>
      <c r="AS591" t="str">
        <v>Q4</v>
      </c>
    </row>
    <row r="592" spans="1:45" x14ac:dyDescent="0.25">
      <c r="A592" t="str">
        <v>B</v>
      </c>
      <c r="B592" t="str">
        <v>X1</v>
      </c>
      <c r="C592">
        <v>2064385</v>
      </c>
      <c r="D592">
        <v>4</v>
      </c>
      <c r="E592" s="2">
        <v>44834</v>
      </c>
      <c r="F592">
        <v>202209</v>
      </c>
      <c r="G592" t="str">
        <v>49510</v>
      </c>
      <c r="H592" t="str">
        <v>Internal expenses, support TA/FC</v>
      </c>
      <c r="I592">
        <v>590</v>
      </c>
      <c r="J592">
        <v>65809</v>
      </c>
      <c r="K592" t="str">
        <v>PID65000</v>
      </c>
      <c r="L592" t="str">
        <v>EU</v>
      </c>
      <c r="M592">
        <v>0</v>
      </c>
      <c r="N592">
        <v>0</v>
      </c>
      <c r="O592">
        <v>1</v>
      </c>
      <c r="P592" t="str">
        <v>Head Office</v>
      </c>
      <c r="Q592">
        <v>0</v>
      </c>
      <c r="R592" t="str">
        <v>Interna**************ber 202*****</v>
      </c>
      <c r="S592">
        <v>300</v>
      </c>
      <c r="T592" t="str">
        <v xml:space="preserve">FCR-1.2.16 </v>
      </c>
      <c r="U592" t="str">
        <v>Q3</v>
      </c>
      <c r="Y592" t="str">
        <v>B</v>
      </c>
      <c r="Z592" t="str">
        <v>X5</v>
      </c>
      <c r="AA592">
        <v>1573686</v>
      </c>
      <c r="AB592">
        <v>5</v>
      </c>
      <c r="AC592">
        <v>44865</v>
      </c>
      <c r="AD592">
        <v>202210</v>
      </c>
      <c r="AE592" t="str">
        <v>47217</v>
      </c>
      <c r="AF592" t="str">
        <v>Severance pay</v>
      </c>
      <c r="AG592">
        <v>590</v>
      </c>
      <c r="AH592">
        <v>65805</v>
      </c>
      <c r="AI592" t="str">
        <v>PID65000</v>
      </c>
      <c r="AJ592" t="str">
        <v>EU</v>
      </c>
      <c r="AK592">
        <v>0</v>
      </c>
      <c r="AL592">
        <v>0</v>
      </c>
      <c r="AM592">
        <v>5</v>
      </c>
      <c r="AN592" t="str">
        <v>Southeast Asia</v>
      </c>
      <c r="AO592">
        <v>0</v>
      </c>
      <c r="AP592" t="str">
        <v>NSSF-Pe************** in Oct*****</v>
      </c>
      <c r="AQ592">
        <v>1.21</v>
      </c>
      <c r="AR592" t="str">
        <v>FCR-1.1.2.27</v>
      </c>
      <c r="AS592" t="str">
        <v>Q4</v>
      </c>
    </row>
    <row r="593" spans="1:45" x14ac:dyDescent="0.25">
      <c r="A593" t="str">
        <v>B</v>
      </c>
      <c r="B593" t="str">
        <v>X1</v>
      </c>
      <c r="C593">
        <v>2064404</v>
      </c>
      <c r="D593">
        <v>0</v>
      </c>
      <c r="E593" s="2">
        <v>44834</v>
      </c>
      <c r="F593">
        <v>202209</v>
      </c>
      <c r="G593" t="str">
        <v>49510</v>
      </c>
      <c r="H593" t="str">
        <v>Internal expenses, support TA/FC</v>
      </c>
      <c r="I593">
        <v>590</v>
      </c>
      <c r="J593">
        <v>65809</v>
      </c>
      <c r="K593" t="str">
        <v>PID65000</v>
      </c>
      <c r="L593" t="str">
        <v>EU</v>
      </c>
      <c r="M593">
        <v>0</v>
      </c>
      <c r="N593">
        <v>0</v>
      </c>
      <c r="O593">
        <v>1</v>
      </c>
      <c r="P593" t="str">
        <v>Head Office</v>
      </c>
      <c r="Q593">
        <v>0</v>
      </c>
      <c r="R593" t="str">
        <v>Corr In**************une 202*****</v>
      </c>
      <c r="S593">
        <v>-300</v>
      </c>
      <c r="T593" t="str">
        <v xml:space="preserve">FCR-1.2.16 </v>
      </c>
      <c r="U593" t="str">
        <v>Q3</v>
      </c>
      <c r="Y593" t="str">
        <v>B</v>
      </c>
      <c r="Z593" t="str">
        <v>X5</v>
      </c>
      <c r="AA593">
        <v>1573684</v>
      </c>
      <c r="AB593">
        <v>2</v>
      </c>
      <c r="AC593">
        <v>44865</v>
      </c>
      <c r="AD593">
        <v>202210</v>
      </c>
      <c r="AE593" t="str">
        <v>46990</v>
      </c>
      <c r="AF593" t="str">
        <v>Other external expenses</v>
      </c>
      <c r="AG593">
        <v>590</v>
      </c>
      <c r="AH593">
        <v>65804</v>
      </c>
      <c r="AI593" t="str">
        <v>PID65000</v>
      </c>
      <c r="AJ593" t="str">
        <v>EU</v>
      </c>
      <c r="AK593">
        <v>0</v>
      </c>
      <c r="AL593">
        <v>0</v>
      </c>
      <c r="AM593">
        <v>5</v>
      </c>
      <c r="AN593" t="str">
        <v>Southeast Asia</v>
      </c>
      <c r="AO593">
        <v>0</v>
      </c>
      <c r="AP593" t="str">
        <v>NSSF to**************2_EU*****</v>
      </c>
      <c r="AQ593">
        <v>5.93</v>
      </c>
      <c r="AR593" t="str">
        <v>FCR-1.1.2.26</v>
      </c>
      <c r="AS593" t="str">
        <v>Q4</v>
      </c>
    </row>
    <row r="594" spans="1:45" x14ac:dyDescent="0.25">
      <c r="A594" t="str">
        <v>B</v>
      </c>
      <c r="B594" t="str">
        <v>H5</v>
      </c>
      <c r="C594">
        <v>1573661</v>
      </c>
      <c r="D594">
        <v>4</v>
      </c>
      <c r="E594" s="2">
        <v>44839</v>
      </c>
      <c r="F594">
        <v>202210</v>
      </c>
      <c r="G594" t="str">
        <v>45813</v>
      </c>
      <c r="H594" t="str">
        <v xml:space="preserve">Travel expenses, not in </v>
      </c>
      <c r="I594">
        <v>590</v>
      </c>
      <c r="J594">
        <v>65814</v>
      </c>
      <c r="K594" t="str">
        <v>PID65000</v>
      </c>
      <c r="L594" t="str">
        <v>EU</v>
      </c>
      <c r="M594">
        <v>0</v>
      </c>
      <c r="N594">
        <v>0</v>
      </c>
      <c r="O594">
        <v>5</v>
      </c>
      <c r="P594" t="str">
        <v>Southeast Asia</v>
      </c>
      <c r="Q594">
        <v>0</v>
      </c>
      <c r="R594" t="str">
        <v>transpo**************reon_Fi*****</v>
      </c>
      <c r="S594">
        <v>440</v>
      </c>
      <c r="T594" t="str">
        <v xml:space="preserve">FCR-2.4 </v>
      </c>
      <c r="U594" t="str">
        <v>Q4</v>
      </c>
      <c r="Y594" t="str">
        <v>B</v>
      </c>
      <c r="Z594" t="str">
        <v>X5</v>
      </c>
      <c r="AA594">
        <v>1573684</v>
      </c>
      <c r="AB594">
        <v>3</v>
      </c>
      <c r="AC594">
        <v>44865</v>
      </c>
      <c r="AD594">
        <v>202210</v>
      </c>
      <c r="AE594" t="str">
        <v>46990</v>
      </c>
      <c r="AF594" t="str">
        <v>Other external expenses</v>
      </c>
      <c r="AG594">
        <v>590</v>
      </c>
      <c r="AH594">
        <v>65802</v>
      </c>
      <c r="AI594" t="str">
        <v>PID65000</v>
      </c>
      <c r="AJ594" t="str">
        <v>EU</v>
      </c>
      <c r="AK594">
        <v>0</v>
      </c>
      <c r="AL594">
        <v>0</v>
      </c>
      <c r="AM594">
        <v>5</v>
      </c>
      <c r="AN594" t="str">
        <v>Southeast Asia</v>
      </c>
      <c r="AO594">
        <v>0</v>
      </c>
      <c r="AP594" t="str">
        <v>NSSF to**************2_EU*****</v>
      </c>
      <c r="AQ594">
        <v>9.85</v>
      </c>
      <c r="AR594" t="str">
        <v>FCR-1.1.1.33</v>
      </c>
      <c r="AS594" t="str">
        <v>Q4</v>
      </c>
    </row>
    <row r="595" spans="1:45" x14ac:dyDescent="0.25">
      <c r="A595" t="str">
        <v>B</v>
      </c>
      <c r="B595" t="str">
        <v>H1</v>
      </c>
      <c r="C595">
        <v>2064409</v>
      </c>
      <c r="D595">
        <v>0</v>
      </c>
      <c r="E595" s="2">
        <v>44855</v>
      </c>
      <c r="F595">
        <v>202210</v>
      </c>
      <c r="G595" t="str">
        <v>46570</v>
      </c>
      <c r="H595" t="str">
        <v>Banking costs</v>
      </c>
      <c r="I595">
        <v>590</v>
      </c>
      <c r="J595">
        <v>65827</v>
      </c>
      <c r="K595" t="str">
        <v>PID65000</v>
      </c>
      <c r="L595" t="str">
        <v>EU</v>
      </c>
      <c r="M595">
        <v>0</v>
      </c>
      <c r="N595">
        <v>0</v>
      </c>
      <c r="O595">
        <v>1</v>
      </c>
      <c r="P595" t="str">
        <v>Head Office</v>
      </c>
      <c r="Q595">
        <v>0</v>
      </c>
      <c r="R595" t="str">
        <v>Bankfee**************X 55809*****</v>
      </c>
      <c r="S595">
        <v>200</v>
      </c>
      <c r="T595" t="str">
        <v xml:space="preserve">FCR-5.6 </v>
      </c>
      <c r="U595" t="str">
        <v>Q4</v>
      </c>
      <c r="Y595" t="str">
        <v>B</v>
      </c>
      <c r="Z595" t="str">
        <v>X5</v>
      </c>
      <c r="AA595">
        <v>1573678</v>
      </c>
      <c r="AB595">
        <v>0</v>
      </c>
      <c r="AC595">
        <v>44865</v>
      </c>
      <c r="AD595">
        <v>202210</v>
      </c>
      <c r="AE595" t="str">
        <v>46570</v>
      </c>
      <c r="AF595" t="str">
        <v>Banking costs</v>
      </c>
      <c r="AG595">
        <v>590</v>
      </c>
      <c r="AH595">
        <v>65827</v>
      </c>
      <c r="AI595" t="str">
        <v>PID65000</v>
      </c>
      <c r="AJ595" t="str">
        <v>EU</v>
      </c>
      <c r="AK595">
        <v>0</v>
      </c>
      <c r="AL595">
        <v>0</v>
      </c>
      <c r="AM595">
        <v>5</v>
      </c>
      <c r="AN595" t="str">
        <v>Southeast Asia</v>
      </c>
      <c r="AO595">
        <v>0</v>
      </c>
      <c r="AP595" t="str">
        <v>Monthly**************ct'22*****</v>
      </c>
      <c r="AQ595">
        <v>1.5</v>
      </c>
      <c r="AR595" t="str">
        <v xml:space="preserve">FCR-5.6 </v>
      </c>
      <c r="AS595" t="str">
        <v>Q4</v>
      </c>
    </row>
    <row r="596" spans="1:45" x14ac:dyDescent="0.25">
      <c r="A596" t="str">
        <v>B</v>
      </c>
      <c r="B596" t="str">
        <v>X5</v>
      </c>
      <c r="C596">
        <v>1573684</v>
      </c>
      <c r="D596">
        <v>5</v>
      </c>
      <c r="E596" s="2">
        <v>44865</v>
      </c>
      <c r="F596">
        <v>202210</v>
      </c>
      <c r="G596" t="str">
        <v>46990</v>
      </c>
      <c r="H596" t="str">
        <v>Other external expenses</v>
      </c>
      <c r="I596">
        <v>590</v>
      </c>
      <c r="J596">
        <v>65805</v>
      </c>
      <c r="K596" t="str">
        <v>PID65000</v>
      </c>
      <c r="L596" t="str">
        <v>EU</v>
      </c>
      <c r="M596">
        <v>0</v>
      </c>
      <c r="N596">
        <v>0</v>
      </c>
      <c r="O596">
        <v>5</v>
      </c>
      <c r="P596" t="str">
        <v>Southeast Asia</v>
      </c>
      <c r="Q596">
        <v>0</v>
      </c>
      <c r="R596" t="str">
        <v>NSSF to**************2_EU*****</v>
      </c>
      <c r="S596">
        <v>2.06</v>
      </c>
      <c r="T596" t="str">
        <v>FCR-1.1.2.27</v>
      </c>
      <c r="U596" t="str">
        <v>Q4</v>
      </c>
      <c r="Y596" t="str">
        <v>B</v>
      </c>
      <c r="Z596" t="str">
        <v>X5</v>
      </c>
      <c r="AA596">
        <v>1573678</v>
      </c>
      <c r="AB596">
        <v>11</v>
      </c>
      <c r="AC596">
        <v>44865</v>
      </c>
      <c r="AD596">
        <v>202210</v>
      </c>
      <c r="AE596" t="str">
        <v>46570</v>
      </c>
      <c r="AF596" t="str">
        <v>Banking costs</v>
      </c>
      <c r="AG596">
        <v>590</v>
      </c>
      <c r="AH596">
        <v>65827</v>
      </c>
      <c r="AI596" t="str">
        <v>PID65000</v>
      </c>
      <c r="AJ596" t="str">
        <v>EU</v>
      </c>
      <c r="AK596">
        <v>0</v>
      </c>
      <c r="AL596">
        <v>0</v>
      </c>
      <c r="AM596">
        <v>5</v>
      </c>
      <c r="AN596" t="str">
        <v>Southeast Asia</v>
      </c>
      <c r="AO596">
        <v>0</v>
      </c>
      <c r="AP596" t="str">
        <v>bank fe**************transfe*****</v>
      </c>
      <c r="AQ596">
        <v>3</v>
      </c>
      <c r="AR596" t="str">
        <v xml:space="preserve">FCR-5.6 </v>
      </c>
      <c r="AS596" t="str">
        <v>Q4</v>
      </c>
    </row>
    <row r="597" spans="1:45" x14ac:dyDescent="0.25">
      <c r="A597" t="str">
        <v>B</v>
      </c>
      <c r="B597" t="str">
        <v>X5</v>
      </c>
      <c r="C597">
        <v>1573681</v>
      </c>
      <c r="D597">
        <v>1</v>
      </c>
      <c r="E597" s="2">
        <v>44865</v>
      </c>
      <c r="F597">
        <v>202210</v>
      </c>
      <c r="G597" t="str">
        <v>47211</v>
      </c>
      <c r="H597" t="str">
        <v>Salary (employees outside HO)</v>
      </c>
      <c r="I597">
        <v>590</v>
      </c>
      <c r="J597">
        <v>65804</v>
      </c>
      <c r="K597" t="str">
        <v>PID65000</v>
      </c>
      <c r="L597" t="str">
        <v>EU</v>
      </c>
      <c r="M597">
        <v>0</v>
      </c>
      <c r="N597">
        <v>0</v>
      </c>
      <c r="O597">
        <v>5</v>
      </c>
      <c r="P597" t="str">
        <v>Southeast Asia</v>
      </c>
      <c r="Q597">
        <v>0</v>
      </c>
      <c r="R597" t="str">
        <v>Salary **************'22_EU*****</v>
      </c>
      <c r="S597">
        <v>828.33</v>
      </c>
      <c r="T597" t="str">
        <v>FCR-1.1.2.26</v>
      </c>
      <c r="U597" t="str">
        <v>Q4</v>
      </c>
      <c r="Y597" t="str">
        <v>B</v>
      </c>
      <c r="Z597" t="str">
        <v>H5</v>
      </c>
      <c r="AA597">
        <v>1573679</v>
      </c>
      <c r="AB597">
        <v>0</v>
      </c>
      <c r="AC597">
        <v>44865</v>
      </c>
      <c r="AD597">
        <v>202210</v>
      </c>
      <c r="AE597" t="str">
        <v>46212</v>
      </c>
      <c r="AF597" t="str">
        <v>Mobile telephone</v>
      </c>
      <c r="AG597">
        <v>590</v>
      </c>
      <c r="AH597">
        <v>65822</v>
      </c>
      <c r="AI597" t="str">
        <v>PID65000</v>
      </c>
      <c r="AJ597" t="str">
        <v>EU</v>
      </c>
      <c r="AK597">
        <v>0</v>
      </c>
      <c r="AL597">
        <v>0</v>
      </c>
      <c r="AM597">
        <v>5</v>
      </c>
      <c r="AN597" t="str">
        <v>Southeast Asia</v>
      </c>
      <c r="AO597">
        <v>0</v>
      </c>
      <c r="AP597" t="str">
        <v>MOnthly**************ellcard*****</v>
      </c>
      <c r="AQ597">
        <v>11.22</v>
      </c>
      <c r="AR597" t="str">
        <v xml:space="preserve">FCR-4.4 </v>
      </c>
      <c r="AS597" t="str">
        <v>Q4</v>
      </c>
    </row>
    <row r="598" spans="1:45" x14ac:dyDescent="0.25">
      <c r="A598" t="str">
        <v>B</v>
      </c>
      <c r="B598" t="str">
        <v>X5</v>
      </c>
      <c r="C598">
        <v>1573681</v>
      </c>
      <c r="D598">
        <v>2</v>
      </c>
      <c r="E598" s="2">
        <v>44865</v>
      </c>
      <c r="F598">
        <v>202210</v>
      </c>
      <c r="G598" t="str">
        <v>47211</v>
      </c>
      <c r="H598" t="str">
        <v>Salary (employees outside HO)</v>
      </c>
      <c r="I598">
        <v>590</v>
      </c>
      <c r="J598">
        <v>65802</v>
      </c>
      <c r="K598" t="str">
        <v>PID65000</v>
      </c>
      <c r="L598" t="str">
        <v>EU</v>
      </c>
      <c r="M598">
        <v>0</v>
      </c>
      <c r="N598">
        <v>0</v>
      </c>
      <c r="O598">
        <v>5</v>
      </c>
      <c r="P598" t="str">
        <v>Southeast Asia</v>
      </c>
      <c r="Q598">
        <v>0</v>
      </c>
      <c r="R598" t="str">
        <v>Salary **************'22_EU*****</v>
      </c>
      <c r="S598">
        <v>1947</v>
      </c>
      <c r="T598" t="str">
        <v>FCR-1.1.1.33</v>
      </c>
      <c r="U598" t="str">
        <v>Q4</v>
      </c>
      <c r="Y598" t="str">
        <v>B</v>
      </c>
      <c r="Z598" t="str">
        <v>H5</v>
      </c>
      <c r="AA598">
        <v>1573694</v>
      </c>
      <c r="AB598">
        <v>9</v>
      </c>
      <c r="AC598">
        <v>44890</v>
      </c>
      <c r="AD598">
        <v>202211</v>
      </c>
      <c r="AE598" t="str">
        <v>46570</v>
      </c>
      <c r="AF598" t="str">
        <v>Banking costs</v>
      </c>
      <c r="AG598">
        <v>590</v>
      </c>
      <c r="AH598">
        <v>65827</v>
      </c>
      <c r="AI598" t="str">
        <v>PID65000</v>
      </c>
      <c r="AJ598" t="str">
        <v>EU</v>
      </c>
      <c r="AK598">
        <v>0</v>
      </c>
      <c r="AL598">
        <v>0</v>
      </c>
      <c r="AM598">
        <v>5</v>
      </c>
      <c r="AN598" t="str">
        <v>Southeast Asia</v>
      </c>
      <c r="AO598">
        <v>0</v>
      </c>
      <c r="AP598" t="str">
        <v>bank ch************** Nov 20*****</v>
      </c>
      <c r="AQ598">
        <v>0.8</v>
      </c>
      <c r="AR598" t="str">
        <v xml:space="preserve">FCR-5.6 </v>
      </c>
      <c r="AS598" t="str">
        <v>Q4</v>
      </c>
    </row>
    <row r="599" spans="1:45" x14ac:dyDescent="0.25">
      <c r="A599" t="str">
        <v>B</v>
      </c>
      <c r="B599" t="str">
        <v>X5</v>
      </c>
      <c r="C599">
        <v>1573681</v>
      </c>
      <c r="D599">
        <v>4</v>
      </c>
      <c r="E599" s="2">
        <v>44865</v>
      </c>
      <c r="F599">
        <v>202210</v>
      </c>
      <c r="G599" t="str">
        <v>47211</v>
      </c>
      <c r="H599" t="str">
        <v>Salary (employees outside HO)</v>
      </c>
      <c r="I599">
        <v>590</v>
      </c>
      <c r="J599">
        <v>65805</v>
      </c>
      <c r="K599" t="str">
        <v>PID65000</v>
      </c>
      <c r="L599" t="str">
        <v>EU</v>
      </c>
      <c r="M599">
        <v>0</v>
      </c>
      <c r="N599">
        <v>0</v>
      </c>
      <c r="O599">
        <v>5</v>
      </c>
      <c r="P599" t="str">
        <v>Southeast Asia</v>
      </c>
      <c r="Q599">
        <v>0</v>
      </c>
      <c r="R599" t="str">
        <v>Salary **************'22_EU*****</v>
      </c>
      <c r="S599">
        <v>144.52000000000001</v>
      </c>
      <c r="T599" t="str">
        <v>FCR-1.1.2.27</v>
      </c>
      <c r="U599" t="str">
        <v>Q4</v>
      </c>
      <c r="Y599" t="str">
        <v>B</v>
      </c>
      <c r="Z599" t="str">
        <v>H5</v>
      </c>
      <c r="AA599">
        <v>1573700</v>
      </c>
      <c r="AB599">
        <v>5</v>
      </c>
      <c r="AC599">
        <v>44895</v>
      </c>
      <c r="AD599">
        <v>202211</v>
      </c>
      <c r="AE599" t="str">
        <v>46212</v>
      </c>
      <c r="AF599" t="str">
        <v>Mobile telephone</v>
      </c>
      <c r="AG599">
        <v>590</v>
      </c>
      <c r="AH599">
        <v>65822</v>
      </c>
      <c r="AI599" t="str">
        <v>PID65000</v>
      </c>
      <c r="AJ599" t="str">
        <v>EU</v>
      </c>
      <c r="AK599">
        <v>0</v>
      </c>
      <c r="AL599">
        <v>0</v>
      </c>
      <c r="AM599">
        <v>5</v>
      </c>
      <c r="AN599" t="str">
        <v>Southeast Asia</v>
      </c>
      <c r="AO599">
        <v>0</v>
      </c>
      <c r="AP599" t="str">
        <v>monthly**************ellcard*****</v>
      </c>
      <c r="AQ599">
        <v>11.88</v>
      </c>
      <c r="AR599" t="str">
        <v xml:space="preserve">FCR-4.4 </v>
      </c>
      <c r="AS599" t="str">
        <v>Q4</v>
      </c>
    </row>
    <row r="600" spans="1:45" x14ac:dyDescent="0.25">
      <c r="A600" t="str">
        <v>B</v>
      </c>
      <c r="B600" t="str">
        <v>X5</v>
      </c>
      <c r="C600">
        <v>1573685</v>
      </c>
      <c r="D600">
        <v>1</v>
      </c>
      <c r="E600" s="2">
        <v>44865</v>
      </c>
      <c r="F600">
        <v>202210</v>
      </c>
      <c r="G600" t="str">
        <v>47217</v>
      </c>
      <c r="H600" t="str">
        <v>Severance pay</v>
      </c>
      <c r="I600">
        <v>590</v>
      </c>
      <c r="J600">
        <v>65804</v>
      </c>
      <c r="K600" t="str">
        <v>PID65000</v>
      </c>
      <c r="L600" t="str">
        <v>EU</v>
      </c>
      <c r="M600">
        <v>0</v>
      </c>
      <c r="N600">
        <v>0</v>
      </c>
      <c r="O600">
        <v>5</v>
      </c>
      <c r="P600" t="str">
        <v>Southeast Asia</v>
      </c>
      <c r="Q600">
        <v>0</v>
      </c>
      <c r="R600" t="str">
        <v>Seniori**************Oct'22_*****</v>
      </c>
      <c r="S600">
        <v>47.06</v>
      </c>
      <c r="T600" t="str">
        <v>FCR-1.1.2.26</v>
      </c>
      <c r="U600" t="str">
        <v>Q4</v>
      </c>
      <c r="Y600" t="str">
        <v>B</v>
      </c>
      <c r="Z600" t="str">
        <v>H5</v>
      </c>
      <c r="AA600">
        <v>1573700</v>
      </c>
      <c r="AB600">
        <v>6</v>
      </c>
      <c r="AC600">
        <v>44895</v>
      </c>
      <c r="AD600">
        <v>202211</v>
      </c>
      <c r="AE600" t="str">
        <v>46212</v>
      </c>
      <c r="AF600" t="str">
        <v>Mobile telephone</v>
      </c>
      <c r="AG600">
        <v>590</v>
      </c>
      <c r="AH600">
        <v>65822</v>
      </c>
      <c r="AI600" t="str">
        <v>PID65000</v>
      </c>
      <c r="AJ600" t="str">
        <v>EU</v>
      </c>
      <c r="AK600">
        <v>0</v>
      </c>
      <c r="AL600">
        <v>0</v>
      </c>
      <c r="AM600">
        <v>5</v>
      </c>
      <c r="AN600" t="str">
        <v>Southeast Asia</v>
      </c>
      <c r="AO600">
        <v>0</v>
      </c>
      <c r="AP600" t="str">
        <v>Smart-p**************up 098 *****</v>
      </c>
      <c r="AQ600">
        <v>10</v>
      </c>
      <c r="AR600" t="str">
        <v xml:space="preserve">FCR-4.4 </v>
      </c>
      <c r="AS600" t="str">
        <v>Q4</v>
      </c>
    </row>
    <row r="601" spans="1:45" x14ac:dyDescent="0.25">
      <c r="A601" t="str">
        <v>B</v>
      </c>
      <c r="B601" t="str">
        <v>X5</v>
      </c>
      <c r="C601">
        <v>1573685</v>
      </c>
      <c r="D601">
        <v>2</v>
      </c>
      <c r="E601" s="2">
        <v>44865</v>
      </c>
      <c r="F601">
        <v>202210</v>
      </c>
      <c r="G601" t="str">
        <v>47217</v>
      </c>
      <c r="H601" t="str">
        <v>Severance pay</v>
      </c>
      <c r="I601">
        <v>590</v>
      </c>
      <c r="J601">
        <v>65802</v>
      </c>
      <c r="K601" t="str">
        <v>PID65000</v>
      </c>
      <c r="L601" t="str">
        <v>EU</v>
      </c>
      <c r="M601">
        <v>0</v>
      </c>
      <c r="N601">
        <v>0</v>
      </c>
      <c r="O601">
        <v>5</v>
      </c>
      <c r="P601" t="str">
        <v>Southeast Asia</v>
      </c>
      <c r="Q601">
        <v>0</v>
      </c>
      <c r="R601" t="str">
        <v>Seniori**************Oct'22_*****</v>
      </c>
      <c r="S601">
        <v>110.63</v>
      </c>
      <c r="T601" t="str">
        <v>FCR-1.1.1.33</v>
      </c>
      <c r="U601" t="str">
        <v>Q4</v>
      </c>
      <c r="Y601" t="str">
        <v>B</v>
      </c>
      <c r="Z601" t="str">
        <v>X5</v>
      </c>
      <c r="AA601">
        <v>1573701</v>
      </c>
      <c r="AB601">
        <v>1</v>
      </c>
      <c r="AC601">
        <v>44895</v>
      </c>
      <c r="AD601">
        <v>202211</v>
      </c>
      <c r="AE601" t="str">
        <v>47211</v>
      </c>
      <c r="AF601" t="str">
        <v>Salary (employees outside HO)</v>
      </c>
      <c r="AG601">
        <v>590</v>
      </c>
      <c r="AH601">
        <v>65804</v>
      </c>
      <c r="AI601" t="str">
        <v>PID65000</v>
      </c>
      <c r="AJ601" t="str">
        <v>EU</v>
      </c>
      <c r="AK601">
        <v>0</v>
      </c>
      <c r="AL601">
        <v>0</v>
      </c>
      <c r="AM601">
        <v>5</v>
      </c>
      <c r="AN601" t="str">
        <v>Southeast Asia</v>
      </c>
      <c r="AO601">
        <v>0</v>
      </c>
      <c r="AP601" t="str">
        <v>Salary **************'22_EU*****</v>
      </c>
      <c r="AQ601">
        <v>826.68</v>
      </c>
      <c r="AR601" t="str">
        <v>FCR-1.1.2.26</v>
      </c>
      <c r="AS601" t="str">
        <v>Q4</v>
      </c>
    </row>
    <row r="602" spans="1:45" x14ac:dyDescent="0.25">
      <c r="A602" t="str">
        <v>B</v>
      </c>
      <c r="B602" t="str">
        <v>X5</v>
      </c>
      <c r="C602">
        <v>1573685</v>
      </c>
      <c r="D602">
        <v>4</v>
      </c>
      <c r="E602" s="2">
        <v>44865</v>
      </c>
      <c r="F602">
        <v>202210</v>
      </c>
      <c r="G602" t="str">
        <v>47217</v>
      </c>
      <c r="H602" t="str">
        <v>Severance pay</v>
      </c>
      <c r="I602">
        <v>590</v>
      </c>
      <c r="J602">
        <v>65805</v>
      </c>
      <c r="K602" t="str">
        <v>PID65000</v>
      </c>
      <c r="L602" t="str">
        <v>EU</v>
      </c>
      <c r="M602">
        <v>0</v>
      </c>
      <c r="N602">
        <v>0</v>
      </c>
      <c r="O602">
        <v>5</v>
      </c>
      <c r="P602" t="str">
        <v>Southeast Asia</v>
      </c>
      <c r="Q602">
        <v>0</v>
      </c>
      <c r="R602" t="str">
        <v>Seniori**************Oct'22_*****</v>
      </c>
      <c r="S602">
        <v>8.2100000000000009</v>
      </c>
      <c r="T602" t="str">
        <v>FCR-1.1.2.27</v>
      </c>
      <c r="U602" t="str">
        <v>Q4</v>
      </c>
      <c r="Y602" t="str">
        <v>B</v>
      </c>
      <c r="Z602" t="str">
        <v>H5</v>
      </c>
      <c r="AA602">
        <v>1573699</v>
      </c>
      <c r="AB602">
        <v>0</v>
      </c>
      <c r="AC602">
        <v>44879</v>
      </c>
      <c r="AD602">
        <v>202211</v>
      </c>
      <c r="AE602" t="str">
        <v>47321</v>
      </c>
      <c r="AF602" t="str">
        <v xml:space="preserve">Subsistence allowances, </v>
      </c>
      <c r="AG602">
        <v>590</v>
      </c>
      <c r="AH602">
        <v>65813</v>
      </c>
      <c r="AI602" t="str">
        <v>PID65000</v>
      </c>
      <c r="AJ602" t="str">
        <v>EU</v>
      </c>
      <c r="AK602">
        <v>0</v>
      </c>
      <c r="AL602">
        <v>0</v>
      </c>
      <c r="AM602">
        <v>5</v>
      </c>
      <c r="AN602" t="str">
        <v>Southeast Asia</v>
      </c>
      <c r="AO602">
        <v>0</v>
      </c>
      <c r="AP602" t="str">
        <v>Per die**************obal fi*****</v>
      </c>
      <c r="AQ602">
        <v>316.54000000000002</v>
      </c>
      <c r="AR602" t="str">
        <v xml:space="preserve">FCR-1.3.2 </v>
      </c>
      <c r="AS602" t="str">
        <v>Q4</v>
      </c>
    </row>
    <row r="603" spans="1:45" x14ac:dyDescent="0.25">
      <c r="A603" t="str">
        <v>B</v>
      </c>
      <c r="B603" t="str">
        <v>X5</v>
      </c>
      <c r="C603">
        <v>1573686</v>
      </c>
      <c r="D603">
        <v>2</v>
      </c>
      <c r="E603" s="2">
        <v>44865</v>
      </c>
      <c r="F603">
        <v>202210</v>
      </c>
      <c r="G603" t="str">
        <v>47217</v>
      </c>
      <c r="H603" t="str">
        <v>Severance pay</v>
      </c>
      <c r="I603">
        <v>590</v>
      </c>
      <c r="J603">
        <v>65804</v>
      </c>
      <c r="K603" t="str">
        <v>PID65000</v>
      </c>
      <c r="L603" t="str">
        <v>EU</v>
      </c>
      <c r="M603">
        <v>0</v>
      </c>
      <c r="N603">
        <v>0</v>
      </c>
      <c r="O603">
        <v>5</v>
      </c>
      <c r="P603" t="str">
        <v>Southeast Asia</v>
      </c>
      <c r="Q603">
        <v>0</v>
      </c>
      <c r="R603" t="str">
        <v>NSSF-Pe************** in Oct*****</v>
      </c>
      <c r="S603">
        <v>3.49</v>
      </c>
      <c r="T603" t="str">
        <v>FCR-1.1.2.26</v>
      </c>
      <c r="U603" t="str">
        <v>Q4</v>
      </c>
      <c r="Y603" t="str">
        <v>B</v>
      </c>
      <c r="Z603" t="str">
        <v>X5</v>
      </c>
      <c r="AA603">
        <v>1573709</v>
      </c>
      <c r="AB603">
        <v>0</v>
      </c>
      <c r="AC603">
        <v>44895</v>
      </c>
      <c r="AD603">
        <v>202211</v>
      </c>
      <c r="AE603" t="str">
        <v>46230</v>
      </c>
      <c r="AF603" t="str">
        <v>Computer communication</v>
      </c>
      <c r="AG603">
        <v>590</v>
      </c>
      <c r="AH603">
        <v>65822</v>
      </c>
      <c r="AI603" t="str">
        <v>PID65000</v>
      </c>
      <c r="AJ603" t="str">
        <v>EU</v>
      </c>
      <c r="AK603">
        <v>0</v>
      </c>
      <c r="AL603">
        <v>0</v>
      </c>
      <c r="AM603">
        <v>5</v>
      </c>
      <c r="AN603" t="str">
        <v>Southeast Asia</v>
      </c>
      <c r="AO603">
        <v>0</v>
      </c>
      <c r="AP603" t="str">
        <v>Interne**************roup_Oc*****</v>
      </c>
      <c r="AQ603">
        <v>48.4</v>
      </c>
      <c r="AR603" t="str">
        <v xml:space="preserve">FCR-4.4 </v>
      </c>
      <c r="AS603" t="str">
        <v>Q4</v>
      </c>
    </row>
    <row r="604" spans="1:45" x14ac:dyDescent="0.25">
      <c r="A604" t="str">
        <v>B</v>
      </c>
      <c r="B604" t="str">
        <v>X5</v>
      </c>
      <c r="C604">
        <v>1573686</v>
      </c>
      <c r="D604">
        <v>3</v>
      </c>
      <c r="E604" s="2">
        <v>44865</v>
      </c>
      <c r="F604">
        <v>202210</v>
      </c>
      <c r="G604" t="str">
        <v>47217</v>
      </c>
      <c r="H604" t="str">
        <v>Severance pay</v>
      </c>
      <c r="I604">
        <v>590</v>
      </c>
      <c r="J604">
        <v>65802</v>
      </c>
      <c r="K604" t="str">
        <v>PID65000</v>
      </c>
      <c r="L604" t="str">
        <v>EU</v>
      </c>
      <c r="M604">
        <v>0</v>
      </c>
      <c r="N604">
        <v>0</v>
      </c>
      <c r="O604">
        <v>5</v>
      </c>
      <c r="P604" t="str">
        <v>Southeast Asia</v>
      </c>
      <c r="Q604">
        <v>0</v>
      </c>
      <c r="R604" t="str">
        <v>NSSF-Pe************** in Oct*****</v>
      </c>
      <c r="S604">
        <v>5.79</v>
      </c>
      <c r="T604" t="str">
        <v>FCR-1.1.1.33</v>
      </c>
      <c r="U604" t="str">
        <v>Q4</v>
      </c>
      <c r="Y604" t="str">
        <v>B</v>
      </c>
      <c r="Z604" t="str">
        <v>X5</v>
      </c>
      <c r="AA604">
        <v>1573701</v>
      </c>
      <c r="AB604">
        <v>2</v>
      </c>
      <c r="AC604">
        <v>44895</v>
      </c>
      <c r="AD604">
        <v>202211</v>
      </c>
      <c r="AE604" t="str">
        <v>47211</v>
      </c>
      <c r="AF604" t="str">
        <v>Salary (employees outside HO)</v>
      </c>
      <c r="AG604">
        <v>590</v>
      </c>
      <c r="AH604">
        <v>65802</v>
      </c>
      <c r="AI604" t="str">
        <v>PID65000</v>
      </c>
      <c r="AJ604" t="str">
        <v>EU</v>
      </c>
      <c r="AK604">
        <v>0</v>
      </c>
      <c r="AL604">
        <v>0</v>
      </c>
      <c r="AM604">
        <v>5</v>
      </c>
      <c r="AN604" t="str">
        <v>Southeast Asia</v>
      </c>
      <c r="AO604">
        <v>0</v>
      </c>
      <c r="AP604" t="str">
        <v>Salary **************'22_EU*****</v>
      </c>
      <c r="AQ604">
        <v>1947</v>
      </c>
      <c r="AR604" t="str">
        <v>FCR-1.1.1.33</v>
      </c>
      <c r="AS604" t="str">
        <v>Q4</v>
      </c>
    </row>
    <row r="605" spans="1:45" x14ac:dyDescent="0.25">
      <c r="A605" t="str">
        <v>B</v>
      </c>
      <c r="B605" t="str">
        <v>X5</v>
      </c>
      <c r="C605">
        <v>1573686</v>
      </c>
      <c r="D605">
        <v>5</v>
      </c>
      <c r="E605" s="2">
        <v>44865</v>
      </c>
      <c r="F605">
        <v>202210</v>
      </c>
      <c r="G605" t="str">
        <v>47217</v>
      </c>
      <c r="H605" t="str">
        <v>Severance pay</v>
      </c>
      <c r="I605">
        <v>590</v>
      </c>
      <c r="J605">
        <v>65805</v>
      </c>
      <c r="K605" t="str">
        <v>PID65000</v>
      </c>
      <c r="L605" t="str">
        <v>EU</v>
      </c>
      <c r="M605">
        <v>0</v>
      </c>
      <c r="N605">
        <v>0</v>
      </c>
      <c r="O605">
        <v>5</v>
      </c>
      <c r="P605" t="str">
        <v>Southeast Asia</v>
      </c>
      <c r="Q605">
        <v>0</v>
      </c>
      <c r="R605" t="str">
        <v>NSSF-Pe************** in Oct*****</v>
      </c>
      <c r="S605">
        <v>1.21</v>
      </c>
      <c r="T605" t="str">
        <v>FCR-1.1.2.27</v>
      </c>
      <c r="U605" t="str">
        <v>Q4</v>
      </c>
      <c r="Y605" t="str">
        <v>B</v>
      </c>
      <c r="Z605" t="str">
        <v>X5</v>
      </c>
      <c r="AA605">
        <v>1573701</v>
      </c>
      <c r="AB605">
        <v>4</v>
      </c>
      <c r="AC605">
        <v>44895</v>
      </c>
      <c r="AD605">
        <v>202211</v>
      </c>
      <c r="AE605" t="str">
        <v>47211</v>
      </c>
      <c r="AF605" t="str">
        <v>Salary (employees outside HO)</v>
      </c>
      <c r="AG605">
        <v>590</v>
      </c>
      <c r="AH605">
        <v>65805</v>
      </c>
      <c r="AI605" t="str">
        <v>PID65000</v>
      </c>
      <c r="AJ605" t="str">
        <v>EU</v>
      </c>
      <c r="AK605">
        <v>0</v>
      </c>
      <c r="AL605">
        <v>0</v>
      </c>
      <c r="AM605">
        <v>5</v>
      </c>
      <c r="AN605" t="str">
        <v>Southeast Asia</v>
      </c>
      <c r="AO605">
        <v>0</v>
      </c>
      <c r="AP605" t="str">
        <v>Salary **************'22_EU*****</v>
      </c>
      <c r="AQ605">
        <v>143.28</v>
      </c>
      <c r="AR605" t="str">
        <v>FCR-1.1.2.27</v>
      </c>
      <c r="AS605" t="str">
        <v>Q4</v>
      </c>
    </row>
    <row r="606" spans="1:45" x14ac:dyDescent="0.25">
      <c r="A606" t="str">
        <v>B</v>
      </c>
      <c r="B606" t="str">
        <v>X5</v>
      </c>
      <c r="C606">
        <v>1573684</v>
      </c>
      <c r="D606">
        <v>2</v>
      </c>
      <c r="E606" s="2">
        <v>44865</v>
      </c>
      <c r="F606">
        <v>202210</v>
      </c>
      <c r="G606" t="str">
        <v>46990</v>
      </c>
      <c r="H606" t="str">
        <v>Other external expenses</v>
      </c>
      <c r="I606">
        <v>590</v>
      </c>
      <c r="J606">
        <v>65804</v>
      </c>
      <c r="K606" t="str">
        <v>PID65000</v>
      </c>
      <c r="L606" t="str">
        <v>EU</v>
      </c>
      <c r="M606">
        <v>0</v>
      </c>
      <c r="N606">
        <v>0</v>
      </c>
      <c r="O606">
        <v>5</v>
      </c>
      <c r="P606" t="str">
        <v>Southeast Asia</v>
      </c>
      <c r="Q606">
        <v>0</v>
      </c>
      <c r="R606" t="str">
        <v>NSSF to**************2_EU*****</v>
      </c>
      <c r="S606">
        <v>5.93</v>
      </c>
      <c r="T606" t="str">
        <v>FCR-1.1.2.26</v>
      </c>
      <c r="U606" t="str">
        <v>Q4</v>
      </c>
      <c r="Y606" t="str">
        <v>B</v>
      </c>
      <c r="Z606" t="str">
        <v>X5</v>
      </c>
      <c r="AA606">
        <v>1573705</v>
      </c>
      <c r="AB606">
        <v>1</v>
      </c>
      <c r="AC606">
        <v>44895</v>
      </c>
      <c r="AD606">
        <v>202211</v>
      </c>
      <c r="AE606" t="str">
        <v>47217</v>
      </c>
      <c r="AF606" t="str">
        <v>Severance pay</v>
      </c>
      <c r="AG606">
        <v>590</v>
      </c>
      <c r="AH606">
        <v>65804</v>
      </c>
      <c r="AI606" t="str">
        <v>PID65000</v>
      </c>
      <c r="AJ606" t="str">
        <v>EU</v>
      </c>
      <c r="AK606">
        <v>0</v>
      </c>
      <c r="AL606">
        <v>0</v>
      </c>
      <c r="AM606">
        <v>5</v>
      </c>
      <c r="AN606" t="str">
        <v>Southeast Asia</v>
      </c>
      <c r="AO606">
        <v>0</v>
      </c>
      <c r="AP606" t="str">
        <v>Seniori**************Nov'22_*****</v>
      </c>
      <c r="AQ606">
        <v>46.97</v>
      </c>
      <c r="AR606" t="str">
        <v>FCR-1.1.2.26</v>
      </c>
      <c r="AS606" t="str">
        <v>Q4</v>
      </c>
    </row>
    <row r="607" spans="1:45" x14ac:dyDescent="0.25">
      <c r="A607" t="str">
        <v>B</v>
      </c>
      <c r="B607" t="str">
        <v>X5</v>
      </c>
      <c r="C607">
        <v>1573684</v>
      </c>
      <c r="D607">
        <v>3</v>
      </c>
      <c r="E607" s="2">
        <v>44865</v>
      </c>
      <c r="F607">
        <v>202210</v>
      </c>
      <c r="G607" t="str">
        <v>46990</v>
      </c>
      <c r="H607" t="str">
        <v>Other external expenses</v>
      </c>
      <c r="I607">
        <v>590</v>
      </c>
      <c r="J607">
        <v>65802</v>
      </c>
      <c r="K607" t="str">
        <v>PID65000</v>
      </c>
      <c r="L607" t="str">
        <v>EU</v>
      </c>
      <c r="M607">
        <v>0</v>
      </c>
      <c r="N607">
        <v>0</v>
      </c>
      <c r="O607">
        <v>5</v>
      </c>
      <c r="P607" t="str">
        <v>Southeast Asia</v>
      </c>
      <c r="Q607">
        <v>0</v>
      </c>
      <c r="R607" t="str">
        <v>NSSF to**************2_EU*****</v>
      </c>
      <c r="S607">
        <v>9.85</v>
      </c>
      <c r="T607" t="str">
        <v>FCR-1.1.1.33</v>
      </c>
      <c r="U607" t="str">
        <v>Q4</v>
      </c>
      <c r="Y607" t="str">
        <v>B</v>
      </c>
      <c r="Z607" t="str">
        <v>X5</v>
      </c>
      <c r="AA607">
        <v>1573705</v>
      </c>
      <c r="AB607">
        <v>2</v>
      </c>
      <c r="AC607">
        <v>44895</v>
      </c>
      <c r="AD607">
        <v>202211</v>
      </c>
      <c r="AE607" t="str">
        <v>47217</v>
      </c>
      <c r="AF607" t="str">
        <v>Severance pay</v>
      </c>
      <c r="AG607">
        <v>590</v>
      </c>
      <c r="AH607">
        <v>65802</v>
      </c>
      <c r="AI607" t="str">
        <v>PID65000</v>
      </c>
      <c r="AJ607" t="str">
        <v>EU</v>
      </c>
      <c r="AK607">
        <v>0</v>
      </c>
      <c r="AL607">
        <v>0</v>
      </c>
      <c r="AM607">
        <v>5</v>
      </c>
      <c r="AN607" t="str">
        <v>Southeast Asia</v>
      </c>
      <c r="AO607">
        <v>0</v>
      </c>
      <c r="AP607" t="str">
        <v>Seniori**************Nov'22_*****</v>
      </c>
      <c r="AQ607">
        <v>110.63</v>
      </c>
      <c r="AR607" t="str">
        <v>FCR-1.1.1.33</v>
      </c>
      <c r="AS607" t="str">
        <v>Q4</v>
      </c>
    </row>
    <row r="608" spans="1:45" x14ac:dyDescent="0.25">
      <c r="A608" t="str">
        <v>B</v>
      </c>
      <c r="B608" t="str">
        <v>X5</v>
      </c>
      <c r="C608">
        <v>1573678</v>
      </c>
      <c r="D608">
        <v>0</v>
      </c>
      <c r="E608" s="2">
        <v>44865</v>
      </c>
      <c r="F608">
        <v>202210</v>
      </c>
      <c r="G608" t="str">
        <v>46570</v>
      </c>
      <c r="H608" t="str">
        <v>Banking costs</v>
      </c>
      <c r="I608">
        <v>590</v>
      </c>
      <c r="J608">
        <v>65827</v>
      </c>
      <c r="K608" t="str">
        <v>PID65000</v>
      </c>
      <c r="L608" t="str">
        <v>EU</v>
      </c>
      <c r="M608">
        <v>0</v>
      </c>
      <c r="N608">
        <v>0</v>
      </c>
      <c r="O608">
        <v>5</v>
      </c>
      <c r="P608" t="str">
        <v>Southeast Asia</v>
      </c>
      <c r="Q608">
        <v>0</v>
      </c>
      <c r="R608" t="str">
        <v>Monthly**************ct'22*****</v>
      </c>
      <c r="S608">
        <v>1.5</v>
      </c>
      <c r="T608" t="str">
        <v xml:space="preserve">FCR-5.6 </v>
      </c>
      <c r="U608" t="str">
        <v>Q4</v>
      </c>
      <c r="Y608" t="str">
        <v>B</v>
      </c>
      <c r="Z608" t="str">
        <v>X5</v>
      </c>
      <c r="AA608">
        <v>1573705</v>
      </c>
      <c r="AB608">
        <v>4</v>
      </c>
      <c r="AC608">
        <v>44895</v>
      </c>
      <c r="AD608">
        <v>202211</v>
      </c>
      <c r="AE608" t="str">
        <v>47217</v>
      </c>
      <c r="AF608" t="str">
        <v>Severance pay</v>
      </c>
      <c r="AG608">
        <v>590</v>
      </c>
      <c r="AH608">
        <v>65805</v>
      </c>
      <c r="AI608" t="str">
        <v>PID65000</v>
      </c>
      <c r="AJ608" t="str">
        <v>EU</v>
      </c>
      <c r="AK608">
        <v>0</v>
      </c>
      <c r="AL608">
        <v>0</v>
      </c>
      <c r="AM608">
        <v>5</v>
      </c>
      <c r="AN608" t="str">
        <v>Southeast Asia</v>
      </c>
      <c r="AO608">
        <v>0</v>
      </c>
      <c r="AP608" t="str">
        <v>Seniori**************Nov'22_*****</v>
      </c>
      <c r="AQ608">
        <v>8.14</v>
      </c>
      <c r="AR608" t="str">
        <v>FCR-1.1.2.27</v>
      </c>
      <c r="AS608" t="str">
        <v>Q4</v>
      </c>
    </row>
    <row r="609" spans="1:45" x14ac:dyDescent="0.25">
      <c r="A609" t="str">
        <v>B</v>
      </c>
      <c r="B609" t="str">
        <v>X5</v>
      </c>
      <c r="C609">
        <v>1573678</v>
      </c>
      <c r="D609">
        <v>11</v>
      </c>
      <c r="E609" s="2">
        <v>44865</v>
      </c>
      <c r="F609">
        <v>202210</v>
      </c>
      <c r="G609" t="str">
        <v>46570</v>
      </c>
      <c r="H609" t="str">
        <v>Banking costs</v>
      </c>
      <c r="I609">
        <v>590</v>
      </c>
      <c r="J609">
        <v>65827</v>
      </c>
      <c r="K609" t="str">
        <v>PID65000</v>
      </c>
      <c r="L609" t="str">
        <v>EU</v>
      </c>
      <c r="M609">
        <v>0</v>
      </c>
      <c r="N609">
        <v>0</v>
      </c>
      <c r="O609">
        <v>5</v>
      </c>
      <c r="P609" t="str">
        <v>Southeast Asia</v>
      </c>
      <c r="Q609">
        <v>0</v>
      </c>
      <c r="R609" t="str">
        <v>bank fe**************transfe*****</v>
      </c>
      <c r="S609">
        <v>3</v>
      </c>
      <c r="T609" t="str">
        <v xml:space="preserve">FCR-5.6 </v>
      </c>
      <c r="U609" t="str">
        <v>Q4</v>
      </c>
      <c r="Y609" t="str">
        <v>B</v>
      </c>
      <c r="Z609" t="str">
        <v>X5</v>
      </c>
      <c r="AA609">
        <v>1573706</v>
      </c>
      <c r="AB609">
        <v>2</v>
      </c>
      <c r="AC609">
        <v>44895</v>
      </c>
      <c r="AD609">
        <v>202211</v>
      </c>
      <c r="AE609" t="str">
        <v>47217</v>
      </c>
      <c r="AF609" t="str">
        <v>Severance pay</v>
      </c>
      <c r="AG609">
        <v>590</v>
      </c>
      <c r="AH609">
        <v>65804</v>
      </c>
      <c r="AI609" t="str">
        <v>PID65000</v>
      </c>
      <c r="AJ609" t="str">
        <v>EU</v>
      </c>
      <c r="AK609">
        <v>0</v>
      </c>
      <c r="AL609">
        <v>0</v>
      </c>
      <c r="AM609">
        <v>5</v>
      </c>
      <c r="AN609" t="str">
        <v>Southeast Asia</v>
      </c>
      <c r="AO609">
        <v>0</v>
      </c>
      <c r="AP609" t="str">
        <v>NSSF-Pe************** in Nov*****</v>
      </c>
      <c r="AQ609">
        <v>3.48</v>
      </c>
      <c r="AR609" t="str">
        <v>FCR-1.1.2.26</v>
      </c>
      <c r="AS609" t="str">
        <v>Q4</v>
      </c>
    </row>
    <row r="610" spans="1:45" x14ac:dyDescent="0.25">
      <c r="A610" t="str">
        <v>B</v>
      </c>
      <c r="B610" t="str">
        <v>H5</v>
      </c>
      <c r="C610">
        <v>1573679</v>
      </c>
      <c r="D610">
        <v>0</v>
      </c>
      <c r="E610" s="2">
        <v>44865</v>
      </c>
      <c r="F610">
        <v>202210</v>
      </c>
      <c r="G610" t="str">
        <v>46212</v>
      </c>
      <c r="H610" t="str">
        <v>Mobile telephone</v>
      </c>
      <c r="I610">
        <v>590</v>
      </c>
      <c r="J610">
        <v>65822</v>
      </c>
      <c r="K610" t="str">
        <v>PID65000</v>
      </c>
      <c r="L610" t="str">
        <v>EU</v>
      </c>
      <c r="M610">
        <v>0</v>
      </c>
      <c r="N610">
        <v>0</v>
      </c>
      <c r="O610">
        <v>5</v>
      </c>
      <c r="P610" t="str">
        <v>Southeast Asia</v>
      </c>
      <c r="Q610">
        <v>0</v>
      </c>
      <c r="R610" t="str">
        <v>MOnthly**************ellcard*****</v>
      </c>
      <c r="S610">
        <v>11.22</v>
      </c>
      <c r="T610" t="str">
        <v xml:space="preserve">FCR-4.4 </v>
      </c>
      <c r="U610" t="str">
        <v>Q4</v>
      </c>
      <c r="Y610" t="str">
        <v>B</v>
      </c>
      <c r="Z610" t="str">
        <v>X5</v>
      </c>
      <c r="AA610">
        <v>1573706</v>
      </c>
      <c r="AB610">
        <v>3</v>
      </c>
      <c r="AC610">
        <v>44895</v>
      </c>
      <c r="AD610">
        <v>202211</v>
      </c>
      <c r="AE610" t="str">
        <v>47217</v>
      </c>
      <c r="AF610" t="str">
        <v>Severance pay</v>
      </c>
      <c r="AG610">
        <v>590</v>
      </c>
      <c r="AH610">
        <v>65802</v>
      </c>
      <c r="AI610" t="str">
        <v>PID65000</v>
      </c>
      <c r="AJ610" t="str">
        <v>EU</v>
      </c>
      <c r="AK610">
        <v>0</v>
      </c>
      <c r="AL610">
        <v>0</v>
      </c>
      <c r="AM610">
        <v>5</v>
      </c>
      <c r="AN610" t="str">
        <v>Southeast Asia</v>
      </c>
      <c r="AO610">
        <v>0</v>
      </c>
      <c r="AP610" t="str">
        <v>NSSF-Pe************** in Nov*****</v>
      </c>
      <c r="AQ610">
        <v>5.79</v>
      </c>
      <c r="AR610" t="str">
        <v>FCR-1.1.1.33</v>
      </c>
      <c r="AS610" t="str">
        <v>Q4</v>
      </c>
    </row>
    <row r="611" spans="1:45" x14ac:dyDescent="0.25">
      <c r="A611" t="str">
        <v>B</v>
      </c>
      <c r="B611" t="str">
        <v>H5</v>
      </c>
      <c r="C611">
        <v>1573694</v>
      </c>
      <c r="D611">
        <v>9</v>
      </c>
      <c r="E611" s="2">
        <v>44890</v>
      </c>
      <c r="F611">
        <v>202211</v>
      </c>
      <c r="G611" t="str">
        <v>46570</v>
      </c>
      <c r="H611" t="str">
        <v>Banking costs</v>
      </c>
      <c r="I611">
        <v>590</v>
      </c>
      <c r="J611">
        <v>65827</v>
      </c>
      <c r="K611" t="str">
        <v>PID65000</v>
      </c>
      <c r="L611" t="str">
        <v>EU</v>
      </c>
      <c r="M611">
        <v>0</v>
      </c>
      <c r="N611">
        <v>0</v>
      </c>
      <c r="O611">
        <v>5</v>
      </c>
      <c r="P611" t="str">
        <v>Southeast Asia</v>
      </c>
      <c r="Q611">
        <v>0</v>
      </c>
      <c r="R611" t="str">
        <v>bank ch************** Nov 20*****</v>
      </c>
      <c r="S611">
        <v>0.8</v>
      </c>
      <c r="T611" t="str">
        <v xml:space="preserve">FCR-5.6 </v>
      </c>
      <c r="U611" t="str">
        <v>Q4</v>
      </c>
      <c r="Y611" t="str">
        <v>B</v>
      </c>
      <c r="Z611" t="str">
        <v>X5</v>
      </c>
      <c r="AA611">
        <v>1573706</v>
      </c>
      <c r="AB611">
        <v>5</v>
      </c>
      <c r="AC611">
        <v>44895</v>
      </c>
      <c r="AD611">
        <v>202211</v>
      </c>
      <c r="AE611" t="str">
        <v>47217</v>
      </c>
      <c r="AF611" t="str">
        <v>Severance pay</v>
      </c>
      <c r="AG611">
        <v>590</v>
      </c>
      <c r="AH611">
        <v>65805</v>
      </c>
      <c r="AI611" t="str">
        <v>PID65000</v>
      </c>
      <c r="AJ611" t="str">
        <v>EU</v>
      </c>
      <c r="AK611">
        <v>0</v>
      </c>
      <c r="AL611">
        <v>0</v>
      </c>
      <c r="AM611">
        <v>5</v>
      </c>
      <c r="AN611" t="str">
        <v>Southeast Asia</v>
      </c>
      <c r="AO611">
        <v>0</v>
      </c>
      <c r="AP611" t="str">
        <v>NSSF-Pe************** in Nov*****</v>
      </c>
      <c r="AQ611">
        <v>1.2</v>
      </c>
      <c r="AR611" t="str">
        <v>FCR-1.1.2.27</v>
      </c>
      <c r="AS611" t="str">
        <v>Q4</v>
      </c>
    </row>
    <row r="612" spans="1:45" x14ac:dyDescent="0.25">
      <c r="A612" t="str">
        <v>B</v>
      </c>
      <c r="B612" t="str">
        <v>H5</v>
      </c>
      <c r="C612">
        <v>1573700</v>
      </c>
      <c r="D612">
        <v>5</v>
      </c>
      <c r="E612" s="2">
        <v>44895</v>
      </c>
      <c r="F612">
        <v>202211</v>
      </c>
      <c r="G612" t="str">
        <v>46212</v>
      </c>
      <c r="H612" t="str">
        <v>Mobile telephone</v>
      </c>
      <c r="I612">
        <v>590</v>
      </c>
      <c r="J612">
        <v>65822</v>
      </c>
      <c r="K612" t="str">
        <v>PID65000</v>
      </c>
      <c r="L612" t="str">
        <v>EU</v>
      </c>
      <c r="M612">
        <v>0</v>
      </c>
      <c r="N612">
        <v>0</v>
      </c>
      <c r="O612">
        <v>5</v>
      </c>
      <c r="P612" t="str">
        <v>Southeast Asia</v>
      </c>
      <c r="Q612">
        <v>0</v>
      </c>
      <c r="R612" t="str">
        <v>monthly**************ellcard*****</v>
      </c>
      <c r="S612">
        <v>11.88</v>
      </c>
      <c r="T612" t="str">
        <v xml:space="preserve">FCR-4.4 </v>
      </c>
      <c r="U612" t="str">
        <v>Q4</v>
      </c>
      <c r="Y612" t="str">
        <v>B</v>
      </c>
      <c r="Z612" t="str">
        <v>X5</v>
      </c>
      <c r="AA612">
        <v>1573704</v>
      </c>
      <c r="AB612">
        <v>2</v>
      </c>
      <c r="AC612">
        <v>44895</v>
      </c>
      <c r="AD612">
        <v>202211</v>
      </c>
      <c r="AE612" t="str">
        <v>46990</v>
      </c>
      <c r="AF612" t="str">
        <v>Other external expenses</v>
      </c>
      <c r="AG612">
        <v>590</v>
      </c>
      <c r="AH612">
        <v>65804</v>
      </c>
      <c r="AI612" t="str">
        <v>PID65000</v>
      </c>
      <c r="AJ612" t="str">
        <v>EU</v>
      </c>
      <c r="AK612">
        <v>0</v>
      </c>
      <c r="AL612">
        <v>0</v>
      </c>
      <c r="AM612">
        <v>5</v>
      </c>
      <c r="AN612" t="str">
        <v>Southeast Asia</v>
      </c>
      <c r="AO612">
        <v>0</v>
      </c>
      <c r="AP612" t="str">
        <v>NSSF to**************2_EU*****</v>
      </c>
      <c r="AQ612">
        <v>5.91</v>
      </c>
      <c r="AR612" t="str">
        <v>FCR-1.1.2.26</v>
      </c>
      <c r="AS612" t="str">
        <v>Q4</v>
      </c>
    </row>
    <row r="613" spans="1:45" x14ac:dyDescent="0.25">
      <c r="A613" t="str">
        <v>B</v>
      </c>
      <c r="B613" t="str">
        <v>H5</v>
      </c>
      <c r="C613">
        <v>1573700</v>
      </c>
      <c r="D613">
        <v>6</v>
      </c>
      <c r="E613" s="2">
        <v>44895</v>
      </c>
      <c r="F613">
        <v>202211</v>
      </c>
      <c r="G613" t="str">
        <v>46212</v>
      </c>
      <c r="H613" t="str">
        <v>Mobile telephone</v>
      </c>
      <c r="I613">
        <v>590</v>
      </c>
      <c r="J613">
        <v>65822</v>
      </c>
      <c r="K613" t="str">
        <v>PID65000</v>
      </c>
      <c r="L613" t="str">
        <v>EU</v>
      </c>
      <c r="M613">
        <v>0</v>
      </c>
      <c r="N613">
        <v>0</v>
      </c>
      <c r="O613">
        <v>5</v>
      </c>
      <c r="P613" t="str">
        <v>Southeast Asia</v>
      </c>
      <c r="Q613">
        <v>0</v>
      </c>
      <c r="R613" t="str">
        <v>Smart-p**************up 098 *****</v>
      </c>
      <c r="S613">
        <v>10</v>
      </c>
      <c r="T613" t="str">
        <v xml:space="preserve">FCR-4.4 </v>
      </c>
      <c r="U613" t="str">
        <v>Q4</v>
      </c>
      <c r="Y613" t="str">
        <v>B</v>
      </c>
      <c r="Z613" t="str">
        <v>X5</v>
      </c>
      <c r="AA613">
        <v>1573704</v>
      </c>
      <c r="AB613">
        <v>3</v>
      </c>
      <c r="AC613">
        <v>44895</v>
      </c>
      <c r="AD613">
        <v>202211</v>
      </c>
      <c r="AE613" t="str">
        <v>46990</v>
      </c>
      <c r="AF613" t="str">
        <v>Other external expenses</v>
      </c>
      <c r="AG613">
        <v>590</v>
      </c>
      <c r="AH613">
        <v>65802</v>
      </c>
      <c r="AI613" t="str">
        <v>PID65000</v>
      </c>
      <c r="AJ613" t="str">
        <v>EU</v>
      </c>
      <c r="AK613">
        <v>0</v>
      </c>
      <c r="AL613">
        <v>0</v>
      </c>
      <c r="AM613">
        <v>5</v>
      </c>
      <c r="AN613" t="str">
        <v>Southeast Asia</v>
      </c>
      <c r="AO613">
        <v>0</v>
      </c>
      <c r="AP613" t="str">
        <v>NSSF to**************2_EU*****</v>
      </c>
      <c r="AQ613">
        <v>9.84</v>
      </c>
      <c r="AR613" t="str">
        <v>FCR-1.1.1.33</v>
      </c>
      <c r="AS613" t="str">
        <v>Q4</v>
      </c>
    </row>
    <row r="614" spans="1:45" x14ac:dyDescent="0.25">
      <c r="A614" t="str">
        <v>B</v>
      </c>
      <c r="B614" t="str">
        <v>X5</v>
      </c>
      <c r="C614">
        <v>1573701</v>
      </c>
      <c r="D614">
        <v>1</v>
      </c>
      <c r="E614" s="2">
        <v>44895</v>
      </c>
      <c r="F614">
        <v>202211</v>
      </c>
      <c r="G614" t="str">
        <v>47211</v>
      </c>
      <c r="H614" t="str">
        <v>Salary (employees outside HO)</v>
      </c>
      <c r="I614">
        <v>590</v>
      </c>
      <c r="J614">
        <v>65804</v>
      </c>
      <c r="K614" t="str">
        <v>PID65000</v>
      </c>
      <c r="L614" t="str">
        <v>EU</v>
      </c>
      <c r="M614">
        <v>0</v>
      </c>
      <c r="N614">
        <v>0</v>
      </c>
      <c r="O614">
        <v>5</v>
      </c>
      <c r="P614" t="str">
        <v>Southeast Asia</v>
      </c>
      <c r="Q614">
        <v>0</v>
      </c>
      <c r="R614" t="str">
        <v>Salary **************'22_EU*****</v>
      </c>
      <c r="S614">
        <v>826.68</v>
      </c>
      <c r="T614" t="str">
        <v>FCR-1.1.2.26</v>
      </c>
      <c r="U614" t="str">
        <v>Q4</v>
      </c>
      <c r="Y614" t="str">
        <v>B</v>
      </c>
      <c r="Z614" t="str">
        <v>X5</v>
      </c>
      <c r="AA614">
        <v>1573704</v>
      </c>
      <c r="AB614">
        <v>5</v>
      </c>
      <c r="AC614">
        <v>44895</v>
      </c>
      <c r="AD614">
        <v>202211</v>
      </c>
      <c r="AE614" t="str">
        <v>46990</v>
      </c>
      <c r="AF614" t="str">
        <v>Other external expenses</v>
      </c>
      <c r="AG614">
        <v>590</v>
      </c>
      <c r="AH614">
        <v>65805</v>
      </c>
      <c r="AI614" t="str">
        <v>PID65000</v>
      </c>
      <c r="AJ614" t="str">
        <v>EU</v>
      </c>
      <c r="AK614">
        <v>0</v>
      </c>
      <c r="AL614">
        <v>0</v>
      </c>
      <c r="AM614">
        <v>5</v>
      </c>
      <c r="AN614" t="str">
        <v>Southeast Asia</v>
      </c>
      <c r="AO614">
        <v>0</v>
      </c>
      <c r="AP614" t="str">
        <v>NSSF to**************2_EU*****</v>
      </c>
      <c r="AQ614">
        <v>2.04</v>
      </c>
      <c r="AR614" t="str">
        <v>FCR-1.1.2.27</v>
      </c>
      <c r="AS614" t="str">
        <v>Q4</v>
      </c>
    </row>
    <row r="615" spans="1:45" x14ac:dyDescent="0.25">
      <c r="A615" t="str">
        <v>B</v>
      </c>
      <c r="B615" t="str">
        <v>H5</v>
      </c>
      <c r="C615">
        <v>1573699</v>
      </c>
      <c r="D615">
        <v>0</v>
      </c>
      <c r="E615" s="2">
        <v>44879</v>
      </c>
      <c r="F615">
        <v>202211</v>
      </c>
      <c r="G615" t="str">
        <v>47321</v>
      </c>
      <c r="H615" t="str">
        <v xml:space="preserve">Subsistence allowances, </v>
      </c>
      <c r="I615">
        <v>590</v>
      </c>
      <c r="J615">
        <v>65813</v>
      </c>
      <c r="K615" t="str">
        <v>PID65000</v>
      </c>
      <c r="L615" t="str">
        <v>EU</v>
      </c>
      <c r="M615">
        <v>0</v>
      </c>
      <c r="N615">
        <v>0</v>
      </c>
      <c r="O615">
        <v>5</v>
      </c>
      <c r="P615" t="str">
        <v>Southeast Asia</v>
      </c>
      <c r="Q615">
        <v>0</v>
      </c>
      <c r="R615" t="str">
        <v>Per die**************obal fi*****</v>
      </c>
      <c r="S615">
        <v>316.54000000000002</v>
      </c>
      <c r="T615" t="str">
        <v xml:space="preserve">FCR-1.3.2 </v>
      </c>
      <c r="U615" t="str">
        <v>Q4</v>
      </c>
      <c r="Y615" t="str">
        <v>B</v>
      </c>
      <c r="Z615" t="str">
        <v>X5</v>
      </c>
      <c r="AA615">
        <v>1573707</v>
      </c>
      <c r="AB615">
        <v>0</v>
      </c>
      <c r="AC615">
        <v>44895</v>
      </c>
      <c r="AD615">
        <v>202211</v>
      </c>
      <c r="AE615" t="str">
        <v>46570</v>
      </c>
      <c r="AF615" t="str">
        <v>Banking costs</v>
      </c>
      <c r="AG615">
        <v>590</v>
      </c>
      <c r="AH615">
        <v>65827</v>
      </c>
      <c r="AI615" t="str">
        <v>PID65000</v>
      </c>
      <c r="AJ615" t="str">
        <v>EU</v>
      </c>
      <c r="AK615">
        <v>0</v>
      </c>
      <c r="AL615">
        <v>0</v>
      </c>
      <c r="AM615">
        <v>5</v>
      </c>
      <c r="AN615" t="str">
        <v>Southeast Asia</v>
      </c>
      <c r="AO615">
        <v>0</v>
      </c>
      <c r="AP615" t="str">
        <v>Monthly**************ov'22*****</v>
      </c>
      <c r="AQ615">
        <v>1.5</v>
      </c>
      <c r="AR615" t="str">
        <v xml:space="preserve">FCR-5.6 </v>
      </c>
      <c r="AS615" t="str">
        <v>Q4</v>
      </c>
    </row>
    <row r="616" spans="1:45" x14ac:dyDescent="0.25">
      <c r="A616" t="str">
        <v>B</v>
      </c>
      <c r="B616" t="str">
        <v>X5</v>
      </c>
      <c r="C616">
        <v>1573709</v>
      </c>
      <c r="D616">
        <v>0</v>
      </c>
      <c r="E616" s="2">
        <v>44895</v>
      </c>
      <c r="F616">
        <v>202211</v>
      </c>
      <c r="G616" t="str">
        <v>46230</v>
      </c>
      <c r="H616" t="str">
        <v>Computer communication</v>
      </c>
      <c r="I616">
        <v>590</v>
      </c>
      <c r="J616">
        <v>65822</v>
      </c>
      <c r="K616" t="str">
        <v>PID65000</v>
      </c>
      <c r="L616" t="str">
        <v>EU</v>
      </c>
      <c r="M616">
        <v>0</v>
      </c>
      <c r="N616">
        <v>0</v>
      </c>
      <c r="O616">
        <v>5</v>
      </c>
      <c r="P616" t="str">
        <v>Southeast Asia</v>
      </c>
      <c r="Q616">
        <v>0</v>
      </c>
      <c r="R616" t="str">
        <v>Interne**************roup_Oc*****</v>
      </c>
      <c r="S616">
        <v>48.4</v>
      </c>
      <c r="T616" t="str">
        <v xml:space="preserve">FCR-4.4 </v>
      </c>
      <c r="U616" t="str">
        <v>Q4</v>
      </c>
      <c r="Y616" t="str">
        <v>B</v>
      </c>
      <c r="Z616" t="str">
        <v>X5</v>
      </c>
      <c r="AA616">
        <v>1573714</v>
      </c>
      <c r="AB616">
        <v>1</v>
      </c>
      <c r="AC616">
        <v>44895</v>
      </c>
      <c r="AD616">
        <v>202211</v>
      </c>
      <c r="AE616" t="str">
        <v>46570</v>
      </c>
      <c r="AF616" t="str">
        <v>Banking costs</v>
      </c>
      <c r="AG616">
        <v>590</v>
      </c>
      <c r="AH616">
        <v>65827</v>
      </c>
      <c r="AI616" t="str">
        <v>PID65000</v>
      </c>
      <c r="AJ616" t="str">
        <v>EU</v>
      </c>
      <c r="AK616">
        <v>0</v>
      </c>
      <c r="AL616">
        <v>0</v>
      </c>
      <c r="AM616">
        <v>5</v>
      </c>
      <c r="AN616" t="str">
        <v>Southeast Asia</v>
      </c>
      <c r="AO616">
        <v>0</v>
      </c>
      <c r="AP616" t="str">
        <v>bank ch**************er_meet*****</v>
      </c>
      <c r="AQ616">
        <v>3</v>
      </c>
      <c r="AR616" t="str">
        <v xml:space="preserve">FCR-5.6 </v>
      </c>
      <c r="AS616" t="str">
        <v>Q4</v>
      </c>
    </row>
    <row r="617" spans="1:45" x14ac:dyDescent="0.25">
      <c r="A617" t="str">
        <v>B</v>
      </c>
      <c r="B617" t="str">
        <v>X5</v>
      </c>
      <c r="C617">
        <v>1573701</v>
      </c>
      <c r="D617">
        <v>2</v>
      </c>
      <c r="E617" s="2">
        <v>44895</v>
      </c>
      <c r="F617">
        <v>202211</v>
      </c>
      <c r="G617" t="str">
        <v>47211</v>
      </c>
      <c r="H617" t="str">
        <v>Salary (employees outside HO)</v>
      </c>
      <c r="I617">
        <v>590</v>
      </c>
      <c r="J617">
        <v>65802</v>
      </c>
      <c r="K617" t="str">
        <v>PID65000</v>
      </c>
      <c r="L617" t="str">
        <v>EU</v>
      </c>
      <c r="M617">
        <v>0</v>
      </c>
      <c r="N617">
        <v>0</v>
      </c>
      <c r="O617">
        <v>5</v>
      </c>
      <c r="P617" t="str">
        <v>Southeast Asia</v>
      </c>
      <c r="Q617">
        <v>0</v>
      </c>
      <c r="R617" t="str">
        <v>Salary **************'22_EU*****</v>
      </c>
      <c r="S617">
        <v>1947</v>
      </c>
      <c r="T617" t="str">
        <v>FCR-1.1.1.33</v>
      </c>
      <c r="U617" t="str">
        <v>Q4</v>
      </c>
      <c r="Y617" t="str">
        <v>B</v>
      </c>
      <c r="Z617" t="str">
        <v>X5</v>
      </c>
      <c r="AA617">
        <v>1573709</v>
      </c>
      <c r="AB617">
        <v>1</v>
      </c>
      <c r="AC617">
        <v>44895</v>
      </c>
      <c r="AD617">
        <v>202211</v>
      </c>
      <c r="AE617" t="str">
        <v>46230</v>
      </c>
      <c r="AF617" t="str">
        <v>Computer communication</v>
      </c>
      <c r="AG617">
        <v>590</v>
      </c>
      <c r="AH617">
        <v>65822</v>
      </c>
      <c r="AI617" t="str">
        <v>PID65000</v>
      </c>
      <c r="AJ617" t="str">
        <v>EU</v>
      </c>
      <c r="AK617">
        <v>0</v>
      </c>
      <c r="AL617">
        <v>0</v>
      </c>
      <c r="AM617">
        <v>5</v>
      </c>
      <c r="AN617" t="str">
        <v>Southeast Asia</v>
      </c>
      <c r="AO617">
        <v>0</v>
      </c>
      <c r="AP617" t="str">
        <v>Interne**************roup_No*****</v>
      </c>
      <c r="AQ617">
        <v>48.4</v>
      </c>
      <c r="AR617" t="str">
        <v xml:space="preserve">FCR-4.4 </v>
      </c>
      <c r="AS617" t="str">
        <v>Q4</v>
      </c>
    </row>
    <row r="618" spans="1:45" x14ac:dyDescent="0.25">
      <c r="A618" t="str">
        <v>B</v>
      </c>
      <c r="B618" t="str">
        <v>X5</v>
      </c>
      <c r="C618">
        <v>1573701</v>
      </c>
      <c r="D618">
        <v>4</v>
      </c>
      <c r="E618" s="2">
        <v>44895</v>
      </c>
      <c r="F618">
        <v>202211</v>
      </c>
      <c r="G618" t="str">
        <v>47211</v>
      </c>
      <c r="H618" t="str">
        <v>Salary (employees outside HO)</v>
      </c>
      <c r="I618">
        <v>590</v>
      </c>
      <c r="J618">
        <v>65805</v>
      </c>
      <c r="K618" t="str">
        <v>PID65000</v>
      </c>
      <c r="L618" t="str">
        <v>EU</v>
      </c>
      <c r="M618">
        <v>0</v>
      </c>
      <c r="N618">
        <v>0</v>
      </c>
      <c r="O618">
        <v>5</v>
      </c>
      <c r="P618" t="str">
        <v>Southeast Asia</v>
      </c>
      <c r="Q618">
        <v>0</v>
      </c>
      <c r="R618" t="str">
        <v>Salary **************'22_EU*****</v>
      </c>
      <c r="S618">
        <v>143.28</v>
      </c>
      <c r="T618" t="str">
        <v>FCR-1.1.2.27</v>
      </c>
      <c r="U618" t="str">
        <v>Q4</v>
      </c>
      <c r="Y618" t="str">
        <v>B</v>
      </c>
      <c r="Z618" t="str">
        <v>X5</v>
      </c>
      <c r="AA618">
        <v>1573710</v>
      </c>
      <c r="AB618">
        <v>0</v>
      </c>
      <c r="AC618">
        <v>44895</v>
      </c>
      <c r="AD618">
        <v>202211</v>
      </c>
      <c r="AE618" t="str">
        <v>46310</v>
      </c>
      <c r="AF618" t="str">
        <v>Corporate insurance</v>
      </c>
      <c r="AG618">
        <v>590</v>
      </c>
      <c r="AH618">
        <v>65822</v>
      </c>
      <c r="AI618" t="str">
        <v>PID65000</v>
      </c>
      <c r="AJ618" t="str">
        <v>EU</v>
      </c>
      <c r="AK618">
        <v>0</v>
      </c>
      <c r="AL618">
        <v>0</v>
      </c>
      <c r="AM618">
        <v>5</v>
      </c>
      <c r="AN618" t="str">
        <v>Southeast Asia</v>
      </c>
      <c r="AO618">
        <v>0</v>
      </c>
      <c r="AP618" t="str">
        <v>Office **************_MGA in*****</v>
      </c>
      <c r="AQ618">
        <v>11.67</v>
      </c>
      <c r="AR618" t="str">
        <v xml:space="preserve">FCR-4.4 </v>
      </c>
      <c r="AS618" t="str">
        <v>Q4</v>
      </c>
    </row>
    <row r="619" spans="1:45" x14ac:dyDescent="0.25">
      <c r="A619" t="str">
        <v>B</v>
      </c>
      <c r="B619" t="str">
        <v>X5</v>
      </c>
      <c r="C619">
        <v>1573705</v>
      </c>
      <c r="D619">
        <v>1</v>
      </c>
      <c r="E619" s="2">
        <v>44895</v>
      </c>
      <c r="F619">
        <v>202211</v>
      </c>
      <c r="G619" t="str">
        <v>47217</v>
      </c>
      <c r="H619" t="str">
        <v>Severance pay</v>
      </c>
      <c r="I619">
        <v>590</v>
      </c>
      <c r="J619">
        <v>65804</v>
      </c>
      <c r="K619" t="str">
        <v>PID65000</v>
      </c>
      <c r="L619" t="str">
        <v>EU</v>
      </c>
      <c r="M619">
        <v>0</v>
      </c>
      <c r="N619">
        <v>0</v>
      </c>
      <c r="O619">
        <v>5</v>
      </c>
      <c r="P619" t="str">
        <v>Southeast Asia</v>
      </c>
      <c r="Q619">
        <v>0</v>
      </c>
      <c r="R619" t="str">
        <v>Seniori**************Nov'22_*****</v>
      </c>
      <c r="S619">
        <v>46.97</v>
      </c>
      <c r="T619" t="str">
        <v>FCR-1.1.2.26</v>
      </c>
      <c r="U619" t="str">
        <v>Q4</v>
      </c>
      <c r="Y619" t="str">
        <v>B</v>
      </c>
      <c r="Z619" t="str">
        <v>X5</v>
      </c>
      <c r="AA619">
        <v>1573710</v>
      </c>
      <c r="AB619">
        <v>1</v>
      </c>
      <c r="AC619">
        <v>44895</v>
      </c>
      <c r="AD619">
        <v>202211</v>
      </c>
      <c r="AE619" t="str">
        <v>46310</v>
      </c>
      <c r="AF619" t="str">
        <v>Corporate insurance</v>
      </c>
      <c r="AG619">
        <v>590</v>
      </c>
      <c r="AH619">
        <v>65822</v>
      </c>
      <c r="AI619" t="str">
        <v>PID65000</v>
      </c>
      <c r="AJ619" t="str">
        <v>EU</v>
      </c>
      <c r="AK619">
        <v>0</v>
      </c>
      <c r="AL619">
        <v>0</v>
      </c>
      <c r="AM619">
        <v>5</v>
      </c>
      <c r="AN619" t="str">
        <v>Southeast Asia</v>
      </c>
      <c r="AO619">
        <v>0</v>
      </c>
      <c r="AP619" t="str">
        <v>Office **************lary_MG*****</v>
      </c>
      <c r="AQ619">
        <v>6.64</v>
      </c>
      <c r="AR619" t="str">
        <v xml:space="preserve">FCR-4.4 </v>
      </c>
      <c r="AS619" t="str">
        <v>Q4</v>
      </c>
    </row>
    <row r="620" spans="1:45" x14ac:dyDescent="0.25">
      <c r="A620" t="str">
        <v>B</v>
      </c>
      <c r="B620" t="str">
        <v>X5</v>
      </c>
      <c r="C620">
        <v>1573705</v>
      </c>
      <c r="D620">
        <v>2</v>
      </c>
      <c r="E620" s="2">
        <v>44895</v>
      </c>
      <c r="F620">
        <v>202211</v>
      </c>
      <c r="G620" t="str">
        <v>47217</v>
      </c>
      <c r="H620" t="str">
        <v>Severance pay</v>
      </c>
      <c r="I620">
        <v>590</v>
      </c>
      <c r="J620">
        <v>65802</v>
      </c>
      <c r="K620" t="str">
        <v>PID65000</v>
      </c>
      <c r="L620" t="str">
        <v>EU</v>
      </c>
      <c r="M620">
        <v>0</v>
      </c>
      <c r="N620">
        <v>0</v>
      </c>
      <c r="O620">
        <v>5</v>
      </c>
      <c r="P620" t="str">
        <v>Southeast Asia</v>
      </c>
      <c r="Q620">
        <v>0</v>
      </c>
      <c r="R620" t="str">
        <v>Seniori**************Nov'22_*****</v>
      </c>
      <c r="S620">
        <v>110.63</v>
      </c>
      <c r="T620" t="str">
        <v>FCR-1.1.1.33</v>
      </c>
      <c r="U620" t="str">
        <v>Q4</v>
      </c>
      <c r="Y620" t="str">
        <v>B</v>
      </c>
      <c r="Z620" t="str">
        <v>X5</v>
      </c>
      <c r="AA620">
        <v>1573710</v>
      </c>
      <c r="AB620">
        <v>2</v>
      </c>
      <c r="AC620">
        <v>44895</v>
      </c>
      <c r="AD620">
        <v>202211</v>
      </c>
      <c r="AE620" t="str">
        <v>46310</v>
      </c>
      <c r="AF620" t="str">
        <v>Corporate insurance</v>
      </c>
      <c r="AG620">
        <v>590</v>
      </c>
      <c r="AH620">
        <v>65822</v>
      </c>
      <c r="AI620" t="str">
        <v>PID65000</v>
      </c>
      <c r="AJ620" t="str">
        <v>EU</v>
      </c>
      <c r="AK620">
        <v>0</v>
      </c>
      <c r="AL620">
        <v>0</v>
      </c>
      <c r="AM620">
        <v>5</v>
      </c>
      <c r="AN620" t="str">
        <v>Southeast Asia</v>
      </c>
      <c r="AO620">
        <v>0</v>
      </c>
      <c r="AP620" t="str">
        <v>Office **************ic liab*****</v>
      </c>
      <c r="AQ620">
        <v>16.97</v>
      </c>
      <c r="AR620" t="str">
        <v xml:space="preserve">FCR-4.4 </v>
      </c>
      <c r="AS620" t="str">
        <v>Q4</v>
      </c>
    </row>
    <row r="621" spans="1:45" x14ac:dyDescent="0.25">
      <c r="A621" t="str">
        <v>B</v>
      </c>
      <c r="B621" t="str">
        <v>X5</v>
      </c>
      <c r="C621">
        <v>1573705</v>
      </c>
      <c r="D621">
        <v>4</v>
      </c>
      <c r="E621" s="2">
        <v>44895</v>
      </c>
      <c r="F621">
        <v>202211</v>
      </c>
      <c r="G621" t="str">
        <v>47217</v>
      </c>
      <c r="H621" t="str">
        <v>Severance pay</v>
      </c>
      <c r="I621">
        <v>590</v>
      </c>
      <c r="J621">
        <v>65805</v>
      </c>
      <c r="K621" t="str">
        <v>PID65000</v>
      </c>
      <c r="L621" t="str">
        <v>EU</v>
      </c>
      <c r="M621">
        <v>0</v>
      </c>
      <c r="N621">
        <v>0</v>
      </c>
      <c r="O621">
        <v>5</v>
      </c>
      <c r="P621" t="str">
        <v>Southeast Asia</v>
      </c>
      <c r="Q621">
        <v>0</v>
      </c>
      <c r="R621" t="str">
        <v>Seniori**************Nov'22_*****</v>
      </c>
      <c r="S621">
        <v>8.14</v>
      </c>
      <c r="T621" t="str">
        <v>FCR-1.1.2.27</v>
      </c>
      <c r="U621" t="str">
        <v>Q4</v>
      </c>
      <c r="Y621" t="str">
        <v>B</v>
      </c>
      <c r="Z621" t="str">
        <v>X5</v>
      </c>
      <c r="AA621">
        <v>1573710</v>
      </c>
      <c r="AB621">
        <v>3</v>
      </c>
      <c r="AC621">
        <v>44895</v>
      </c>
      <c r="AD621">
        <v>202211</v>
      </c>
      <c r="AE621" t="str">
        <v>46310</v>
      </c>
      <c r="AF621" t="str">
        <v>Corporate insurance</v>
      </c>
      <c r="AG621">
        <v>590</v>
      </c>
      <c r="AH621">
        <v>65822</v>
      </c>
      <c r="AI621" t="str">
        <v>PID65000</v>
      </c>
      <c r="AJ621" t="str">
        <v>EU</v>
      </c>
      <c r="AK621">
        <v>0</v>
      </c>
      <c r="AL621">
        <v>0</v>
      </c>
      <c r="AM621">
        <v>5</v>
      </c>
      <c r="AN621" t="str">
        <v>Southeast Asia</v>
      </c>
      <c r="AO621">
        <v>0</v>
      </c>
      <c r="AP621" t="str">
        <v>Office **************_MGA in*****</v>
      </c>
      <c r="AQ621">
        <v>11.67</v>
      </c>
      <c r="AR621" t="str">
        <v xml:space="preserve">FCR-4.4 </v>
      </c>
      <c r="AS621" t="str">
        <v>Q4</v>
      </c>
    </row>
    <row r="622" spans="1:45" x14ac:dyDescent="0.25">
      <c r="A622" t="str">
        <v>B</v>
      </c>
      <c r="B622" t="str">
        <v>X5</v>
      </c>
      <c r="C622">
        <v>1573706</v>
      </c>
      <c r="D622">
        <v>2</v>
      </c>
      <c r="E622" s="2">
        <v>44895</v>
      </c>
      <c r="F622">
        <v>202211</v>
      </c>
      <c r="G622" t="str">
        <v>47217</v>
      </c>
      <c r="H622" t="str">
        <v>Severance pay</v>
      </c>
      <c r="I622">
        <v>590</v>
      </c>
      <c r="J622">
        <v>65804</v>
      </c>
      <c r="K622" t="str">
        <v>PID65000</v>
      </c>
      <c r="L622" t="str">
        <v>EU</v>
      </c>
      <c r="M622">
        <v>0</v>
      </c>
      <c r="N622">
        <v>0</v>
      </c>
      <c r="O622">
        <v>5</v>
      </c>
      <c r="P622" t="str">
        <v>Southeast Asia</v>
      </c>
      <c r="Q622">
        <v>0</v>
      </c>
      <c r="R622" t="str">
        <v>NSSF-Pe************** in Nov*****</v>
      </c>
      <c r="S622">
        <v>3.48</v>
      </c>
      <c r="T622" t="str">
        <v>FCR-1.1.2.26</v>
      </c>
      <c r="U622" t="str">
        <v>Q4</v>
      </c>
      <c r="Y622" t="str">
        <v>B</v>
      </c>
      <c r="Z622" t="str">
        <v>X5</v>
      </c>
      <c r="AA622">
        <v>1573710</v>
      </c>
      <c r="AB622">
        <v>4</v>
      </c>
      <c r="AC622">
        <v>44895</v>
      </c>
      <c r="AD622">
        <v>202211</v>
      </c>
      <c r="AE622" t="str">
        <v>46310</v>
      </c>
      <c r="AF622" t="str">
        <v>Corporate insurance</v>
      </c>
      <c r="AG622">
        <v>590</v>
      </c>
      <c r="AH622">
        <v>65822</v>
      </c>
      <c r="AI622" t="str">
        <v>PID65000</v>
      </c>
      <c r="AJ622" t="str">
        <v>EU</v>
      </c>
      <c r="AK622">
        <v>0</v>
      </c>
      <c r="AL622">
        <v>0</v>
      </c>
      <c r="AM622">
        <v>5</v>
      </c>
      <c r="AN622" t="str">
        <v>Southeast Asia</v>
      </c>
      <c r="AO622">
        <v>0</v>
      </c>
      <c r="AP622" t="str">
        <v>Office **************lary_MG*****</v>
      </c>
      <c r="AQ622">
        <v>6.64</v>
      </c>
      <c r="AR622" t="str">
        <v xml:space="preserve">FCR-4.4 </v>
      </c>
      <c r="AS622" t="str">
        <v>Q4</v>
      </c>
    </row>
    <row r="623" spans="1:45" x14ac:dyDescent="0.25">
      <c r="A623" t="str">
        <v>B</v>
      </c>
      <c r="B623" t="str">
        <v>X5</v>
      </c>
      <c r="C623">
        <v>1573706</v>
      </c>
      <c r="D623">
        <v>3</v>
      </c>
      <c r="E623" s="2">
        <v>44895</v>
      </c>
      <c r="F623">
        <v>202211</v>
      </c>
      <c r="G623" t="str">
        <v>47217</v>
      </c>
      <c r="H623" t="str">
        <v>Severance pay</v>
      </c>
      <c r="I623">
        <v>590</v>
      </c>
      <c r="J623">
        <v>65802</v>
      </c>
      <c r="K623" t="str">
        <v>PID65000</v>
      </c>
      <c r="L623" t="str">
        <v>EU</v>
      </c>
      <c r="M623">
        <v>0</v>
      </c>
      <c r="N623">
        <v>0</v>
      </c>
      <c r="O623">
        <v>5</v>
      </c>
      <c r="P623" t="str">
        <v>Southeast Asia</v>
      </c>
      <c r="Q623">
        <v>0</v>
      </c>
      <c r="R623" t="str">
        <v>NSSF-Pe************** in Nov*****</v>
      </c>
      <c r="S623">
        <v>5.79</v>
      </c>
      <c r="T623" t="str">
        <v>FCR-1.1.1.33</v>
      </c>
      <c r="U623" t="str">
        <v>Q4</v>
      </c>
      <c r="Y623" t="str">
        <v>B</v>
      </c>
      <c r="Z623" t="str">
        <v>X5</v>
      </c>
      <c r="AA623">
        <v>1573710</v>
      </c>
      <c r="AB623">
        <v>5</v>
      </c>
      <c r="AC623">
        <v>44895</v>
      </c>
      <c r="AD623">
        <v>202211</v>
      </c>
      <c r="AE623" t="str">
        <v>46310</v>
      </c>
      <c r="AF623" t="str">
        <v>Corporate insurance</v>
      </c>
      <c r="AG623">
        <v>590</v>
      </c>
      <c r="AH623">
        <v>65822</v>
      </c>
      <c r="AI623" t="str">
        <v>PID65000</v>
      </c>
      <c r="AJ623" t="str">
        <v>EU</v>
      </c>
      <c r="AK623">
        <v>0</v>
      </c>
      <c r="AL623">
        <v>0</v>
      </c>
      <c r="AM623">
        <v>5</v>
      </c>
      <c r="AN623" t="str">
        <v>Southeast Asia</v>
      </c>
      <c r="AO623">
        <v>0</v>
      </c>
      <c r="AP623" t="str">
        <v>Office **************ic liab*****</v>
      </c>
      <c r="AQ623">
        <v>16.97</v>
      </c>
      <c r="AR623" t="str">
        <v xml:space="preserve">FCR-4.4 </v>
      </c>
      <c r="AS623" t="str">
        <v>Q4</v>
      </c>
    </row>
    <row r="624" spans="1:45" x14ac:dyDescent="0.25">
      <c r="A624" t="str">
        <v>B</v>
      </c>
      <c r="B624" t="str">
        <v>X5</v>
      </c>
      <c r="C624">
        <v>1573706</v>
      </c>
      <c r="D624">
        <v>5</v>
      </c>
      <c r="E624" s="2">
        <v>44895</v>
      </c>
      <c r="F624">
        <v>202211</v>
      </c>
      <c r="G624" t="str">
        <v>47217</v>
      </c>
      <c r="H624" t="str">
        <v>Severance pay</v>
      </c>
      <c r="I624">
        <v>590</v>
      </c>
      <c r="J624">
        <v>65805</v>
      </c>
      <c r="K624" t="str">
        <v>PID65000</v>
      </c>
      <c r="L624" t="str">
        <v>EU</v>
      </c>
      <c r="M624">
        <v>0</v>
      </c>
      <c r="N624">
        <v>0</v>
      </c>
      <c r="O624">
        <v>5</v>
      </c>
      <c r="P624" t="str">
        <v>Southeast Asia</v>
      </c>
      <c r="Q624">
        <v>0</v>
      </c>
      <c r="R624" t="str">
        <v>NSSF-Pe************** in Nov*****</v>
      </c>
      <c r="S624">
        <v>1.2</v>
      </c>
      <c r="T624" t="str">
        <v>FCR-1.1.2.27</v>
      </c>
      <c r="U624" t="str">
        <v>Q4</v>
      </c>
      <c r="Y624" t="str">
        <v>B</v>
      </c>
      <c r="Z624" t="str">
        <v>H5</v>
      </c>
      <c r="AA624">
        <v>1573661</v>
      </c>
      <c r="AB624">
        <v>1</v>
      </c>
      <c r="AC624">
        <v>44839</v>
      </c>
      <c r="AD624">
        <v>202210</v>
      </c>
      <c r="AE624" t="str">
        <v>45832</v>
      </c>
      <c r="AF624" t="str">
        <v xml:space="preserve">Board and lodging, not in </v>
      </c>
      <c r="AG624">
        <v>590</v>
      </c>
      <c r="AH624">
        <v>65803</v>
      </c>
      <c r="AI624" t="str">
        <v>PID65000</v>
      </c>
      <c r="AJ624" t="str">
        <v>EU</v>
      </c>
      <c r="AK624">
        <v>0</v>
      </c>
      <c r="AL624">
        <v>0</v>
      </c>
      <c r="AM624">
        <v>5</v>
      </c>
      <c r="AN624" t="str">
        <v>Southeast Asia</v>
      </c>
      <c r="AO624">
        <v>0</v>
      </c>
      <c r="AP624" t="str">
        <v>Accommo**************_Field *****</v>
      </c>
      <c r="AQ624">
        <v>97.32</v>
      </c>
      <c r="AR624" t="str">
        <v>FCR-1.1.1.34</v>
      </c>
      <c r="AS624" t="str">
        <v>Q4</v>
      </c>
    </row>
    <row r="625" spans="1:45" x14ac:dyDescent="0.25">
      <c r="A625" t="str">
        <v>B</v>
      </c>
      <c r="B625" t="str">
        <v>X5</v>
      </c>
      <c r="C625">
        <v>1573704</v>
      </c>
      <c r="D625">
        <v>2</v>
      </c>
      <c r="E625" s="2">
        <v>44895</v>
      </c>
      <c r="F625">
        <v>202211</v>
      </c>
      <c r="G625" t="str">
        <v>46990</v>
      </c>
      <c r="H625" t="str">
        <v>Other external expenses</v>
      </c>
      <c r="I625">
        <v>590</v>
      </c>
      <c r="J625">
        <v>65804</v>
      </c>
      <c r="K625" t="str">
        <v>PID65000</v>
      </c>
      <c r="L625" t="str">
        <v>EU</v>
      </c>
      <c r="M625">
        <v>0</v>
      </c>
      <c r="N625">
        <v>0</v>
      </c>
      <c r="O625">
        <v>5</v>
      </c>
      <c r="P625" t="str">
        <v>Southeast Asia</v>
      </c>
      <c r="Q625">
        <v>0</v>
      </c>
      <c r="R625" t="str">
        <v>NSSF to**************2_EU*****</v>
      </c>
      <c r="S625">
        <v>5.91</v>
      </c>
      <c r="T625" t="str">
        <v>FCR-1.1.2.26</v>
      </c>
      <c r="U625" t="str">
        <v>Q4</v>
      </c>
      <c r="Y625" t="str">
        <v>B</v>
      </c>
      <c r="Z625" t="str">
        <v>H5</v>
      </c>
      <c r="AA625">
        <v>1573661</v>
      </c>
      <c r="AB625">
        <v>2</v>
      </c>
      <c r="AC625">
        <v>44839</v>
      </c>
      <c r="AD625">
        <v>202210</v>
      </c>
      <c r="AE625" t="str">
        <v>45890</v>
      </c>
      <c r="AF625" t="str">
        <v>Other travel expenses</v>
      </c>
      <c r="AG625">
        <v>590</v>
      </c>
      <c r="AH625">
        <v>65814</v>
      </c>
      <c r="AI625" t="str">
        <v>PID65000</v>
      </c>
      <c r="AJ625" t="str">
        <v>EU</v>
      </c>
      <c r="AK625">
        <v>0</v>
      </c>
      <c r="AL625">
        <v>0</v>
      </c>
      <c r="AM625">
        <v>5</v>
      </c>
      <c r="AN625" t="str">
        <v>Southeast Asia</v>
      </c>
      <c r="AO625">
        <v>0</v>
      </c>
      <c r="AP625" t="str">
        <v>Boat fe**************nity co*****</v>
      </c>
      <c r="AQ625">
        <v>47.06</v>
      </c>
      <c r="AR625" t="str">
        <v xml:space="preserve">FCR-2.4 </v>
      </c>
      <c r="AS625" t="str">
        <v>Q4</v>
      </c>
    </row>
    <row r="626" spans="1:45" x14ac:dyDescent="0.25">
      <c r="A626" t="str">
        <v>B</v>
      </c>
      <c r="B626" t="str">
        <v>X5</v>
      </c>
      <c r="C626">
        <v>1573704</v>
      </c>
      <c r="D626">
        <v>3</v>
      </c>
      <c r="E626" s="2">
        <v>44895</v>
      </c>
      <c r="F626">
        <v>202211</v>
      </c>
      <c r="G626" t="str">
        <v>46990</v>
      </c>
      <c r="H626" t="str">
        <v>Other external expenses</v>
      </c>
      <c r="I626">
        <v>590</v>
      </c>
      <c r="J626">
        <v>65802</v>
      </c>
      <c r="K626" t="str">
        <v>PID65000</v>
      </c>
      <c r="L626" t="str">
        <v>EU</v>
      </c>
      <c r="M626">
        <v>0</v>
      </c>
      <c r="N626">
        <v>0</v>
      </c>
      <c r="O626">
        <v>5</v>
      </c>
      <c r="P626" t="str">
        <v>Southeast Asia</v>
      </c>
      <c r="Q626">
        <v>0</v>
      </c>
      <c r="R626" t="str">
        <v>NSSF to**************2_EU*****</v>
      </c>
      <c r="S626">
        <v>9.84</v>
      </c>
      <c r="T626" t="str">
        <v>FCR-1.1.1.33</v>
      </c>
      <c r="U626" t="str">
        <v>Q4</v>
      </c>
      <c r="Y626" t="str">
        <v>B</v>
      </c>
      <c r="Z626" t="str">
        <v>H5</v>
      </c>
      <c r="AA626">
        <v>1573663</v>
      </c>
      <c r="AB626">
        <v>1</v>
      </c>
      <c r="AC626">
        <v>44844</v>
      </c>
      <c r="AD626">
        <v>202210</v>
      </c>
      <c r="AE626" t="str">
        <v>45020</v>
      </c>
      <c r="AF626" t="str">
        <v>Electricity</v>
      </c>
      <c r="AG626">
        <v>590</v>
      </c>
      <c r="AH626">
        <v>65822</v>
      </c>
      <c r="AI626" t="str">
        <v>PID65000</v>
      </c>
      <c r="AJ626" t="str">
        <v>EU</v>
      </c>
      <c r="AK626">
        <v>0</v>
      </c>
      <c r="AL626">
        <v>0</v>
      </c>
      <c r="AM626">
        <v>5</v>
      </c>
      <c r="AN626" t="str">
        <v>Southeast Asia</v>
      </c>
      <c r="AO626">
        <v>0</v>
      </c>
      <c r="AP626" t="str">
        <v>Electri************** 72_Sep*****</v>
      </c>
      <c r="AQ626">
        <v>62.5</v>
      </c>
      <c r="AR626" t="str">
        <v xml:space="preserve">FCR-4.4 </v>
      </c>
      <c r="AS626" t="str">
        <v>Q4</v>
      </c>
    </row>
    <row r="627" spans="1:45" x14ac:dyDescent="0.25">
      <c r="A627" t="str">
        <v>B</v>
      </c>
      <c r="B627" t="str">
        <v>X5</v>
      </c>
      <c r="C627">
        <v>1573704</v>
      </c>
      <c r="D627">
        <v>5</v>
      </c>
      <c r="E627" s="2">
        <v>44895</v>
      </c>
      <c r="F627">
        <v>202211</v>
      </c>
      <c r="G627" t="str">
        <v>46990</v>
      </c>
      <c r="H627" t="str">
        <v>Other external expenses</v>
      </c>
      <c r="I627">
        <v>590</v>
      </c>
      <c r="J627">
        <v>65805</v>
      </c>
      <c r="K627" t="str">
        <v>PID65000</v>
      </c>
      <c r="L627" t="str">
        <v>EU</v>
      </c>
      <c r="M627">
        <v>0</v>
      </c>
      <c r="N627">
        <v>0</v>
      </c>
      <c r="O627">
        <v>5</v>
      </c>
      <c r="P627" t="str">
        <v>Southeast Asia</v>
      </c>
      <c r="Q627">
        <v>0</v>
      </c>
      <c r="R627" t="str">
        <v>NSSF to**************2_EU*****</v>
      </c>
      <c r="S627">
        <v>2.04</v>
      </c>
      <c r="T627" t="str">
        <v>FCR-1.1.2.27</v>
      </c>
      <c r="U627" t="str">
        <v>Q4</v>
      </c>
      <c r="Y627" t="str">
        <v>B</v>
      </c>
      <c r="Z627" t="str">
        <v>H5</v>
      </c>
      <c r="AA627">
        <v>1573671</v>
      </c>
      <c r="AB627">
        <v>0</v>
      </c>
      <c r="AC627">
        <v>44858</v>
      </c>
      <c r="AD627">
        <v>202210</v>
      </c>
      <c r="AE627" t="str">
        <v>44323</v>
      </c>
      <c r="AF627" t="str">
        <v>Sub granting</v>
      </c>
      <c r="AG627">
        <v>590</v>
      </c>
      <c r="AH627">
        <v>65830</v>
      </c>
      <c r="AI627" t="str">
        <v>PID65000</v>
      </c>
      <c r="AJ627" t="str">
        <v>EU</v>
      </c>
      <c r="AK627">
        <v>0</v>
      </c>
      <c r="AL627">
        <v>0</v>
      </c>
      <c r="AM627">
        <v>5</v>
      </c>
      <c r="AN627" t="str">
        <v>Southeast Asia</v>
      </c>
      <c r="AO627">
        <v>0</v>
      </c>
      <c r="AP627" t="str">
        <v>4th dis**************o LLL_O*****</v>
      </c>
      <c r="AQ627">
        <v>3996.41</v>
      </c>
      <c r="AR627" t="str">
        <v xml:space="preserve">FCR-6.3 </v>
      </c>
      <c r="AS627" t="str">
        <v>Q4</v>
      </c>
    </row>
    <row r="628" spans="1:45" x14ac:dyDescent="0.25">
      <c r="A628" t="str">
        <v>B</v>
      </c>
      <c r="B628" t="str">
        <v>X5</v>
      </c>
      <c r="C628">
        <v>1573707</v>
      </c>
      <c r="D628">
        <v>0</v>
      </c>
      <c r="E628" s="2">
        <v>44895</v>
      </c>
      <c r="F628">
        <v>202211</v>
      </c>
      <c r="G628" t="str">
        <v>46570</v>
      </c>
      <c r="H628" t="str">
        <v>Banking costs</v>
      </c>
      <c r="I628">
        <v>590</v>
      </c>
      <c r="J628">
        <v>65827</v>
      </c>
      <c r="K628" t="str">
        <v>PID65000</v>
      </c>
      <c r="L628" t="str">
        <v>EU</v>
      </c>
      <c r="M628">
        <v>0</v>
      </c>
      <c r="N628">
        <v>0</v>
      </c>
      <c r="O628">
        <v>5</v>
      </c>
      <c r="P628" t="str">
        <v>Southeast Asia</v>
      </c>
      <c r="Q628">
        <v>0</v>
      </c>
      <c r="R628" t="str">
        <v>Monthly**************ov'22*****</v>
      </c>
      <c r="S628">
        <v>1.5</v>
      </c>
      <c r="T628" t="str">
        <v xml:space="preserve">FCR-5.6 </v>
      </c>
      <c r="U628" t="str">
        <v>Q4</v>
      </c>
      <c r="Y628" t="str">
        <v>B</v>
      </c>
      <c r="Z628" t="str">
        <v>H5</v>
      </c>
      <c r="AA628">
        <v>1573672</v>
      </c>
      <c r="AB628">
        <v>0</v>
      </c>
      <c r="AC628">
        <v>44858</v>
      </c>
      <c r="AD628">
        <v>202210</v>
      </c>
      <c r="AE628" t="str">
        <v>44323</v>
      </c>
      <c r="AF628" t="str">
        <v>Sub granting</v>
      </c>
      <c r="AG628">
        <v>590</v>
      </c>
      <c r="AH628">
        <v>65830</v>
      </c>
      <c r="AI628" t="str">
        <v>PID65000</v>
      </c>
      <c r="AJ628" t="str">
        <v>EU</v>
      </c>
      <c r="AK628">
        <v>0</v>
      </c>
      <c r="AL628">
        <v>0</v>
      </c>
      <c r="AM628">
        <v>5</v>
      </c>
      <c r="AN628" t="str">
        <v>Southeast Asia</v>
      </c>
      <c r="AO628">
        <v>0</v>
      </c>
      <c r="AP628" t="str">
        <v>4th dis**************o PD Oc*****</v>
      </c>
      <c r="AQ628">
        <v>6842.06</v>
      </c>
      <c r="AR628" t="str">
        <v xml:space="preserve">FCR-6.3 </v>
      </c>
      <c r="AS628" t="str">
        <v>Q4</v>
      </c>
    </row>
    <row r="629" spans="1:45" x14ac:dyDescent="0.25">
      <c r="A629" t="str">
        <v>B</v>
      </c>
      <c r="B629" t="str">
        <v>X5</v>
      </c>
      <c r="C629">
        <v>1573714</v>
      </c>
      <c r="D629">
        <v>1</v>
      </c>
      <c r="E629" s="2">
        <v>44895</v>
      </c>
      <c r="F629">
        <v>202211</v>
      </c>
      <c r="G629" t="str">
        <v>46570</v>
      </c>
      <c r="H629" t="str">
        <v>Banking costs</v>
      </c>
      <c r="I629">
        <v>590</v>
      </c>
      <c r="J629">
        <v>65827</v>
      </c>
      <c r="K629" t="str">
        <v>PID65000</v>
      </c>
      <c r="L629" t="str">
        <v>EU</v>
      </c>
      <c r="M629">
        <v>0</v>
      </c>
      <c r="N629">
        <v>0</v>
      </c>
      <c r="O629">
        <v>5</v>
      </c>
      <c r="P629" t="str">
        <v>Southeast Asia</v>
      </c>
      <c r="Q629">
        <v>0</v>
      </c>
      <c r="R629" t="str">
        <v>bank ch**************er_meet*****</v>
      </c>
      <c r="S629">
        <v>3</v>
      </c>
      <c r="T629" t="str">
        <v xml:space="preserve">FCR-5.6 </v>
      </c>
      <c r="U629" t="str">
        <v>Q4</v>
      </c>
      <c r="Y629" t="str">
        <v>B</v>
      </c>
      <c r="Z629" t="str">
        <v>H5</v>
      </c>
      <c r="AA629">
        <v>1573673</v>
      </c>
      <c r="AB629">
        <v>0</v>
      </c>
      <c r="AC629">
        <v>44858</v>
      </c>
      <c r="AD629">
        <v>202210</v>
      </c>
      <c r="AE629" t="str">
        <v>44323</v>
      </c>
      <c r="AF629" t="str">
        <v>Sub granting</v>
      </c>
      <c r="AG629">
        <v>590</v>
      </c>
      <c r="AH629">
        <v>65830</v>
      </c>
      <c r="AI629" t="str">
        <v>PID65000</v>
      </c>
      <c r="AJ629" t="str">
        <v>EU</v>
      </c>
      <c r="AK629">
        <v>0</v>
      </c>
      <c r="AL629">
        <v>0</v>
      </c>
      <c r="AM629">
        <v>5</v>
      </c>
      <c r="AN629" t="str">
        <v>Southeast Asia</v>
      </c>
      <c r="AO629">
        <v>0</v>
      </c>
      <c r="AP629" t="str">
        <v>4th Dis**************SA Oct-*****</v>
      </c>
      <c r="AQ629">
        <v>7349.04</v>
      </c>
      <c r="AR629" t="str">
        <v xml:space="preserve">FCR-6.3 </v>
      </c>
      <c r="AS629" t="str">
        <v>Q4</v>
      </c>
    </row>
    <row r="630" spans="1:45" x14ac:dyDescent="0.25">
      <c r="A630" t="str">
        <v>B</v>
      </c>
      <c r="B630" t="str">
        <v>X5</v>
      </c>
      <c r="C630">
        <v>1573709</v>
      </c>
      <c r="D630">
        <v>1</v>
      </c>
      <c r="E630" s="2">
        <v>44895</v>
      </c>
      <c r="F630">
        <v>202211</v>
      </c>
      <c r="G630" t="str">
        <v>46230</v>
      </c>
      <c r="H630" t="str">
        <v>Computer communication</v>
      </c>
      <c r="I630">
        <v>590</v>
      </c>
      <c r="J630">
        <v>65822</v>
      </c>
      <c r="K630" t="str">
        <v>PID65000</v>
      </c>
      <c r="L630" t="str">
        <v>EU</v>
      </c>
      <c r="M630">
        <v>0</v>
      </c>
      <c r="N630">
        <v>0</v>
      </c>
      <c r="O630">
        <v>5</v>
      </c>
      <c r="P630" t="str">
        <v>Southeast Asia</v>
      </c>
      <c r="Q630">
        <v>0</v>
      </c>
      <c r="R630" t="str">
        <v>Interne**************roup_No*****</v>
      </c>
      <c r="S630">
        <v>48.4</v>
      </c>
      <c r="T630" t="str">
        <v xml:space="preserve">FCR-4.4 </v>
      </c>
      <c r="U630" t="str">
        <v>Q4</v>
      </c>
      <c r="Y630" t="str">
        <v>B</v>
      </c>
      <c r="Z630" t="str">
        <v>H5</v>
      </c>
      <c r="AA630">
        <v>1573674</v>
      </c>
      <c r="AB630">
        <v>0</v>
      </c>
      <c r="AC630">
        <v>44858</v>
      </c>
      <c r="AD630">
        <v>202210</v>
      </c>
      <c r="AE630" t="str">
        <v>44323</v>
      </c>
      <c r="AF630" t="str">
        <v>Sub granting</v>
      </c>
      <c r="AG630">
        <v>590</v>
      </c>
      <c r="AH630">
        <v>65830</v>
      </c>
      <c r="AI630" t="str">
        <v>PID65000</v>
      </c>
      <c r="AJ630" t="str">
        <v>EU</v>
      </c>
      <c r="AK630">
        <v>0</v>
      </c>
      <c r="AL630">
        <v>0</v>
      </c>
      <c r="AM630">
        <v>5</v>
      </c>
      <c r="AN630" t="str">
        <v>Southeast Asia</v>
      </c>
      <c r="AO630">
        <v>0</v>
      </c>
      <c r="AP630" t="str">
        <v>4th dis**************o ANKOR*****</v>
      </c>
      <c r="AQ630">
        <v>5834.18</v>
      </c>
      <c r="AR630" t="str">
        <v xml:space="preserve">FCR-6.3 </v>
      </c>
      <c r="AS630" t="str">
        <v>Q4</v>
      </c>
    </row>
    <row r="631" spans="1:45" x14ac:dyDescent="0.25">
      <c r="A631" t="str">
        <v>B</v>
      </c>
      <c r="B631" t="str">
        <v>X5</v>
      </c>
      <c r="C631">
        <v>1573710</v>
      </c>
      <c r="D631">
        <v>0</v>
      </c>
      <c r="E631" s="2">
        <v>44895</v>
      </c>
      <c r="F631">
        <v>202211</v>
      </c>
      <c r="G631" t="str">
        <v>46310</v>
      </c>
      <c r="H631" t="str">
        <v>Corporate insurance</v>
      </c>
      <c r="I631">
        <v>590</v>
      </c>
      <c r="J631">
        <v>65822</v>
      </c>
      <c r="K631" t="str">
        <v>PID65000</v>
      </c>
      <c r="L631" t="str">
        <v>EU</v>
      </c>
      <c r="M631">
        <v>0</v>
      </c>
      <c r="N631">
        <v>0</v>
      </c>
      <c r="O631">
        <v>5</v>
      </c>
      <c r="P631" t="str">
        <v>Southeast Asia</v>
      </c>
      <c r="Q631">
        <v>0</v>
      </c>
      <c r="R631" t="str">
        <v>Office **************_MGA in*****</v>
      </c>
      <c r="S631">
        <v>11.67</v>
      </c>
      <c r="T631" t="str">
        <v xml:space="preserve">FCR-4.4 </v>
      </c>
      <c r="U631" t="str">
        <v>Q4</v>
      </c>
      <c r="Y631" t="str">
        <v>B</v>
      </c>
      <c r="Z631" t="str">
        <v>R5</v>
      </c>
      <c r="AA631">
        <v>1573675</v>
      </c>
      <c r="AB631">
        <v>0</v>
      </c>
      <c r="AC631">
        <v>44858</v>
      </c>
      <c r="AD631">
        <v>202210</v>
      </c>
      <c r="AE631" t="str">
        <v>44323</v>
      </c>
      <c r="AF631" t="str">
        <v>Sub granting</v>
      </c>
      <c r="AG631">
        <v>590</v>
      </c>
      <c r="AH631">
        <v>65830</v>
      </c>
      <c r="AI631" t="str">
        <v>PID65000</v>
      </c>
      <c r="AJ631" t="str">
        <v>EU</v>
      </c>
      <c r="AK631">
        <v>0</v>
      </c>
      <c r="AL631">
        <v>0</v>
      </c>
      <c r="AM631">
        <v>5</v>
      </c>
      <c r="AN631" t="str">
        <v>Southeast Asia</v>
      </c>
      <c r="AO631">
        <v>0</v>
      </c>
      <c r="AP631" t="str">
        <v>Cancell**************674*****</v>
      </c>
      <c r="AQ631">
        <v>-5834.18</v>
      </c>
      <c r="AR631" t="str">
        <v xml:space="preserve">FCR-6.3 </v>
      </c>
      <c r="AS631" t="str">
        <v>Q4</v>
      </c>
    </row>
    <row r="632" spans="1:45" x14ac:dyDescent="0.25">
      <c r="A632" t="str">
        <v>B</v>
      </c>
      <c r="B632" t="str">
        <v>X5</v>
      </c>
      <c r="C632">
        <v>1573710</v>
      </c>
      <c r="D632">
        <v>1</v>
      </c>
      <c r="E632" s="2">
        <v>44895</v>
      </c>
      <c r="F632">
        <v>202211</v>
      </c>
      <c r="G632" t="str">
        <v>46310</v>
      </c>
      <c r="H632" t="str">
        <v>Corporate insurance</v>
      </c>
      <c r="I632">
        <v>590</v>
      </c>
      <c r="J632">
        <v>65822</v>
      </c>
      <c r="K632" t="str">
        <v>PID65000</v>
      </c>
      <c r="L632" t="str">
        <v>EU</v>
      </c>
      <c r="M632">
        <v>0</v>
      </c>
      <c r="N632">
        <v>0</v>
      </c>
      <c r="O632">
        <v>5</v>
      </c>
      <c r="P632" t="str">
        <v>Southeast Asia</v>
      </c>
      <c r="Q632">
        <v>0</v>
      </c>
      <c r="R632" t="str">
        <v>Office **************lary_MG*****</v>
      </c>
      <c r="S632">
        <v>6.64</v>
      </c>
      <c r="T632" t="str">
        <v xml:space="preserve">FCR-4.4 </v>
      </c>
      <c r="U632" t="str">
        <v>Q4</v>
      </c>
      <c r="Y632" t="str">
        <v>B</v>
      </c>
      <c r="Z632" t="str">
        <v>H5</v>
      </c>
      <c r="AA632">
        <v>1573676</v>
      </c>
      <c r="AB632">
        <v>0</v>
      </c>
      <c r="AC632">
        <v>44859</v>
      </c>
      <c r="AD632">
        <v>202210</v>
      </c>
      <c r="AE632" t="str">
        <v>44323</v>
      </c>
      <c r="AF632" t="str">
        <v>Sub granting</v>
      </c>
      <c r="AG632">
        <v>590</v>
      </c>
      <c r="AH632">
        <v>65830</v>
      </c>
      <c r="AI632" t="str">
        <v>PID65000</v>
      </c>
      <c r="AJ632" t="str">
        <v>EU</v>
      </c>
      <c r="AK632">
        <v>0</v>
      </c>
      <c r="AL632">
        <v>0</v>
      </c>
      <c r="AM632">
        <v>5</v>
      </c>
      <c r="AN632" t="str">
        <v>Southeast Asia</v>
      </c>
      <c r="AO632">
        <v>0</v>
      </c>
      <c r="AP632" t="str">
        <v>4th Dis**************KON Oct*****</v>
      </c>
      <c r="AQ632">
        <v>5834.18</v>
      </c>
      <c r="AR632" t="str">
        <v xml:space="preserve">FCR-6.3 </v>
      </c>
      <c r="AS632" t="str">
        <v>Q4</v>
      </c>
    </row>
    <row r="633" spans="1:45" x14ac:dyDescent="0.25">
      <c r="A633" t="str">
        <v>B</v>
      </c>
      <c r="B633" t="str">
        <v>X5</v>
      </c>
      <c r="C633">
        <v>1573710</v>
      </c>
      <c r="D633">
        <v>2</v>
      </c>
      <c r="E633" s="2">
        <v>44895</v>
      </c>
      <c r="F633">
        <v>202211</v>
      </c>
      <c r="G633" t="str">
        <v>46310</v>
      </c>
      <c r="H633" t="str">
        <v>Corporate insurance</v>
      </c>
      <c r="I633">
        <v>590</v>
      </c>
      <c r="J633">
        <v>65822</v>
      </c>
      <c r="K633" t="str">
        <v>PID65000</v>
      </c>
      <c r="L633" t="str">
        <v>EU</v>
      </c>
      <c r="M633">
        <v>0</v>
      </c>
      <c r="N633">
        <v>0</v>
      </c>
      <c r="O633">
        <v>5</v>
      </c>
      <c r="P633" t="str">
        <v>Southeast Asia</v>
      </c>
      <c r="Q633">
        <v>0</v>
      </c>
      <c r="R633" t="str">
        <v>Office **************ic liab*****</v>
      </c>
      <c r="S633">
        <v>16.97</v>
      </c>
      <c r="T633" t="str">
        <v xml:space="preserve">FCR-4.4 </v>
      </c>
      <c r="U633" t="str">
        <v>Q4</v>
      </c>
      <c r="Y633" t="str">
        <v>B</v>
      </c>
      <c r="Z633" t="str">
        <v>H5</v>
      </c>
      <c r="AA633">
        <v>1573679</v>
      </c>
      <c r="AB633">
        <v>5</v>
      </c>
      <c r="AC633">
        <v>44865</v>
      </c>
      <c r="AD633">
        <v>202210</v>
      </c>
      <c r="AE633" t="str">
        <v>46150</v>
      </c>
      <c r="AF633" t="str">
        <v>Printed matter</v>
      </c>
      <c r="AG633">
        <v>590</v>
      </c>
      <c r="AH633">
        <v>65822</v>
      </c>
      <c r="AI633" t="str">
        <v>PID65000</v>
      </c>
      <c r="AJ633" t="str">
        <v>EU</v>
      </c>
      <c r="AK633">
        <v>0</v>
      </c>
      <c r="AL633">
        <v>0</v>
      </c>
      <c r="AM633">
        <v>5</v>
      </c>
      <c r="AN633" t="str">
        <v>Southeast Asia</v>
      </c>
      <c r="AO633">
        <v>0</v>
      </c>
      <c r="AP633" t="str">
        <v>printin**************g docum*****</v>
      </c>
      <c r="AQ633">
        <v>7.57</v>
      </c>
      <c r="AR633" t="str">
        <v xml:space="preserve">FCR-4.4 </v>
      </c>
      <c r="AS633" t="str">
        <v>Q4</v>
      </c>
    </row>
    <row r="634" spans="1:45" x14ac:dyDescent="0.25">
      <c r="A634" t="str">
        <v>B</v>
      </c>
      <c r="B634" t="str">
        <v>X5</v>
      </c>
      <c r="C634">
        <v>1573710</v>
      </c>
      <c r="D634">
        <v>3</v>
      </c>
      <c r="E634" s="2">
        <v>44895</v>
      </c>
      <c r="F634">
        <v>202211</v>
      </c>
      <c r="G634" t="str">
        <v>46310</v>
      </c>
      <c r="H634" t="str">
        <v>Corporate insurance</v>
      </c>
      <c r="I634">
        <v>590</v>
      </c>
      <c r="J634">
        <v>65822</v>
      </c>
      <c r="K634" t="str">
        <v>PID65000</v>
      </c>
      <c r="L634" t="str">
        <v>EU</v>
      </c>
      <c r="M634">
        <v>0</v>
      </c>
      <c r="N634">
        <v>0</v>
      </c>
      <c r="O634">
        <v>5</v>
      </c>
      <c r="P634" t="str">
        <v>Southeast Asia</v>
      </c>
      <c r="Q634">
        <v>0</v>
      </c>
      <c r="R634" t="str">
        <v>Office **************_MGA in*****</v>
      </c>
      <c r="S634">
        <v>11.67</v>
      </c>
      <c r="T634" t="str">
        <v xml:space="preserve">FCR-4.4 </v>
      </c>
      <c r="U634" t="str">
        <v>Q4</v>
      </c>
      <c r="Y634" t="str">
        <v>B</v>
      </c>
      <c r="Z634" t="str">
        <v>H5</v>
      </c>
      <c r="AA634">
        <v>1573679</v>
      </c>
      <c r="AB634">
        <v>3</v>
      </c>
      <c r="AC634">
        <v>44865</v>
      </c>
      <c r="AD634">
        <v>202210</v>
      </c>
      <c r="AE634" t="str">
        <v>45890</v>
      </c>
      <c r="AF634" t="str">
        <v>Other travel expenses</v>
      </c>
      <c r="AG634">
        <v>590</v>
      </c>
      <c r="AH634">
        <v>65822</v>
      </c>
      <c r="AI634" t="str">
        <v>PID65000</v>
      </c>
      <c r="AJ634" t="str">
        <v>EU</v>
      </c>
      <c r="AK634">
        <v>0</v>
      </c>
      <c r="AL634">
        <v>0</v>
      </c>
      <c r="AM634">
        <v>5</v>
      </c>
      <c r="AN634" t="str">
        <v>Southeast Asia</v>
      </c>
      <c r="AO634">
        <v>0</v>
      </c>
      <c r="AP634" t="str">
        <v>Local t**************submit *****</v>
      </c>
      <c r="AQ634">
        <v>4</v>
      </c>
      <c r="AR634" t="str">
        <v xml:space="preserve">FCR-4.4 </v>
      </c>
      <c r="AS634" t="str">
        <v>Q4</v>
      </c>
    </row>
    <row r="635" spans="1:45" x14ac:dyDescent="0.25">
      <c r="A635" t="str">
        <v>B</v>
      </c>
      <c r="B635" t="str">
        <v>X5</v>
      </c>
      <c r="C635">
        <v>1573710</v>
      </c>
      <c r="D635">
        <v>4</v>
      </c>
      <c r="E635" s="2">
        <v>44895</v>
      </c>
      <c r="F635">
        <v>202211</v>
      </c>
      <c r="G635" t="str">
        <v>46310</v>
      </c>
      <c r="H635" t="str">
        <v>Corporate insurance</v>
      </c>
      <c r="I635">
        <v>590</v>
      </c>
      <c r="J635">
        <v>65822</v>
      </c>
      <c r="K635" t="str">
        <v>PID65000</v>
      </c>
      <c r="L635" t="str">
        <v>EU</v>
      </c>
      <c r="M635">
        <v>0</v>
      </c>
      <c r="N635">
        <v>0</v>
      </c>
      <c r="O635">
        <v>5</v>
      </c>
      <c r="P635" t="str">
        <v>Southeast Asia</v>
      </c>
      <c r="Q635">
        <v>0</v>
      </c>
      <c r="R635" t="str">
        <v>Office **************lary_MG*****</v>
      </c>
      <c r="S635">
        <v>6.64</v>
      </c>
      <c r="T635" t="str">
        <v xml:space="preserve">FCR-4.4 </v>
      </c>
      <c r="U635" t="str">
        <v>Q4</v>
      </c>
      <c r="Y635" t="str">
        <v>B</v>
      </c>
      <c r="Z635" t="str">
        <v>H5</v>
      </c>
      <c r="AA635">
        <v>1573679</v>
      </c>
      <c r="AB635">
        <v>1</v>
      </c>
      <c r="AC635">
        <v>44865</v>
      </c>
      <c r="AD635">
        <v>202210</v>
      </c>
      <c r="AE635" t="str">
        <v>45060</v>
      </c>
      <c r="AF635" t="str">
        <v>Cleaning and refuse collection</v>
      </c>
      <c r="AG635">
        <v>590</v>
      </c>
      <c r="AH635">
        <v>65822</v>
      </c>
      <c r="AI635" t="str">
        <v>PID65000</v>
      </c>
      <c r="AJ635" t="str">
        <v>EU</v>
      </c>
      <c r="AK635">
        <v>0</v>
      </c>
      <c r="AL635">
        <v>0</v>
      </c>
      <c r="AM635">
        <v>5</v>
      </c>
      <c r="AN635" t="str">
        <v>Southeast Asia</v>
      </c>
      <c r="AO635">
        <v>0</v>
      </c>
      <c r="AP635" t="str">
        <v>Pe Touc**************vice Oc*****</v>
      </c>
      <c r="AQ635">
        <v>40</v>
      </c>
      <c r="AR635" t="str">
        <v xml:space="preserve">FCR-4.4 </v>
      </c>
      <c r="AS635" t="str">
        <v>Q4</v>
      </c>
    </row>
    <row r="636" spans="1:45" x14ac:dyDescent="0.25">
      <c r="A636" t="str">
        <v>B</v>
      </c>
      <c r="B636" t="str">
        <v>X5</v>
      </c>
      <c r="C636">
        <v>1573710</v>
      </c>
      <c r="D636">
        <v>5</v>
      </c>
      <c r="E636" s="2">
        <v>44895</v>
      </c>
      <c r="F636">
        <v>202211</v>
      </c>
      <c r="G636" t="str">
        <v>46310</v>
      </c>
      <c r="H636" t="str">
        <v>Corporate insurance</v>
      </c>
      <c r="I636">
        <v>590</v>
      </c>
      <c r="J636">
        <v>65822</v>
      </c>
      <c r="K636" t="str">
        <v>PID65000</v>
      </c>
      <c r="L636" t="str">
        <v>EU</v>
      </c>
      <c r="M636">
        <v>0</v>
      </c>
      <c r="N636">
        <v>0</v>
      </c>
      <c r="O636">
        <v>5</v>
      </c>
      <c r="P636" t="str">
        <v>Southeast Asia</v>
      </c>
      <c r="Q636">
        <v>0</v>
      </c>
      <c r="R636" t="str">
        <v>Office **************ic liab*****</v>
      </c>
      <c r="S636">
        <v>16.97</v>
      </c>
      <c r="T636" t="str">
        <v xml:space="preserve">FCR-4.4 </v>
      </c>
      <c r="U636" t="str">
        <v>Q4</v>
      </c>
      <c r="Y636" t="str">
        <v>B</v>
      </c>
      <c r="Z636" t="str">
        <v>H5</v>
      </c>
      <c r="AA636">
        <v>1573679</v>
      </c>
      <c r="AB636">
        <v>4</v>
      </c>
      <c r="AC636">
        <v>44865</v>
      </c>
      <c r="AD636">
        <v>202210</v>
      </c>
      <c r="AE636" t="str">
        <v>45460</v>
      </c>
      <c r="AF636" t="str">
        <v>Consumable materials</v>
      </c>
      <c r="AG636">
        <v>590</v>
      </c>
      <c r="AH636">
        <v>65821</v>
      </c>
      <c r="AI636" t="str">
        <v>PID65000</v>
      </c>
      <c r="AJ636" t="str">
        <v>EU</v>
      </c>
      <c r="AK636">
        <v>0</v>
      </c>
      <c r="AL636">
        <v>0</v>
      </c>
      <c r="AM636">
        <v>5</v>
      </c>
      <c r="AN636" t="str">
        <v>Southeast Asia</v>
      </c>
      <c r="AO636">
        <v>0</v>
      </c>
      <c r="AP636" t="str">
        <v>cleanin**************pplies*****</v>
      </c>
      <c r="AQ636">
        <v>23</v>
      </c>
      <c r="AR636" t="str">
        <v xml:space="preserve">FCR-4.3 </v>
      </c>
      <c r="AS636" t="str">
        <v>Q4</v>
      </c>
    </row>
    <row r="637" spans="1:45" x14ac:dyDescent="0.25">
      <c r="A637" t="str">
        <v>B</v>
      </c>
      <c r="B637" t="str">
        <v>H5</v>
      </c>
      <c r="C637">
        <v>1573661</v>
      </c>
      <c r="D637">
        <v>1</v>
      </c>
      <c r="E637" s="2">
        <v>44839</v>
      </c>
      <c r="F637">
        <v>202210</v>
      </c>
      <c r="G637" t="str">
        <v>45832</v>
      </c>
      <c r="H637" t="str">
        <v xml:space="preserve">Board and lodging, not in </v>
      </c>
      <c r="I637">
        <v>590</v>
      </c>
      <c r="J637">
        <v>65803</v>
      </c>
      <c r="K637" t="str">
        <v>PID65000</v>
      </c>
      <c r="L637" t="str">
        <v>EU</v>
      </c>
      <c r="M637">
        <v>0</v>
      </c>
      <c r="N637">
        <v>0</v>
      </c>
      <c r="O637">
        <v>5</v>
      </c>
      <c r="P637" t="str">
        <v>Southeast Asia</v>
      </c>
      <c r="Q637">
        <v>0</v>
      </c>
      <c r="R637" t="str">
        <v>Accommo**************_Field *****</v>
      </c>
      <c r="S637">
        <v>97.32</v>
      </c>
      <c r="T637" t="str">
        <v>FCR-1.1.1.34</v>
      </c>
      <c r="U637" t="str">
        <v>Q4</v>
      </c>
      <c r="Y637" t="str">
        <v>B</v>
      </c>
      <c r="Z637" t="str">
        <v>H5</v>
      </c>
      <c r="AA637">
        <v>1573700</v>
      </c>
      <c r="AB637">
        <v>1</v>
      </c>
      <c r="AC637">
        <v>44895</v>
      </c>
      <c r="AD637">
        <v>202211</v>
      </c>
      <c r="AE637" t="str">
        <v>45060</v>
      </c>
      <c r="AF637" t="str">
        <v>Cleaning and refuse collection</v>
      </c>
      <c r="AG637">
        <v>590</v>
      </c>
      <c r="AH637">
        <v>65822</v>
      </c>
      <c r="AI637" t="str">
        <v>PID65000</v>
      </c>
      <c r="AJ637" t="str">
        <v>EU</v>
      </c>
      <c r="AK637">
        <v>0</v>
      </c>
      <c r="AL637">
        <v>0</v>
      </c>
      <c r="AM637">
        <v>5</v>
      </c>
      <c r="AN637" t="str">
        <v>Southeast Asia</v>
      </c>
      <c r="AO637">
        <v>0</v>
      </c>
      <c r="AP637" t="str">
        <v>Pe touc**************vice-of*****</v>
      </c>
      <c r="AQ637">
        <v>40</v>
      </c>
      <c r="AR637" t="str">
        <v xml:space="preserve">FCR-4.4 </v>
      </c>
      <c r="AS637" t="str">
        <v>Q4</v>
      </c>
    </row>
    <row r="638" spans="1:45" x14ac:dyDescent="0.25">
      <c r="A638" t="str">
        <v>B</v>
      </c>
      <c r="B638" t="str">
        <v>H5</v>
      </c>
      <c r="C638">
        <v>1573661</v>
      </c>
      <c r="D638">
        <v>2</v>
      </c>
      <c r="E638" s="2">
        <v>44839</v>
      </c>
      <c r="F638">
        <v>202210</v>
      </c>
      <c r="G638" t="str">
        <v>45890</v>
      </c>
      <c r="H638" t="str">
        <v>Other travel expenses</v>
      </c>
      <c r="I638">
        <v>590</v>
      </c>
      <c r="J638">
        <v>65814</v>
      </c>
      <c r="K638" t="str">
        <v>PID65000</v>
      </c>
      <c r="L638" t="str">
        <v>EU</v>
      </c>
      <c r="M638">
        <v>0</v>
      </c>
      <c r="N638">
        <v>0</v>
      </c>
      <c r="O638">
        <v>5</v>
      </c>
      <c r="P638" t="str">
        <v>Southeast Asia</v>
      </c>
      <c r="Q638">
        <v>0</v>
      </c>
      <c r="R638" t="str">
        <v>Boat fe**************nity co*****</v>
      </c>
      <c r="S638">
        <v>47.06</v>
      </c>
      <c r="T638" t="str">
        <v xml:space="preserve">FCR-2.4 </v>
      </c>
      <c r="U638" t="str">
        <v>Q4</v>
      </c>
      <c r="Y638" t="str">
        <v>B</v>
      </c>
      <c r="Z638" t="str">
        <v>H5</v>
      </c>
      <c r="AA638">
        <v>1573700</v>
      </c>
      <c r="AB638">
        <v>0</v>
      </c>
      <c r="AC638">
        <v>44895</v>
      </c>
      <c r="AD638">
        <v>202211</v>
      </c>
      <c r="AE638" t="str">
        <v>45020</v>
      </c>
      <c r="AF638" t="str">
        <v>Electricity</v>
      </c>
      <c r="AG638">
        <v>590</v>
      </c>
      <c r="AH638">
        <v>65822</v>
      </c>
      <c r="AI638" t="str">
        <v>PID65000</v>
      </c>
      <c r="AJ638" t="str">
        <v>EU</v>
      </c>
      <c r="AK638">
        <v>0</v>
      </c>
      <c r="AL638">
        <v>0</v>
      </c>
      <c r="AM638">
        <v>5</v>
      </c>
      <c r="AN638" t="str">
        <v>Southeast Asia</v>
      </c>
      <c r="AO638">
        <v>0</v>
      </c>
      <c r="AP638" t="str">
        <v>Electri**************72_Oct *****</v>
      </c>
      <c r="AQ638">
        <v>64.25</v>
      </c>
      <c r="AR638" t="str">
        <v xml:space="preserve">FCR-4.4 </v>
      </c>
      <c r="AS638" t="str">
        <v>Q4</v>
      </c>
    </row>
    <row r="639" spans="1:45" x14ac:dyDescent="0.25">
      <c r="A639" t="str">
        <v>B</v>
      </c>
      <c r="B639" t="str">
        <v>H5</v>
      </c>
      <c r="C639">
        <v>1573663</v>
      </c>
      <c r="D639">
        <v>1</v>
      </c>
      <c r="E639" s="2">
        <v>44844</v>
      </c>
      <c r="F639">
        <v>202210</v>
      </c>
      <c r="G639" t="str">
        <v>45020</v>
      </c>
      <c r="H639" t="str">
        <v>Electricity</v>
      </c>
      <c r="I639">
        <v>590</v>
      </c>
      <c r="J639">
        <v>65822</v>
      </c>
      <c r="K639" t="str">
        <v>PID65000</v>
      </c>
      <c r="L639" t="str">
        <v>EU</v>
      </c>
      <c r="M639">
        <v>0</v>
      </c>
      <c r="N639">
        <v>0</v>
      </c>
      <c r="O639">
        <v>5</v>
      </c>
      <c r="P639" t="str">
        <v>Southeast Asia</v>
      </c>
      <c r="Q639">
        <v>0</v>
      </c>
      <c r="R639" t="str">
        <v>Electri************** 72_Sep*****</v>
      </c>
      <c r="S639">
        <v>62.5</v>
      </c>
      <c r="T639" t="str">
        <v xml:space="preserve">FCR-4.4 </v>
      </c>
      <c r="U639" t="str">
        <v>Q4</v>
      </c>
      <c r="Y639" t="str">
        <v>B</v>
      </c>
      <c r="Z639" t="str">
        <v>H5</v>
      </c>
      <c r="AA639">
        <v>1573699</v>
      </c>
      <c r="AB639">
        <v>1</v>
      </c>
      <c r="AC639">
        <v>44879</v>
      </c>
      <c r="AD639">
        <v>202211</v>
      </c>
      <c r="AE639" t="str">
        <v>45812</v>
      </c>
      <c r="AF639" t="str">
        <v xml:space="preserve">Travel expenses, to/from </v>
      </c>
      <c r="AG639">
        <v>590</v>
      </c>
      <c r="AH639">
        <v>65813</v>
      </c>
      <c r="AI639" t="str">
        <v>PID65000</v>
      </c>
      <c r="AJ639" t="str">
        <v>EU</v>
      </c>
      <c r="AK639">
        <v>0</v>
      </c>
      <c r="AL639">
        <v>0</v>
      </c>
      <c r="AM639">
        <v>5</v>
      </c>
      <c r="AN639" t="str">
        <v>Southeast Asia</v>
      </c>
      <c r="AO639">
        <v>0</v>
      </c>
      <c r="AP639" t="str">
        <v>transpo**************oin glo*****</v>
      </c>
      <c r="AQ639">
        <v>16.399999999999999</v>
      </c>
      <c r="AR639" t="str">
        <v xml:space="preserve">FCR-1.3.2 </v>
      </c>
      <c r="AS639" t="str">
        <v>Q4</v>
      </c>
    </row>
    <row r="640" spans="1:45" x14ac:dyDescent="0.25">
      <c r="A640" t="str">
        <v>B</v>
      </c>
      <c r="B640" t="str">
        <v>H5</v>
      </c>
      <c r="C640">
        <v>1573671</v>
      </c>
      <c r="D640">
        <v>0</v>
      </c>
      <c r="E640" s="2">
        <v>44858</v>
      </c>
      <c r="F640">
        <v>202210</v>
      </c>
      <c r="G640" t="str">
        <v>44323</v>
      </c>
      <c r="H640" t="str">
        <v>Sub granting</v>
      </c>
      <c r="I640">
        <v>590</v>
      </c>
      <c r="J640">
        <v>65830</v>
      </c>
      <c r="K640" t="str">
        <v>PID65000</v>
      </c>
      <c r="L640" t="str">
        <v>EU</v>
      </c>
      <c r="M640">
        <v>0</v>
      </c>
      <c r="N640">
        <v>0</v>
      </c>
      <c r="O640">
        <v>5</v>
      </c>
      <c r="P640" t="str">
        <v>Southeast Asia</v>
      </c>
      <c r="Q640">
        <v>0</v>
      </c>
      <c r="R640" t="str">
        <v>4th dis**************o LLL_O*****</v>
      </c>
      <c r="S640">
        <v>3996.41</v>
      </c>
      <c r="T640" t="str">
        <v xml:space="preserve">FCR-6.3 </v>
      </c>
      <c r="U640" t="str">
        <v>Q4</v>
      </c>
      <c r="Y640" t="str">
        <v>B</v>
      </c>
      <c r="Z640" t="str">
        <v>X5</v>
      </c>
      <c r="AA640">
        <v>1573708</v>
      </c>
      <c r="AB640">
        <v>0</v>
      </c>
      <c r="AC640">
        <v>44895</v>
      </c>
      <c r="AD640">
        <v>202211</v>
      </c>
      <c r="AE640" t="str">
        <v>45010</v>
      </c>
      <c r="AF640" t="str">
        <v>Rent</v>
      </c>
      <c r="AG640">
        <v>590</v>
      </c>
      <c r="AH640">
        <v>65820</v>
      </c>
      <c r="AI640" t="str">
        <v>PID65000</v>
      </c>
      <c r="AJ640" t="str">
        <v>EU</v>
      </c>
      <c r="AK640">
        <v>0</v>
      </c>
      <c r="AL640">
        <v>0</v>
      </c>
      <c r="AM640">
        <v>5</v>
      </c>
      <c r="AN640" t="str">
        <v>Southeast Asia</v>
      </c>
      <c r="AO640">
        <v>0</v>
      </c>
      <c r="AP640" t="str">
        <v>Office **************ober 20*****</v>
      </c>
      <c r="AQ640">
        <v>791.11</v>
      </c>
      <c r="AR640" t="str">
        <v xml:space="preserve">FCR-4.2 </v>
      </c>
      <c r="AS640" t="str">
        <v>Q4</v>
      </c>
    </row>
    <row r="641" spans="1:45" x14ac:dyDescent="0.25">
      <c r="A641" t="str">
        <v>B</v>
      </c>
      <c r="B641" t="str">
        <v>H5</v>
      </c>
      <c r="C641">
        <v>1573672</v>
      </c>
      <c r="D641">
        <v>0</v>
      </c>
      <c r="E641" s="2">
        <v>44858</v>
      </c>
      <c r="F641">
        <v>202210</v>
      </c>
      <c r="G641" t="str">
        <v>44323</v>
      </c>
      <c r="H641" t="str">
        <v>Sub granting</v>
      </c>
      <c r="I641">
        <v>590</v>
      </c>
      <c r="J641">
        <v>65830</v>
      </c>
      <c r="K641" t="str">
        <v>PID65000</v>
      </c>
      <c r="L641" t="str">
        <v>EU</v>
      </c>
      <c r="M641">
        <v>0</v>
      </c>
      <c r="N641">
        <v>0</v>
      </c>
      <c r="O641">
        <v>5</v>
      </c>
      <c r="P641" t="str">
        <v>Southeast Asia</v>
      </c>
      <c r="Q641">
        <v>0</v>
      </c>
      <c r="R641" t="str">
        <v>4th dis**************o PD Oc*****</v>
      </c>
      <c r="S641">
        <v>6842.06</v>
      </c>
      <c r="T641" t="str">
        <v xml:space="preserve">FCR-6.3 </v>
      </c>
      <c r="U641" t="str">
        <v>Q4</v>
      </c>
      <c r="Y641" t="str">
        <v>B</v>
      </c>
      <c r="Z641" t="str">
        <v>X5</v>
      </c>
      <c r="AA641">
        <v>1573708</v>
      </c>
      <c r="AB641">
        <v>1</v>
      </c>
      <c r="AC641">
        <v>44895</v>
      </c>
      <c r="AD641">
        <v>202211</v>
      </c>
      <c r="AE641" t="str">
        <v>45010</v>
      </c>
      <c r="AF641" t="str">
        <v>Rent</v>
      </c>
      <c r="AG641">
        <v>590</v>
      </c>
      <c r="AH641">
        <v>65820</v>
      </c>
      <c r="AI641" t="str">
        <v>PID65000</v>
      </c>
      <c r="AJ641" t="str">
        <v>EU</v>
      </c>
      <c r="AK641">
        <v>0</v>
      </c>
      <c r="AL641">
        <v>0</v>
      </c>
      <c r="AM641">
        <v>5</v>
      </c>
      <c r="AN641" t="str">
        <v>Southeast Asia</v>
      </c>
      <c r="AO641">
        <v>0</v>
      </c>
      <c r="AP641" t="str">
        <v>Office **************ember 2*****</v>
      </c>
      <c r="AQ641">
        <v>791.11</v>
      </c>
      <c r="AR641" t="str">
        <v xml:space="preserve">FCR-4.2 </v>
      </c>
      <c r="AS641" t="str">
        <v>Q4</v>
      </c>
    </row>
    <row r="642" spans="1:45" x14ac:dyDescent="0.25">
      <c r="A642" t="str">
        <v>B</v>
      </c>
      <c r="B642" t="str">
        <v>H5</v>
      </c>
      <c r="C642">
        <v>1573673</v>
      </c>
      <c r="D642">
        <v>0</v>
      </c>
      <c r="E642" s="2">
        <v>44858</v>
      </c>
      <c r="F642">
        <v>202210</v>
      </c>
      <c r="G642" t="str">
        <v>44323</v>
      </c>
      <c r="H642" t="str">
        <v>Sub granting</v>
      </c>
      <c r="I642">
        <v>590</v>
      </c>
      <c r="J642">
        <v>65830</v>
      </c>
      <c r="K642" t="str">
        <v>PID65000</v>
      </c>
      <c r="L642" t="str">
        <v>EU</v>
      </c>
      <c r="M642">
        <v>0</v>
      </c>
      <c r="N642">
        <v>0</v>
      </c>
      <c r="O642">
        <v>5</v>
      </c>
      <c r="P642" t="str">
        <v>Southeast Asia</v>
      </c>
      <c r="Q642">
        <v>0</v>
      </c>
      <c r="R642" t="str">
        <v>4th Dis**************SA Oct-*****</v>
      </c>
      <c r="S642">
        <v>7349.04</v>
      </c>
      <c r="T642" t="str">
        <v xml:space="preserve">FCR-6.3 </v>
      </c>
      <c r="U642" t="str">
        <v>Q4</v>
      </c>
      <c r="Y642" t="str">
        <v>B</v>
      </c>
      <c r="Z642" t="str">
        <v>X5</v>
      </c>
      <c r="AA642">
        <v>1573717</v>
      </c>
      <c r="AB642">
        <v>3</v>
      </c>
      <c r="AC642">
        <v>44895</v>
      </c>
      <c r="AD642">
        <v>202211</v>
      </c>
      <c r="AE642" t="str">
        <v>44323</v>
      </c>
      <c r="AF642" t="str">
        <v>Sub granting</v>
      </c>
      <c r="AG642">
        <v>590</v>
      </c>
      <c r="AH642">
        <v>65830</v>
      </c>
      <c r="AI642" t="str">
        <v>PID65000</v>
      </c>
      <c r="AJ642" t="str">
        <v>EU</v>
      </c>
      <c r="AK642">
        <v>0</v>
      </c>
      <c r="AL642">
        <v>0</v>
      </c>
      <c r="AM642">
        <v>5</v>
      </c>
      <c r="AN642" t="str">
        <v>Southeast Asia</v>
      </c>
      <c r="AO642">
        <v>0</v>
      </c>
      <c r="AP642" t="str">
        <v>Carry f**************ecember*****</v>
      </c>
      <c r="AQ642">
        <v>3706.3</v>
      </c>
      <c r="AR642" t="str">
        <v xml:space="preserve">FCR-6.3 </v>
      </c>
      <c r="AS642" t="str">
        <v>Q4</v>
      </c>
    </row>
    <row r="643" spans="1:45" x14ac:dyDescent="0.25">
      <c r="A643" t="str">
        <v>B</v>
      </c>
      <c r="B643" t="str">
        <v>H5</v>
      </c>
      <c r="C643">
        <v>1573674</v>
      </c>
      <c r="D643">
        <v>0</v>
      </c>
      <c r="E643" s="2">
        <v>44858</v>
      </c>
      <c r="F643">
        <v>202210</v>
      </c>
      <c r="G643" t="str">
        <v>44323</v>
      </c>
      <c r="H643" t="str">
        <v>Sub granting</v>
      </c>
      <c r="I643">
        <v>590</v>
      </c>
      <c r="J643">
        <v>65830</v>
      </c>
      <c r="K643" t="str">
        <v>PID65000</v>
      </c>
      <c r="L643" t="str">
        <v>EU</v>
      </c>
      <c r="M643">
        <v>0</v>
      </c>
      <c r="N643">
        <v>0</v>
      </c>
      <c r="O643">
        <v>5</v>
      </c>
      <c r="P643" t="str">
        <v>Southeast Asia</v>
      </c>
      <c r="Q643">
        <v>0</v>
      </c>
      <c r="R643" t="str">
        <v>4th dis**************o ANKOR*****</v>
      </c>
      <c r="S643">
        <v>5834.18</v>
      </c>
      <c r="T643" t="str">
        <v xml:space="preserve">FCR-6.3 </v>
      </c>
      <c r="U643" t="str">
        <v>Q4</v>
      </c>
      <c r="Y643" t="str">
        <v>B</v>
      </c>
      <c r="Z643" t="str">
        <v>X5</v>
      </c>
      <c r="AA643">
        <v>1573718</v>
      </c>
      <c r="AB643">
        <v>0</v>
      </c>
      <c r="AC643">
        <v>44895</v>
      </c>
      <c r="AD643">
        <v>202211</v>
      </c>
      <c r="AE643" t="str">
        <v>44323</v>
      </c>
      <c r="AF643" t="str">
        <v>Sub granting</v>
      </c>
      <c r="AG643">
        <v>590</v>
      </c>
      <c r="AH643">
        <v>65830</v>
      </c>
      <c r="AI643" t="str">
        <v>PID65000</v>
      </c>
      <c r="AJ643" t="str">
        <v>EU</v>
      </c>
      <c r="AK643">
        <v>0</v>
      </c>
      <c r="AL643">
        <v>0</v>
      </c>
      <c r="AM643">
        <v>5</v>
      </c>
      <c r="AN643" t="str">
        <v>Southeast Asia</v>
      </c>
      <c r="AO643">
        <v>0</v>
      </c>
      <c r="AP643" t="str">
        <v>Settlem**************ard Q4 *****</v>
      </c>
      <c r="AQ643">
        <v>-7744.16</v>
      </c>
      <c r="AR643" t="str">
        <v xml:space="preserve">FCR-6.3 </v>
      </c>
      <c r="AS643" t="str">
        <v>Q4</v>
      </c>
    </row>
    <row r="644" spans="1:45" x14ac:dyDescent="0.25">
      <c r="A644" t="str">
        <v>B</v>
      </c>
      <c r="B644" t="str">
        <v>R5</v>
      </c>
      <c r="C644">
        <v>1573675</v>
      </c>
      <c r="D644">
        <v>0</v>
      </c>
      <c r="E644" s="2">
        <v>44858</v>
      </c>
      <c r="F644">
        <v>202210</v>
      </c>
      <c r="G644" t="str">
        <v>44323</v>
      </c>
      <c r="H644" t="str">
        <v>Sub granting</v>
      </c>
      <c r="I644">
        <v>590</v>
      </c>
      <c r="J644">
        <v>65830</v>
      </c>
      <c r="K644" t="str">
        <v>PID65000</v>
      </c>
      <c r="L644" t="str">
        <v>EU</v>
      </c>
      <c r="M644">
        <v>0</v>
      </c>
      <c r="N644">
        <v>0</v>
      </c>
      <c r="O644">
        <v>5</v>
      </c>
      <c r="P644" t="str">
        <v>Southeast Asia</v>
      </c>
      <c r="Q644">
        <v>0</v>
      </c>
      <c r="R644" t="str">
        <v>Cancell**************674*****</v>
      </c>
      <c r="S644">
        <v>-5834.18</v>
      </c>
      <c r="T644" t="str">
        <v xml:space="preserve">FCR-6.3 </v>
      </c>
      <c r="U644" t="str">
        <v>Q4</v>
      </c>
      <c r="Y644" t="str">
        <v>B</v>
      </c>
      <c r="Z644" t="str">
        <v>X5</v>
      </c>
      <c r="AA644">
        <v>1573718</v>
      </c>
      <c r="AB644">
        <v>1</v>
      </c>
      <c r="AC644">
        <v>44895</v>
      </c>
      <c r="AD644">
        <v>202211</v>
      </c>
      <c r="AE644" t="str">
        <v>44323</v>
      </c>
      <c r="AF644" t="str">
        <v>Sub granting</v>
      </c>
      <c r="AG644">
        <v>590</v>
      </c>
      <c r="AH644">
        <v>65830</v>
      </c>
      <c r="AI644" t="str">
        <v>PID65000</v>
      </c>
      <c r="AJ644" t="str">
        <v>EU</v>
      </c>
      <c r="AK644">
        <v>0</v>
      </c>
      <c r="AL644">
        <v>0</v>
      </c>
      <c r="AM644">
        <v>5</v>
      </c>
      <c r="AN644" t="str">
        <v>Southeast Asia</v>
      </c>
      <c r="AO644">
        <v>0</v>
      </c>
      <c r="AP644" t="str">
        <v>Settlem**************-Novemb*****</v>
      </c>
      <c r="AQ644">
        <v>-3996.41</v>
      </c>
      <c r="AR644" t="str">
        <v xml:space="preserve">FCR-6.3 </v>
      </c>
      <c r="AS644" t="str">
        <v>Q4</v>
      </c>
    </row>
    <row r="645" spans="1:45" x14ac:dyDescent="0.25">
      <c r="A645" t="str">
        <v>B</v>
      </c>
      <c r="B645" t="str">
        <v>H5</v>
      </c>
      <c r="C645">
        <v>1573676</v>
      </c>
      <c r="D645">
        <v>0</v>
      </c>
      <c r="E645" s="2">
        <v>44859</v>
      </c>
      <c r="F645">
        <v>202210</v>
      </c>
      <c r="G645" t="str">
        <v>44323</v>
      </c>
      <c r="H645" t="str">
        <v>Sub granting</v>
      </c>
      <c r="I645">
        <v>590</v>
      </c>
      <c r="J645">
        <v>65830</v>
      </c>
      <c r="K645" t="str">
        <v>PID65000</v>
      </c>
      <c r="L645" t="str">
        <v>EU</v>
      </c>
      <c r="M645">
        <v>0</v>
      </c>
      <c r="N645">
        <v>0</v>
      </c>
      <c r="O645">
        <v>5</v>
      </c>
      <c r="P645" t="str">
        <v>Southeast Asia</v>
      </c>
      <c r="Q645">
        <v>0</v>
      </c>
      <c r="R645" t="str">
        <v>4th Dis**************KON Oct*****</v>
      </c>
      <c r="S645">
        <v>5834.18</v>
      </c>
      <c r="T645" t="str">
        <v xml:space="preserve">FCR-6.3 </v>
      </c>
      <c r="U645" t="str">
        <v>Q4</v>
      </c>
      <c r="Y645" t="str">
        <v>B</v>
      </c>
      <c r="Z645" t="str">
        <v>X5</v>
      </c>
      <c r="AA645">
        <v>1573718</v>
      </c>
      <c r="AB645">
        <v>2</v>
      </c>
      <c r="AC645">
        <v>44895</v>
      </c>
      <c r="AD645">
        <v>202211</v>
      </c>
      <c r="AE645" t="str">
        <v>44323</v>
      </c>
      <c r="AF645" t="str">
        <v>Sub granting</v>
      </c>
      <c r="AG645">
        <v>590</v>
      </c>
      <c r="AH645">
        <v>65830</v>
      </c>
      <c r="AI645" t="str">
        <v>PID65000</v>
      </c>
      <c r="AJ645" t="str">
        <v>EU</v>
      </c>
      <c r="AK645">
        <v>0</v>
      </c>
      <c r="AL645">
        <v>0</v>
      </c>
      <c r="AM645">
        <v>5</v>
      </c>
      <c r="AN645" t="str">
        <v>Southeast Asia</v>
      </c>
      <c r="AO645">
        <v>0</v>
      </c>
      <c r="AP645" t="str">
        <v>Q4-2022**************re from*****</v>
      </c>
      <c r="AQ645">
        <v>7518.79</v>
      </c>
      <c r="AR645" t="str">
        <v xml:space="preserve">FCR-6.3 </v>
      </c>
      <c r="AS645" t="str">
        <v>Q4</v>
      </c>
    </row>
    <row r="646" spans="1:45" x14ac:dyDescent="0.25">
      <c r="A646" t="str">
        <v>B</v>
      </c>
      <c r="B646" t="str">
        <v>H5</v>
      </c>
      <c r="C646">
        <v>1573679</v>
      </c>
      <c r="D646">
        <v>5</v>
      </c>
      <c r="E646" s="2">
        <v>44865</v>
      </c>
      <c r="F646">
        <v>202210</v>
      </c>
      <c r="G646" t="str">
        <v>46150</v>
      </c>
      <c r="H646" t="str">
        <v>Printed matter</v>
      </c>
      <c r="I646">
        <v>590</v>
      </c>
      <c r="J646">
        <v>65822</v>
      </c>
      <c r="K646" t="str">
        <v>PID65000</v>
      </c>
      <c r="L646" t="str">
        <v>EU</v>
      </c>
      <c r="M646">
        <v>0</v>
      </c>
      <c r="N646">
        <v>0</v>
      </c>
      <c r="O646">
        <v>5</v>
      </c>
      <c r="P646" t="str">
        <v>Southeast Asia</v>
      </c>
      <c r="Q646">
        <v>0</v>
      </c>
      <c r="R646" t="str">
        <v>printin**************g docum*****</v>
      </c>
      <c r="S646">
        <v>7.57</v>
      </c>
      <c r="T646" t="str">
        <v xml:space="preserve">FCR-4.4 </v>
      </c>
      <c r="U646" t="str">
        <v>Q4</v>
      </c>
      <c r="Y646" t="str">
        <v>B</v>
      </c>
      <c r="Z646" t="str">
        <v>X5</v>
      </c>
      <c r="AA646">
        <v>1573718</v>
      </c>
      <c r="AB646">
        <v>3</v>
      </c>
      <c r="AC646">
        <v>44895</v>
      </c>
      <c r="AD646">
        <v>202211</v>
      </c>
      <c r="AE646" t="str">
        <v>44323</v>
      </c>
      <c r="AF646" t="str">
        <v>Sub granting</v>
      </c>
      <c r="AG646">
        <v>590</v>
      </c>
      <c r="AH646">
        <v>65830</v>
      </c>
      <c r="AI646" t="str">
        <v>PID65000</v>
      </c>
      <c r="AJ646" t="str">
        <v>EU</v>
      </c>
      <c r="AK646">
        <v>0</v>
      </c>
      <c r="AL646">
        <v>0</v>
      </c>
      <c r="AM646">
        <v>5</v>
      </c>
      <c r="AN646" t="str">
        <v>Southeast Asia</v>
      </c>
      <c r="AO646">
        <v>0</v>
      </c>
      <c r="AP646" t="str">
        <v>Carry f**************mber 20*****</v>
      </c>
      <c r="AQ646">
        <v>4221.78</v>
      </c>
      <c r="AR646" t="str">
        <v xml:space="preserve">FCR-6.3 </v>
      </c>
      <c r="AS646" t="str">
        <v>Q4</v>
      </c>
    </row>
    <row r="647" spans="1:45" x14ac:dyDescent="0.25">
      <c r="A647" t="str">
        <v>B</v>
      </c>
      <c r="B647" t="str">
        <v>H5</v>
      </c>
      <c r="C647">
        <v>1573679</v>
      </c>
      <c r="D647">
        <v>3</v>
      </c>
      <c r="E647" s="2">
        <v>44865</v>
      </c>
      <c r="F647">
        <v>202210</v>
      </c>
      <c r="G647" t="str">
        <v>45890</v>
      </c>
      <c r="H647" t="str">
        <v>Other travel expenses</v>
      </c>
      <c r="I647">
        <v>590</v>
      </c>
      <c r="J647">
        <v>65822</v>
      </c>
      <c r="K647" t="str">
        <v>PID65000</v>
      </c>
      <c r="L647" t="str">
        <v>EU</v>
      </c>
      <c r="M647">
        <v>0</v>
      </c>
      <c r="N647">
        <v>0</v>
      </c>
      <c r="O647">
        <v>5</v>
      </c>
      <c r="P647" t="str">
        <v>Southeast Asia</v>
      </c>
      <c r="Q647">
        <v>0</v>
      </c>
      <c r="R647" t="str">
        <v>Local t**************submit *****</v>
      </c>
      <c r="S647">
        <v>4</v>
      </c>
      <c r="T647" t="str">
        <v xml:space="preserve">FCR-4.4 </v>
      </c>
      <c r="U647" t="str">
        <v>Q4</v>
      </c>
      <c r="Y647" t="str">
        <v>B</v>
      </c>
      <c r="Z647" t="str">
        <v>X5</v>
      </c>
      <c r="AA647">
        <v>1573715</v>
      </c>
      <c r="AB647">
        <v>0</v>
      </c>
      <c r="AC647">
        <v>44895</v>
      </c>
      <c r="AD647">
        <v>202211</v>
      </c>
      <c r="AE647" t="str">
        <v>44323</v>
      </c>
      <c r="AF647" t="str">
        <v>Sub granting</v>
      </c>
      <c r="AG647">
        <v>590</v>
      </c>
      <c r="AH647">
        <v>65830</v>
      </c>
      <c r="AI647" t="str">
        <v>PID65000</v>
      </c>
      <c r="AJ647" t="str">
        <v>EU</v>
      </c>
      <c r="AK647">
        <v>0</v>
      </c>
      <c r="AL647">
        <v>0</v>
      </c>
      <c r="AM647">
        <v>5</v>
      </c>
      <c r="AN647" t="str">
        <v>Southeast Asia</v>
      </c>
      <c r="AO647">
        <v>0</v>
      </c>
      <c r="AP647" t="str">
        <v>Settlem**************ard Q4 *****</v>
      </c>
      <c r="AQ647">
        <v>-3174.09</v>
      </c>
      <c r="AR647" t="str">
        <v xml:space="preserve">FCR-6.3 </v>
      </c>
      <c r="AS647" t="str">
        <v>Q4</v>
      </c>
    </row>
    <row r="648" spans="1:45" x14ac:dyDescent="0.25">
      <c r="A648" t="str">
        <v>B</v>
      </c>
      <c r="B648" t="str">
        <v>H5</v>
      </c>
      <c r="C648">
        <v>1573679</v>
      </c>
      <c r="D648">
        <v>1</v>
      </c>
      <c r="E648" s="2">
        <v>44865</v>
      </c>
      <c r="F648">
        <v>202210</v>
      </c>
      <c r="G648" t="str">
        <v>45060</v>
      </c>
      <c r="H648" t="str">
        <v>Cleaning and refuse collection</v>
      </c>
      <c r="I648">
        <v>590</v>
      </c>
      <c r="J648">
        <v>65822</v>
      </c>
      <c r="K648" t="str">
        <v>PID65000</v>
      </c>
      <c r="L648" t="str">
        <v>EU</v>
      </c>
      <c r="M648">
        <v>0</v>
      </c>
      <c r="N648">
        <v>0</v>
      </c>
      <c r="O648">
        <v>5</v>
      </c>
      <c r="P648" t="str">
        <v>Southeast Asia</v>
      </c>
      <c r="Q648">
        <v>0</v>
      </c>
      <c r="R648" t="str">
        <v>Pe Touc**************vice Oc*****</v>
      </c>
      <c r="S648">
        <v>40</v>
      </c>
      <c r="T648" t="str">
        <v xml:space="preserve">FCR-4.4 </v>
      </c>
      <c r="U648" t="str">
        <v>Q4</v>
      </c>
      <c r="Y648" t="str">
        <v>B</v>
      </c>
      <c r="Z648" t="str">
        <v>X5</v>
      </c>
      <c r="AA648">
        <v>1573715</v>
      </c>
      <c r="AB648">
        <v>1</v>
      </c>
      <c r="AC648">
        <v>44895</v>
      </c>
      <c r="AD648">
        <v>202211</v>
      </c>
      <c r="AE648" t="str">
        <v>44323</v>
      </c>
      <c r="AF648" t="str">
        <v>Sub granting</v>
      </c>
      <c r="AG648">
        <v>590</v>
      </c>
      <c r="AH648">
        <v>65830</v>
      </c>
      <c r="AI648" t="str">
        <v>PID65000</v>
      </c>
      <c r="AJ648" t="str">
        <v>EU</v>
      </c>
      <c r="AK648">
        <v>0</v>
      </c>
      <c r="AL648">
        <v>0</v>
      </c>
      <c r="AM648">
        <v>5</v>
      </c>
      <c r="AN648" t="str">
        <v>Southeast Asia</v>
      </c>
      <c r="AO648">
        <v>0</v>
      </c>
      <c r="AP648" t="str">
        <v>Settlem**************-Novemb*****</v>
      </c>
      <c r="AQ648">
        <v>-6842.06</v>
      </c>
      <c r="AR648" t="str">
        <v xml:space="preserve">FCR-6.3 </v>
      </c>
      <c r="AS648" t="str">
        <v>Q4</v>
      </c>
    </row>
    <row r="649" spans="1:45" x14ac:dyDescent="0.25">
      <c r="A649" t="str">
        <v>B</v>
      </c>
      <c r="B649" t="str">
        <v>H5</v>
      </c>
      <c r="C649">
        <v>1573679</v>
      </c>
      <c r="D649">
        <v>4</v>
      </c>
      <c r="E649" s="2">
        <v>44865</v>
      </c>
      <c r="F649">
        <v>202210</v>
      </c>
      <c r="G649" t="str">
        <v>45460</v>
      </c>
      <c r="H649" t="str">
        <v>Consumable materials</v>
      </c>
      <c r="I649">
        <v>590</v>
      </c>
      <c r="J649">
        <v>65821</v>
      </c>
      <c r="K649" t="str">
        <v>PID65000</v>
      </c>
      <c r="L649" t="str">
        <v>EU</v>
      </c>
      <c r="M649">
        <v>0</v>
      </c>
      <c r="N649">
        <v>0</v>
      </c>
      <c r="O649">
        <v>5</v>
      </c>
      <c r="P649" t="str">
        <v>Southeast Asia</v>
      </c>
      <c r="Q649">
        <v>0</v>
      </c>
      <c r="R649" t="str">
        <v>cleanin**************pplies*****</v>
      </c>
      <c r="S649">
        <v>23</v>
      </c>
      <c r="T649" t="str">
        <v xml:space="preserve">FCR-4.3 </v>
      </c>
      <c r="U649" t="str">
        <v>Q4</v>
      </c>
      <c r="Y649" t="str">
        <v>B</v>
      </c>
      <c r="Z649" t="str">
        <v>X5</v>
      </c>
      <c r="AA649">
        <v>1573715</v>
      </c>
      <c r="AB649">
        <v>2</v>
      </c>
      <c r="AC649">
        <v>44895</v>
      </c>
      <c r="AD649">
        <v>202211</v>
      </c>
      <c r="AE649" t="str">
        <v>44323</v>
      </c>
      <c r="AF649" t="str">
        <v>Sub granting</v>
      </c>
      <c r="AG649">
        <v>590</v>
      </c>
      <c r="AH649">
        <v>65830</v>
      </c>
      <c r="AI649" t="str">
        <v>PID65000</v>
      </c>
      <c r="AJ649" t="str">
        <v>EU</v>
      </c>
      <c r="AK649">
        <v>0</v>
      </c>
      <c r="AL649">
        <v>0</v>
      </c>
      <c r="AM649">
        <v>5</v>
      </c>
      <c r="AN649" t="str">
        <v>Southeast Asia</v>
      </c>
      <c r="AO649">
        <v>0</v>
      </c>
      <c r="AP649" t="str">
        <v>Q4-2022**************e from *****</v>
      </c>
      <c r="AQ649">
        <v>3686.72</v>
      </c>
      <c r="AR649" t="str">
        <v xml:space="preserve">FCR-6.3 </v>
      </c>
      <c r="AS649" t="str">
        <v>Q4</v>
      </c>
    </row>
    <row r="650" spans="1:45" x14ac:dyDescent="0.25">
      <c r="A650" t="str">
        <v>B</v>
      </c>
      <c r="B650" t="str">
        <v>H5</v>
      </c>
      <c r="C650">
        <v>1573700</v>
      </c>
      <c r="D650">
        <v>1</v>
      </c>
      <c r="E650" s="2">
        <v>44895</v>
      </c>
      <c r="F650">
        <v>202211</v>
      </c>
      <c r="G650" t="str">
        <v>45060</v>
      </c>
      <c r="H650" t="str">
        <v>Cleaning and refuse collection</v>
      </c>
      <c r="I650">
        <v>590</v>
      </c>
      <c r="J650">
        <v>65822</v>
      </c>
      <c r="K650" t="str">
        <v>PID65000</v>
      </c>
      <c r="L650" t="str">
        <v>EU</v>
      </c>
      <c r="M650">
        <v>0</v>
      </c>
      <c r="N650">
        <v>0</v>
      </c>
      <c r="O650">
        <v>5</v>
      </c>
      <c r="P650" t="str">
        <v>Southeast Asia</v>
      </c>
      <c r="Q650">
        <v>0</v>
      </c>
      <c r="R650" t="str">
        <v>Pe touc**************vice-of*****</v>
      </c>
      <c r="S650">
        <v>40</v>
      </c>
      <c r="T650" t="str">
        <v xml:space="preserve">FCR-4.4 </v>
      </c>
      <c r="U650" t="str">
        <v>Q4</v>
      </c>
      <c r="Y650" t="str">
        <v>B</v>
      </c>
      <c r="Z650" t="str">
        <v>X5</v>
      </c>
      <c r="AA650">
        <v>1573715</v>
      </c>
      <c r="AB650">
        <v>3</v>
      </c>
      <c r="AC650">
        <v>44895</v>
      </c>
      <c r="AD650">
        <v>202211</v>
      </c>
      <c r="AE650" t="str">
        <v>44323</v>
      </c>
      <c r="AF650" t="str">
        <v>Sub granting</v>
      </c>
      <c r="AG650">
        <v>590</v>
      </c>
      <c r="AH650">
        <v>65830</v>
      </c>
      <c r="AI650" t="str">
        <v>PID65000</v>
      </c>
      <c r="AJ650" t="str">
        <v>EU</v>
      </c>
      <c r="AK650">
        <v>0</v>
      </c>
      <c r="AL650">
        <v>0</v>
      </c>
      <c r="AM650">
        <v>5</v>
      </c>
      <c r="AN650" t="str">
        <v>Southeast Asia</v>
      </c>
      <c r="AO650">
        <v>0</v>
      </c>
      <c r="AP650" t="str">
        <v>Carry f**************ecember*****</v>
      </c>
      <c r="AQ650">
        <v>6334.19</v>
      </c>
      <c r="AR650" t="str">
        <v xml:space="preserve">FCR-6.3 </v>
      </c>
      <c r="AS650" t="str">
        <v>Q4</v>
      </c>
    </row>
    <row r="651" spans="1:45" x14ac:dyDescent="0.25">
      <c r="A651" t="str">
        <v>B</v>
      </c>
      <c r="B651" t="str">
        <v>H5</v>
      </c>
      <c r="C651">
        <v>1573700</v>
      </c>
      <c r="D651">
        <v>0</v>
      </c>
      <c r="E651" s="2">
        <v>44895</v>
      </c>
      <c r="F651">
        <v>202211</v>
      </c>
      <c r="G651" t="str">
        <v>45020</v>
      </c>
      <c r="H651" t="str">
        <v>Electricity</v>
      </c>
      <c r="I651">
        <v>590</v>
      </c>
      <c r="J651">
        <v>65822</v>
      </c>
      <c r="K651" t="str">
        <v>PID65000</v>
      </c>
      <c r="L651" t="str">
        <v>EU</v>
      </c>
      <c r="M651">
        <v>0</v>
      </c>
      <c r="N651">
        <v>0</v>
      </c>
      <c r="O651">
        <v>5</v>
      </c>
      <c r="P651" t="str">
        <v>Southeast Asia</v>
      </c>
      <c r="Q651">
        <v>0</v>
      </c>
      <c r="R651" t="str">
        <v>Electri**************72_Oct *****</v>
      </c>
      <c r="S651">
        <v>64.25</v>
      </c>
      <c r="T651" t="str">
        <v xml:space="preserve">FCR-4.4 </v>
      </c>
      <c r="U651" t="str">
        <v>Q4</v>
      </c>
      <c r="Y651" t="str">
        <v>B</v>
      </c>
      <c r="Z651" t="str">
        <v>X5</v>
      </c>
      <c r="AA651">
        <v>1573716</v>
      </c>
      <c r="AB651">
        <v>0</v>
      </c>
      <c r="AC651">
        <v>44895</v>
      </c>
      <c r="AD651">
        <v>202211</v>
      </c>
      <c r="AE651" t="str">
        <v>44323</v>
      </c>
      <c r="AF651" t="str">
        <v>Sub granting</v>
      </c>
      <c r="AG651">
        <v>590</v>
      </c>
      <c r="AH651">
        <v>65830</v>
      </c>
      <c r="AI651" t="str">
        <v>PID65000</v>
      </c>
      <c r="AJ651" t="str">
        <v>EU</v>
      </c>
      <c r="AK651">
        <v>0</v>
      </c>
      <c r="AL651">
        <v>0</v>
      </c>
      <c r="AM651">
        <v>5</v>
      </c>
      <c r="AN651" t="str">
        <v>Southeast Asia</v>
      </c>
      <c r="AO651">
        <v>0</v>
      </c>
      <c r="AP651" t="str">
        <v>Settlem**************ard Q4 *****</v>
      </c>
      <c r="AQ651">
        <v>-2716.46</v>
      </c>
      <c r="AR651" t="str">
        <v xml:space="preserve">FCR-6.3 </v>
      </c>
      <c r="AS651" t="str">
        <v>Q4</v>
      </c>
    </row>
    <row r="652" spans="1:45" x14ac:dyDescent="0.25">
      <c r="A652" t="str">
        <v>B</v>
      </c>
      <c r="B652" t="str">
        <v>H5</v>
      </c>
      <c r="C652">
        <v>1573699</v>
      </c>
      <c r="D652">
        <v>1</v>
      </c>
      <c r="E652" s="2">
        <v>44879</v>
      </c>
      <c r="F652">
        <v>202211</v>
      </c>
      <c r="G652" t="str">
        <v>45812</v>
      </c>
      <c r="H652" t="str">
        <v xml:space="preserve">Travel expenses, to/from </v>
      </c>
      <c r="I652">
        <v>590</v>
      </c>
      <c r="J652">
        <v>65813</v>
      </c>
      <c r="K652" t="str">
        <v>PID65000</v>
      </c>
      <c r="L652" t="str">
        <v>EU</v>
      </c>
      <c r="M652">
        <v>0</v>
      </c>
      <c r="N652">
        <v>0</v>
      </c>
      <c r="O652">
        <v>5</v>
      </c>
      <c r="P652" t="str">
        <v>Southeast Asia</v>
      </c>
      <c r="Q652">
        <v>0</v>
      </c>
      <c r="R652" t="str">
        <v>transpo**************oin glo*****</v>
      </c>
      <c r="S652">
        <v>16.399999999999999</v>
      </c>
      <c r="T652" t="str">
        <v xml:space="preserve">FCR-1.3.2 </v>
      </c>
      <c r="U652" t="str">
        <v>Q4</v>
      </c>
      <c r="Y652" t="str">
        <v>B</v>
      </c>
      <c r="Z652" t="str">
        <v>X5</v>
      </c>
      <c r="AA652">
        <v>1573716</v>
      </c>
      <c r="AB652">
        <v>1</v>
      </c>
      <c r="AC652">
        <v>44895</v>
      </c>
      <c r="AD652">
        <v>202211</v>
      </c>
      <c r="AE652" t="str">
        <v>44323</v>
      </c>
      <c r="AF652" t="str">
        <v>Sub granting</v>
      </c>
      <c r="AG652">
        <v>590</v>
      </c>
      <c r="AH652">
        <v>65830</v>
      </c>
      <c r="AI652" t="str">
        <v>PID65000</v>
      </c>
      <c r="AJ652" t="str">
        <v>EU</v>
      </c>
      <c r="AK652">
        <v>0</v>
      </c>
      <c r="AL652">
        <v>0</v>
      </c>
      <c r="AM652">
        <v>5</v>
      </c>
      <c r="AN652" t="str">
        <v>Southeast Asia</v>
      </c>
      <c r="AO652">
        <v>0</v>
      </c>
      <c r="AP652" t="str">
        <v>Settlem**************-Decemb*****</v>
      </c>
      <c r="AQ652">
        <v>-7349.04</v>
      </c>
      <c r="AR652" t="str">
        <v xml:space="preserve">FCR-6.3 </v>
      </c>
      <c r="AS652" t="str">
        <v>Q4</v>
      </c>
    </row>
    <row r="653" spans="1:45" x14ac:dyDescent="0.25">
      <c r="A653" t="str">
        <v>B</v>
      </c>
      <c r="B653" t="str">
        <v>X5</v>
      </c>
      <c r="C653">
        <v>1573708</v>
      </c>
      <c r="D653">
        <v>0</v>
      </c>
      <c r="E653" s="2">
        <v>44895</v>
      </c>
      <c r="F653">
        <v>202211</v>
      </c>
      <c r="G653" t="str">
        <v>45010</v>
      </c>
      <c r="H653" t="str">
        <v>Rent</v>
      </c>
      <c r="I653">
        <v>590</v>
      </c>
      <c r="J653">
        <v>65820</v>
      </c>
      <c r="K653" t="str">
        <v>PID65000</v>
      </c>
      <c r="L653" t="str">
        <v>EU</v>
      </c>
      <c r="M653">
        <v>0</v>
      </c>
      <c r="N653">
        <v>0</v>
      </c>
      <c r="O653">
        <v>5</v>
      </c>
      <c r="P653" t="str">
        <v>Southeast Asia</v>
      </c>
      <c r="Q653">
        <v>0</v>
      </c>
      <c r="R653" t="str">
        <v>Office **************ober 20*****</v>
      </c>
      <c r="S653">
        <v>791.11</v>
      </c>
      <c r="T653" t="str">
        <v xml:space="preserve">FCR-4.2 </v>
      </c>
      <c r="U653" t="str">
        <v>Q4</v>
      </c>
      <c r="Y653" t="str">
        <v>B</v>
      </c>
      <c r="Z653" t="str">
        <v>X5</v>
      </c>
      <c r="AA653">
        <v>1573716</v>
      </c>
      <c r="AB653">
        <v>2</v>
      </c>
      <c r="AC653">
        <v>44895</v>
      </c>
      <c r="AD653">
        <v>202211</v>
      </c>
      <c r="AE653" t="str">
        <v>44323</v>
      </c>
      <c r="AF653" t="str">
        <v>Sub granting</v>
      </c>
      <c r="AG653">
        <v>590</v>
      </c>
      <c r="AH653">
        <v>65830</v>
      </c>
      <c r="AI653" t="str">
        <v>PID65000</v>
      </c>
      <c r="AJ653" t="str">
        <v>EU</v>
      </c>
      <c r="AK653">
        <v>0</v>
      </c>
      <c r="AL653">
        <v>0</v>
      </c>
      <c r="AM653">
        <v>5</v>
      </c>
      <c r="AN653" t="str">
        <v>Southeast Asia</v>
      </c>
      <c r="AO653">
        <v>0</v>
      </c>
      <c r="AP653" t="str">
        <v>Q4-2022**************re from*****</v>
      </c>
      <c r="AQ653">
        <v>6353.46</v>
      </c>
      <c r="AR653" t="str">
        <v xml:space="preserve">FCR-6.3 </v>
      </c>
      <c r="AS653" t="str">
        <v>Q4</v>
      </c>
    </row>
    <row r="654" spans="1:45" x14ac:dyDescent="0.25">
      <c r="A654" t="str">
        <v>B</v>
      </c>
      <c r="B654" t="str">
        <v>X5</v>
      </c>
      <c r="C654">
        <v>1573708</v>
      </c>
      <c r="D654">
        <v>1</v>
      </c>
      <c r="E654" s="2">
        <v>44895</v>
      </c>
      <c r="F654">
        <v>202211</v>
      </c>
      <c r="G654" t="str">
        <v>45010</v>
      </c>
      <c r="H654" t="str">
        <v>Rent</v>
      </c>
      <c r="I654">
        <v>590</v>
      </c>
      <c r="J654">
        <v>65820</v>
      </c>
      <c r="K654" t="str">
        <v>PID65000</v>
      </c>
      <c r="L654" t="str">
        <v>EU</v>
      </c>
      <c r="M654">
        <v>0</v>
      </c>
      <c r="N654">
        <v>0</v>
      </c>
      <c r="O654">
        <v>5</v>
      </c>
      <c r="P654" t="str">
        <v>Southeast Asia</v>
      </c>
      <c r="Q654">
        <v>0</v>
      </c>
      <c r="R654" t="str">
        <v>Office **************ember 2*****</v>
      </c>
      <c r="S654">
        <v>791.11</v>
      </c>
      <c r="T654" t="str">
        <v xml:space="preserve">FCR-4.2 </v>
      </c>
      <c r="U654" t="str">
        <v>Q4</v>
      </c>
      <c r="Y654" t="str">
        <v>B</v>
      </c>
      <c r="Z654" t="str">
        <v>X5</v>
      </c>
      <c r="AA654">
        <v>1573716</v>
      </c>
      <c r="AB654">
        <v>3</v>
      </c>
      <c r="AC654">
        <v>44895</v>
      </c>
      <c r="AD654">
        <v>202211</v>
      </c>
      <c r="AE654" t="str">
        <v>44323</v>
      </c>
      <c r="AF654" t="str">
        <v>Sub granting</v>
      </c>
      <c r="AG654">
        <v>590</v>
      </c>
      <c r="AH654">
        <v>65830</v>
      </c>
      <c r="AI654" t="str">
        <v>PID65000</v>
      </c>
      <c r="AJ654" t="str">
        <v>EU</v>
      </c>
      <c r="AK654">
        <v>0</v>
      </c>
      <c r="AL654">
        <v>0</v>
      </c>
      <c r="AM654">
        <v>5</v>
      </c>
      <c r="AN654" t="str">
        <v>Southeast Asia</v>
      </c>
      <c r="AO654">
        <v>0</v>
      </c>
      <c r="AP654" t="str">
        <v>Carry f**************ecember*****</v>
      </c>
      <c r="AQ654">
        <v>3718.03</v>
      </c>
      <c r="AR654" t="str">
        <v xml:space="preserve">FCR-6.3 </v>
      </c>
      <c r="AS654" t="str">
        <v>Q4</v>
      </c>
    </row>
    <row r="655" spans="1:45" x14ac:dyDescent="0.25">
      <c r="A655" t="str">
        <v>B</v>
      </c>
      <c r="B655" t="str">
        <v>X5</v>
      </c>
      <c r="C655">
        <v>1573717</v>
      </c>
      <c r="D655">
        <v>3</v>
      </c>
      <c r="E655" s="2">
        <v>44895</v>
      </c>
      <c r="F655">
        <v>202211</v>
      </c>
      <c r="G655" t="str">
        <v>44323</v>
      </c>
      <c r="H655" t="str">
        <v>Sub granting</v>
      </c>
      <c r="I655">
        <v>590</v>
      </c>
      <c r="J655">
        <v>65830</v>
      </c>
      <c r="K655" t="str">
        <v>PID65000</v>
      </c>
      <c r="L655" t="str">
        <v>EU</v>
      </c>
      <c r="M655">
        <v>0</v>
      </c>
      <c r="N655">
        <v>0</v>
      </c>
      <c r="O655">
        <v>5</v>
      </c>
      <c r="P655" t="str">
        <v>Southeast Asia</v>
      </c>
      <c r="Q655">
        <v>0</v>
      </c>
      <c r="R655" t="str">
        <v>Carry f**************ecember*****</v>
      </c>
      <c r="S655">
        <v>3706.3</v>
      </c>
      <c r="T655" t="str">
        <v xml:space="preserve">FCR-6.3 </v>
      </c>
      <c r="U655" t="str">
        <v>Q4</v>
      </c>
      <c r="Y655" t="str">
        <v>B</v>
      </c>
      <c r="Z655" t="str">
        <v>X5</v>
      </c>
      <c r="AA655">
        <v>1573717</v>
      </c>
      <c r="AB655">
        <v>0</v>
      </c>
      <c r="AC655">
        <v>44895</v>
      </c>
      <c r="AD655">
        <v>202211</v>
      </c>
      <c r="AE655" t="str">
        <v>44323</v>
      </c>
      <c r="AF655" t="str">
        <v>Sub granting</v>
      </c>
      <c r="AG655">
        <v>590</v>
      </c>
      <c r="AH655">
        <v>65830</v>
      </c>
      <c r="AI655" t="str">
        <v>PID65000</v>
      </c>
      <c r="AJ655" t="str">
        <v>EU</v>
      </c>
      <c r="AK655">
        <v>0</v>
      </c>
      <c r="AL655">
        <v>0</v>
      </c>
      <c r="AM655">
        <v>5</v>
      </c>
      <c r="AN655" t="str">
        <v>Southeast Asia</v>
      </c>
      <c r="AO655">
        <v>0</v>
      </c>
      <c r="AP655" t="str">
        <v>Settlem**************ard Q4 *****</v>
      </c>
      <c r="AQ655">
        <v>-77.400000000000006</v>
      </c>
      <c r="AR655" t="str">
        <v xml:space="preserve">FCR-6.3 </v>
      </c>
      <c r="AS655" t="str">
        <v>Q4</v>
      </c>
    </row>
    <row r="656" spans="1:45" x14ac:dyDescent="0.25">
      <c r="A656" t="str">
        <v>B</v>
      </c>
      <c r="B656" t="str">
        <v>X5</v>
      </c>
      <c r="C656">
        <v>1573718</v>
      </c>
      <c r="D656">
        <v>0</v>
      </c>
      <c r="E656" s="2">
        <v>44895</v>
      </c>
      <c r="F656">
        <v>202211</v>
      </c>
      <c r="G656" t="str">
        <v>44323</v>
      </c>
      <c r="H656" t="str">
        <v>Sub granting</v>
      </c>
      <c r="I656">
        <v>590</v>
      </c>
      <c r="J656">
        <v>65830</v>
      </c>
      <c r="K656" t="str">
        <v>PID65000</v>
      </c>
      <c r="L656" t="str">
        <v>EU</v>
      </c>
      <c r="M656">
        <v>0</v>
      </c>
      <c r="N656">
        <v>0</v>
      </c>
      <c r="O656">
        <v>5</v>
      </c>
      <c r="P656" t="str">
        <v>Southeast Asia</v>
      </c>
      <c r="Q656">
        <v>0</v>
      </c>
      <c r="R656" t="str">
        <v>Settlem**************ard Q4 *****</v>
      </c>
      <c r="S656">
        <v>-7744.16</v>
      </c>
      <c r="T656" t="str">
        <v xml:space="preserve">FCR-6.3 </v>
      </c>
      <c r="U656" t="str">
        <v>Q4</v>
      </c>
      <c r="Y656" t="str">
        <v>B</v>
      </c>
      <c r="Z656" t="str">
        <v>X5</v>
      </c>
      <c r="AA656">
        <v>1573717</v>
      </c>
      <c r="AB656">
        <v>1</v>
      </c>
      <c r="AC656">
        <v>44895</v>
      </c>
      <c r="AD656">
        <v>202211</v>
      </c>
      <c r="AE656" t="str">
        <v>44323</v>
      </c>
      <c r="AF656" t="str">
        <v>Sub granting</v>
      </c>
      <c r="AG656">
        <v>590</v>
      </c>
      <c r="AH656">
        <v>65830</v>
      </c>
      <c r="AI656" t="str">
        <v>PID65000</v>
      </c>
      <c r="AJ656" t="str">
        <v>EU</v>
      </c>
      <c r="AK656">
        <v>0</v>
      </c>
      <c r="AL656">
        <v>0</v>
      </c>
      <c r="AM656">
        <v>5</v>
      </c>
      <c r="AN656" t="str">
        <v>Southeast Asia</v>
      </c>
      <c r="AO656">
        <v>0</v>
      </c>
      <c r="AP656" t="str">
        <v>Settlem**************vember *****</v>
      </c>
      <c r="AQ656">
        <v>-5834.18</v>
      </c>
      <c r="AR656" t="str">
        <v xml:space="preserve">FCR-6.3 </v>
      </c>
      <c r="AS656" t="str">
        <v>Q4</v>
      </c>
    </row>
    <row r="657" spans="1:45" x14ac:dyDescent="0.25">
      <c r="A657" t="str">
        <v>B</v>
      </c>
      <c r="B657" t="str">
        <v>X5</v>
      </c>
      <c r="C657">
        <v>1573718</v>
      </c>
      <c r="D657">
        <v>1</v>
      </c>
      <c r="E657" s="2">
        <v>44895</v>
      </c>
      <c r="F657">
        <v>202211</v>
      </c>
      <c r="G657" t="str">
        <v>44323</v>
      </c>
      <c r="H657" t="str">
        <v>Sub granting</v>
      </c>
      <c r="I657">
        <v>590</v>
      </c>
      <c r="J657">
        <v>65830</v>
      </c>
      <c r="K657" t="str">
        <v>PID65000</v>
      </c>
      <c r="L657" t="str">
        <v>EU</v>
      </c>
      <c r="M657">
        <v>0</v>
      </c>
      <c r="N657">
        <v>0</v>
      </c>
      <c r="O657">
        <v>5</v>
      </c>
      <c r="P657" t="str">
        <v>Southeast Asia</v>
      </c>
      <c r="Q657">
        <v>0</v>
      </c>
      <c r="R657" t="str">
        <v>Settlem**************-Novemb*****</v>
      </c>
      <c r="S657">
        <v>-3996.41</v>
      </c>
      <c r="T657" t="str">
        <v xml:space="preserve">FCR-6.3 </v>
      </c>
      <c r="U657" t="str">
        <v>Q4</v>
      </c>
      <c r="Y657" t="str">
        <v>B</v>
      </c>
      <c r="Z657" t="str">
        <v>X5</v>
      </c>
      <c r="AA657">
        <v>1573717</v>
      </c>
      <c r="AB657">
        <v>2</v>
      </c>
      <c r="AC657">
        <v>44895</v>
      </c>
      <c r="AD657">
        <v>202211</v>
      </c>
      <c r="AE657" t="str">
        <v>44323</v>
      </c>
      <c r="AF657" t="str">
        <v>Sub granting</v>
      </c>
      <c r="AG657">
        <v>590</v>
      </c>
      <c r="AH657">
        <v>65830</v>
      </c>
      <c r="AI657" t="str">
        <v>PID65000</v>
      </c>
      <c r="AJ657" t="str">
        <v>EU</v>
      </c>
      <c r="AK657">
        <v>0</v>
      </c>
      <c r="AL657">
        <v>0</v>
      </c>
      <c r="AM657">
        <v>5</v>
      </c>
      <c r="AN657" t="str">
        <v>Southeast Asia</v>
      </c>
      <c r="AO657">
        <v>0</v>
      </c>
      <c r="AP657" t="str">
        <v>Q4-2022**************ture fr*****</v>
      </c>
      <c r="AQ657">
        <v>2208.86</v>
      </c>
      <c r="AR657" t="str">
        <v xml:space="preserve">FCR-6.3 </v>
      </c>
      <c r="AS657" t="str">
        <v>Q4</v>
      </c>
    </row>
    <row r="658" spans="1:45" x14ac:dyDescent="0.25">
      <c r="A658" t="str">
        <v>B</v>
      </c>
      <c r="B658" t="str">
        <v>X5</v>
      </c>
      <c r="C658">
        <v>1573718</v>
      </c>
      <c r="D658">
        <v>2</v>
      </c>
      <c r="E658" s="2">
        <v>44895</v>
      </c>
      <c r="F658">
        <v>202211</v>
      </c>
      <c r="G658" t="str">
        <v>44323</v>
      </c>
      <c r="H658" t="str">
        <v>Sub granting</v>
      </c>
      <c r="I658">
        <v>590</v>
      </c>
      <c r="J658">
        <v>65830</v>
      </c>
      <c r="K658" t="str">
        <v>PID65000</v>
      </c>
      <c r="L658" t="str">
        <v>EU</v>
      </c>
      <c r="M658">
        <v>0</v>
      </c>
      <c r="N658">
        <v>0</v>
      </c>
      <c r="O658">
        <v>5</v>
      </c>
      <c r="P658" t="str">
        <v>Southeast Asia</v>
      </c>
      <c r="Q658">
        <v>0</v>
      </c>
      <c r="R658" t="str">
        <v>Q4-2022**************re from*****</v>
      </c>
      <c r="S658">
        <v>7518.79</v>
      </c>
      <c r="T658" t="str">
        <v xml:space="preserve">FCR-6.3 </v>
      </c>
      <c r="U658" t="str">
        <v>Q4</v>
      </c>
      <c r="Y658" t="str">
        <v>B</v>
      </c>
      <c r="Z658" t="str">
        <v>H5</v>
      </c>
      <c r="AA658">
        <v>1573661</v>
      </c>
      <c r="AB658">
        <v>6</v>
      </c>
      <c r="AC658">
        <v>44839</v>
      </c>
      <c r="AD658">
        <v>202210</v>
      </c>
      <c r="AE658" t="str">
        <v>47639</v>
      </c>
      <c r="AF658" t="str">
        <v>Meeting expenses and similar</v>
      </c>
      <c r="AG658">
        <v>590</v>
      </c>
      <c r="AH658">
        <v>65803</v>
      </c>
      <c r="AI658" t="str">
        <v>PID65000</v>
      </c>
      <c r="AJ658" t="str">
        <v>EU</v>
      </c>
      <c r="AK658">
        <v>0</v>
      </c>
      <c r="AL658">
        <v>0</v>
      </c>
      <c r="AM658">
        <v>5</v>
      </c>
      <c r="AN658" t="str">
        <v>Southeast Asia</v>
      </c>
      <c r="AO658">
        <v>0</v>
      </c>
      <c r="AP658" t="str">
        <v>Refresh**************it LLL&amp;*****</v>
      </c>
      <c r="AQ658">
        <v>41.97</v>
      </c>
      <c r="AR658" t="str">
        <v>FCR-1.1.1.34</v>
      </c>
      <c r="AS658" t="str">
        <v>Q4</v>
      </c>
    </row>
    <row r="659" spans="1:45" x14ac:dyDescent="0.25">
      <c r="A659" t="str">
        <v>B</v>
      </c>
      <c r="B659" t="str">
        <v>X5</v>
      </c>
      <c r="C659">
        <v>1573718</v>
      </c>
      <c r="D659">
        <v>3</v>
      </c>
      <c r="E659" s="2">
        <v>44895</v>
      </c>
      <c r="F659">
        <v>202211</v>
      </c>
      <c r="G659" t="str">
        <v>44323</v>
      </c>
      <c r="H659" t="str">
        <v>Sub granting</v>
      </c>
      <c r="I659">
        <v>590</v>
      </c>
      <c r="J659">
        <v>65830</v>
      </c>
      <c r="K659" t="str">
        <v>PID65000</v>
      </c>
      <c r="L659" t="str">
        <v>EU</v>
      </c>
      <c r="M659">
        <v>0</v>
      </c>
      <c r="N659">
        <v>0</v>
      </c>
      <c r="O659">
        <v>5</v>
      </c>
      <c r="P659" t="str">
        <v>Southeast Asia</v>
      </c>
      <c r="Q659">
        <v>0</v>
      </c>
      <c r="R659" t="str">
        <v>Carry f**************mber 20*****</v>
      </c>
      <c r="S659">
        <v>4221.78</v>
      </c>
      <c r="T659" t="str">
        <v xml:space="preserve">FCR-6.3 </v>
      </c>
      <c r="U659" t="str">
        <v>Q4</v>
      </c>
      <c r="Y659" t="str">
        <v>B</v>
      </c>
      <c r="Z659" t="str">
        <v>H5</v>
      </c>
      <c r="AA659">
        <v>1573661</v>
      </c>
      <c r="AB659">
        <v>0</v>
      </c>
      <c r="AC659">
        <v>44839</v>
      </c>
      <c r="AD659">
        <v>202210</v>
      </c>
      <c r="AE659" t="str">
        <v>47326</v>
      </c>
      <c r="AF659" t="str">
        <v>Subsistence allowances (employees outside HO)</v>
      </c>
      <c r="AG659">
        <v>590</v>
      </c>
      <c r="AH659">
        <v>65803</v>
      </c>
      <c r="AI659" t="str">
        <v>PID65000</v>
      </c>
      <c r="AJ659" t="str">
        <v>EU</v>
      </c>
      <c r="AK659">
        <v>0</v>
      </c>
      <c r="AL659">
        <v>0</v>
      </c>
      <c r="AM659">
        <v>5</v>
      </c>
      <c r="AN659" t="str">
        <v>Southeast Asia</v>
      </c>
      <c r="AO659">
        <v>0</v>
      </c>
      <c r="AP659" t="str">
        <v>Per die**************isit LL*****</v>
      </c>
      <c r="AQ659">
        <v>70.040000000000006</v>
      </c>
      <c r="AR659" t="str">
        <v>FCR-1.1.1.34</v>
      </c>
      <c r="AS659" t="str">
        <v>Q4</v>
      </c>
    </row>
    <row r="660" spans="1:45" x14ac:dyDescent="0.25">
      <c r="A660" t="str">
        <v>B</v>
      </c>
      <c r="B660" t="str">
        <v>X5</v>
      </c>
      <c r="C660">
        <v>1573715</v>
      </c>
      <c r="D660">
        <v>0</v>
      </c>
      <c r="E660" s="2">
        <v>44895</v>
      </c>
      <c r="F660">
        <v>202211</v>
      </c>
      <c r="G660" t="str">
        <v>44323</v>
      </c>
      <c r="H660" t="str">
        <v>Sub granting</v>
      </c>
      <c r="I660">
        <v>590</v>
      </c>
      <c r="J660">
        <v>65830</v>
      </c>
      <c r="K660" t="str">
        <v>PID65000</v>
      </c>
      <c r="L660" t="str">
        <v>EU</v>
      </c>
      <c r="M660">
        <v>0</v>
      </c>
      <c r="N660">
        <v>0</v>
      </c>
      <c r="O660">
        <v>5</v>
      </c>
      <c r="P660" t="str">
        <v>Southeast Asia</v>
      </c>
      <c r="Q660">
        <v>0</v>
      </c>
      <c r="R660" t="str">
        <v>Settlem**************ard Q4 *****</v>
      </c>
      <c r="S660">
        <v>-3174.09</v>
      </c>
      <c r="T660" t="str">
        <v xml:space="preserve">FCR-6.3 </v>
      </c>
      <c r="U660" t="str">
        <v>Q4</v>
      </c>
      <c r="Y660" t="str">
        <v>B</v>
      </c>
      <c r="Z660" t="str">
        <v>H5</v>
      </c>
      <c r="AA660">
        <v>1573660</v>
      </c>
      <c r="AB660">
        <v>1</v>
      </c>
      <c r="AC660">
        <v>44838</v>
      </c>
      <c r="AD660">
        <v>202210</v>
      </c>
      <c r="AE660" t="str">
        <v>47622</v>
      </c>
      <c r="AF660" t="str">
        <v>Health care (Regional offices)</v>
      </c>
      <c r="AG660">
        <v>590</v>
      </c>
      <c r="AH660">
        <v>65805</v>
      </c>
      <c r="AI660" t="str">
        <v>PID65000</v>
      </c>
      <c r="AJ660" t="str">
        <v>EU</v>
      </c>
      <c r="AK660">
        <v>0</v>
      </c>
      <c r="AL660">
        <v>0</v>
      </c>
      <c r="AM660">
        <v>5</v>
      </c>
      <c r="AN660" t="str">
        <v>Southeast Asia</v>
      </c>
      <c r="AO660">
        <v>0</v>
      </c>
      <c r="AP660" t="str">
        <v>Medical**************Maxicar*****</v>
      </c>
      <c r="AQ660">
        <v>104.2</v>
      </c>
      <c r="AR660" t="str">
        <v>FCR-1.1.2.27</v>
      </c>
      <c r="AS660" t="str">
        <v>Q4</v>
      </c>
    </row>
    <row r="661" spans="1:45" x14ac:dyDescent="0.25">
      <c r="A661" t="str">
        <v>B</v>
      </c>
      <c r="B661" t="str">
        <v>X5</v>
      </c>
      <c r="C661">
        <v>1573715</v>
      </c>
      <c r="D661">
        <v>1</v>
      </c>
      <c r="E661" s="2">
        <v>44895</v>
      </c>
      <c r="F661">
        <v>202211</v>
      </c>
      <c r="G661" t="str">
        <v>44323</v>
      </c>
      <c r="H661" t="str">
        <v>Sub granting</v>
      </c>
      <c r="I661">
        <v>590</v>
      </c>
      <c r="J661">
        <v>65830</v>
      </c>
      <c r="K661" t="str">
        <v>PID65000</v>
      </c>
      <c r="L661" t="str">
        <v>EU</v>
      </c>
      <c r="M661">
        <v>0</v>
      </c>
      <c r="N661">
        <v>0</v>
      </c>
      <c r="O661">
        <v>5</v>
      </c>
      <c r="P661" t="str">
        <v>Southeast Asia</v>
      </c>
      <c r="Q661">
        <v>0</v>
      </c>
      <c r="R661" t="str">
        <v>Settlem**************-Novemb*****</v>
      </c>
      <c r="S661">
        <v>-6842.06</v>
      </c>
      <c r="T661" t="str">
        <v xml:space="preserve">FCR-6.3 </v>
      </c>
      <c r="U661" t="str">
        <v>Q4</v>
      </c>
      <c r="Y661" t="str">
        <v>B</v>
      </c>
      <c r="Z661" t="str">
        <v>H5</v>
      </c>
      <c r="AA661">
        <v>1573668</v>
      </c>
      <c r="AB661">
        <v>0</v>
      </c>
      <c r="AC661">
        <v>44860</v>
      </c>
      <c r="AD661">
        <v>202210</v>
      </c>
      <c r="AE661" t="str">
        <v>47326</v>
      </c>
      <c r="AF661" t="str">
        <v>Subsistence allowances (employees outside HO)</v>
      </c>
      <c r="AG661">
        <v>590</v>
      </c>
      <c r="AH661">
        <v>65803</v>
      </c>
      <c r="AI661" t="str">
        <v>PID65000</v>
      </c>
      <c r="AJ661" t="str">
        <v>EU</v>
      </c>
      <c r="AK661">
        <v>0</v>
      </c>
      <c r="AL661">
        <v>0</v>
      </c>
      <c r="AM661">
        <v>5</v>
      </c>
      <c r="AN661" t="str">
        <v>Southeast Asia</v>
      </c>
      <c r="AO661">
        <v>0</v>
      </c>
      <c r="AP661" t="str">
        <v>Per die**************ld visi*****</v>
      </c>
      <c r="AQ661">
        <v>70.040000000000006</v>
      </c>
      <c r="AR661" t="str">
        <v>FCR-1.1.1.34</v>
      </c>
      <c r="AS661" t="str">
        <v>Q4</v>
      </c>
    </row>
    <row r="662" spans="1:45" x14ac:dyDescent="0.25">
      <c r="A662" t="str">
        <v>B</v>
      </c>
      <c r="B662" t="str">
        <v>X5</v>
      </c>
      <c r="C662">
        <v>1573715</v>
      </c>
      <c r="D662">
        <v>2</v>
      </c>
      <c r="E662" s="2">
        <v>44895</v>
      </c>
      <c r="F662">
        <v>202211</v>
      </c>
      <c r="G662" t="str">
        <v>44323</v>
      </c>
      <c r="H662" t="str">
        <v>Sub granting</v>
      </c>
      <c r="I662">
        <v>590</v>
      </c>
      <c r="J662">
        <v>65830</v>
      </c>
      <c r="K662" t="str">
        <v>PID65000</v>
      </c>
      <c r="L662" t="str">
        <v>EU</v>
      </c>
      <c r="M662">
        <v>0</v>
      </c>
      <c r="N662">
        <v>0</v>
      </c>
      <c r="O662">
        <v>5</v>
      </c>
      <c r="P662" t="str">
        <v>Southeast Asia</v>
      </c>
      <c r="Q662">
        <v>0</v>
      </c>
      <c r="R662" t="str">
        <v>Q4-2022**************e from *****</v>
      </c>
      <c r="S662">
        <v>3686.72</v>
      </c>
      <c r="T662" t="str">
        <v xml:space="preserve">FCR-6.3 </v>
      </c>
      <c r="U662" t="str">
        <v>Q4</v>
      </c>
      <c r="Y662" t="str">
        <v>B</v>
      </c>
      <c r="Z662" t="str">
        <v>X5</v>
      </c>
      <c r="AA662">
        <v>1573683</v>
      </c>
      <c r="AB662">
        <v>1</v>
      </c>
      <c r="AC662">
        <v>44865</v>
      </c>
      <c r="AD662">
        <v>202210</v>
      </c>
      <c r="AE662" t="str">
        <v>47586</v>
      </c>
      <c r="AF662" t="str">
        <v>Personnel insurance (employees outside HO)</v>
      </c>
      <c r="AG662">
        <v>590</v>
      </c>
      <c r="AH662">
        <v>65804</v>
      </c>
      <c r="AI662" t="str">
        <v>PID65000</v>
      </c>
      <c r="AJ662" t="str">
        <v>EU</v>
      </c>
      <c r="AK662">
        <v>0</v>
      </c>
      <c r="AL662">
        <v>0</v>
      </c>
      <c r="AM662">
        <v>5</v>
      </c>
      <c r="AN662" t="str">
        <v>Southeast Asia</v>
      </c>
      <c r="AO662">
        <v>0</v>
      </c>
      <c r="AP662" t="str">
        <v>health **************urance *****</v>
      </c>
      <c r="AQ662">
        <v>4.51</v>
      </c>
      <c r="AR662" t="str">
        <v>FCR-1.1.2.26</v>
      </c>
      <c r="AS662" t="str">
        <v>Q4</v>
      </c>
    </row>
    <row r="663" spans="1:45" x14ac:dyDescent="0.25">
      <c r="A663" t="str">
        <v>B</v>
      </c>
      <c r="B663" t="str">
        <v>X5</v>
      </c>
      <c r="C663">
        <v>1573715</v>
      </c>
      <c r="D663">
        <v>3</v>
      </c>
      <c r="E663" s="2">
        <v>44895</v>
      </c>
      <c r="F663">
        <v>202211</v>
      </c>
      <c r="G663" t="str">
        <v>44323</v>
      </c>
      <c r="H663" t="str">
        <v>Sub granting</v>
      </c>
      <c r="I663">
        <v>590</v>
      </c>
      <c r="J663">
        <v>65830</v>
      </c>
      <c r="K663" t="str">
        <v>PID65000</v>
      </c>
      <c r="L663" t="str">
        <v>EU</v>
      </c>
      <c r="M663">
        <v>0</v>
      </c>
      <c r="N663">
        <v>0</v>
      </c>
      <c r="O663">
        <v>5</v>
      </c>
      <c r="P663" t="str">
        <v>Southeast Asia</v>
      </c>
      <c r="Q663">
        <v>0</v>
      </c>
      <c r="R663" t="str">
        <v>Carry f**************ecember*****</v>
      </c>
      <c r="S663">
        <v>6334.19</v>
      </c>
      <c r="T663" t="str">
        <v xml:space="preserve">FCR-6.3 </v>
      </c>
      <c r="U663" t="str">
        <v>Q4</v>
      </c>
      <c r="Y663" t="str">
        <v>B</v>
      </c>
      <c r="Z663" t="str">
        <v>X5</v>
      </c>
      <c r="AA663">
        <v>1573683</v>
      </c>
      <c r="AB663">
        <v>2</v>
      </c>
      <c r="AC663">
        <v>44865</v>
      </c>
      <c r="AD663">
        <v>202210</v>
      </c>
      <c r="AE663" t="str">
        <v>47586</v>
      </c>
      <c r="AF663" t="str">
        <v>Personnel insurance (employees outside HO)</v>
      </c>
      <c r="AG663">
        <v>590</v>
      </c>
      <c r="AH663">
        <v>65802</v>
      </c>
      <c r="AI663" t="str">
        <v>PID65000</v>
      </c>
      <c r="AJ663" t="str">
        <v>EU</v>
      </c>
      <c r="AK663">
        <v>0</v>
      </c>
      <c r="AL663">
        <v>0</v>
      </c>
      <c r="AM663">
        <v>5</v>
      </c>
      <c r="AN663" t="str">
        <v>Southeast Asia</v>
      </c>
      <c r="AO663">
        <v>0</v>
      </c>
      <c r="AP663" t="str">
        <v>health **************urance *****</v>
      </c>
      <c r="AQ663">
        <v>7.49</v>
      </c>
      <c r="AR663" t="str">
        <v>FCR-1.1.1.33</v>
      </c>
      <c r="AS663" t="str">
        <v>Q4</v>
      </c>
    </row>
    <row r="664" spans="1:45" x14ac:dyDescent="0.25">
      <c r="A664" t="str">
        <v>B</v>
      </c>
      <c r="B664" t="str">
        <v>X5</v>
      </c>
      <c r="C664">
        <v>1573716</v>
      </c>
      <c r="D664">
        <v>0</v>
      </c>
      <c r="E664" s="2">
        <v>44895</v>
      </c>
      <c r="F664">
        <v>202211</v>
      </c>
      <c r="G664" t="str">
        <v>44323</v>
      </c>
      <c r="H664" t="str">
        <v>Sub granting</v>
      </c>
      <c r="I664">
        <v>590</v>
      </c>
      <c r="J664">
        <v>65830</v>
      </c>
      <c r="K664" t="str">
        <v>PID65000</v>
      </c>
      <c r="L664" t="str">
        <v>EU</v>
      </c>
      <c r="M664">
        <v>0</v>
      </c>
      <c r="N664">
        <v>0</v>
      </c>
      <c r="O664">
        <v>5</v>
      </c>
      <c r="P664" t="str">
        <v>Southeast Asia</v>
      </c>
      <c r="Q664">
        <v>0</v>
      </c>
      <c r="R664" t="str">
        <v>Settlem**************ard Q4 *****</v>
      </c>
      <c r="S664">
        <v>-2716.46</v>
      </c>
      <c r="T664" t="str">
        <v xml:space="preserve">FCR-6.3 </v>
      </c>
      <c r="U664" t="str">
        <v>Q4</v>
      </c>
      <c r="Y664" t="str">
        <v>B</v>
      </c>
      <c r="Z664" t="str">
        <v>X5</v>
      </c>
      <c r="AA664">
        <v>1573683</v>
      </c>
      <c r="AB664">
        <v>4</v>
      </c>
      <c r="AC664">
        <v>44865</v>
      </c>
      <c r="AD664">
        <v>202210</v>
      </c>
      <c r="AE664" t="str">
        <v>47586</v>
      </c>
      <c r="AF664" t="str">
        <v>Personnel insurance (employees outside HO)</v>
      </c>
      <c r="AG664">
        <v>590</v>
      </c>
      <c r="AH664">
        <v>65805</v>
      </c>
      <c r="AI664" t="str">
        <v>PID65000</v>
      </c>
      <c r="AJ664" t="str">
        <v>EU</v>
      </c>
      <c r="AK664">
        <v>0</v>
      </c>
      <c r="AL664">
        <v>0</v>
      </c>
      <c r="AM664">
        <v>5</v>
      </c>
      <c r="AN664" t="str">
        <v>Southeast Asia</v>
      </c>
      <c r="AO664">
        <v>0</v>
      </c>
      <c r="AP664" t="str">
        <v>health **************urance *****</v>
      </c>
      <c r="AQ664">
        <v>1.56</v>
      </c>
      <c r="AR664" t="str">
        <v>FCR-1.1.2.27</v>
      </c>
      <c r="AS664" t="str">
        <v>Q4</v>
      </c>
    </row>
    <row r="665" spans="1:45" x14ac:dyDescent="0.25">
      <c r="A665" t="str">
        <v>B</v>
      </c>
      <c r="B665" t="str">
        <v>X5</v>
      </c>
      <c r="C665">
        <v>1573716</v>
      </c>
      <c r="D665">
        <v>1</v>
      </c>
      <c r="E665" s="2">
        <v>44895</v>
      </c>
      <c r="F665">
        <v>202211</v>
      </c>
      <c r="G665" t="str">
        <v>44323</v>
      </c>
      <c r="H665" t="str">
        <v>Sub granting</v>
      </c>
      <c r="I665">
        <v>590</v>
      </c>
      <c r="J665">
        <v>65830</v>
      </c>
      <c r="K665" t="str">
        <v>PID65000</v>
      </c>
      <c r="L665" t="str">
        <v>EU</v>
      </c>
      <c r="M665">
        <v>0</v>
      </c>
      <c r="N665">
        <v>0</v>
      </c>
      <c r="O665">
        <v>5</v>
      </c>
      <c r="P665" t="str">
        <v>Southeast Asia</v>
      </c>
      <c r="Q665">
        <v>0</v>
      </c>
      <c r="R665" t="str">
        <v>Settlem**************-Decemb*****</v>
      </c>
      <c r="S665">
        <v>-7349.04</v>
      </c>
      <c r="T665" t="str">
        <v xml:space="preserve">FCR-6.3 </v>
      </c>
      <c r="U665" t="str">
        <v>Q4</v>
      </c>
      <c r="Y665" t="str">
        <v>B</v>
      </c>
      <c r="Z665" t="str">
        <v>X5</v>
      </c>
      <c r="AA665">
        <v>1573682</v>
      </c>
      <c r="AB665">
        <v>1</v>
      </c>
      <c r="AC665">
        <v>44865</v>
      </c>
      <c r="AD665">
        <v>202210</v>
      </c>
      <c r="AE665" t="str">
        <v>47390</v>
      </c>
      <c r="AF665" t="str">
        <v>Other employee benefits</v>
      </c>
      <c r="AG665">
        <v>590</v>
      </c>
      <c r="AH665">
        <v>65804</v>
      </c>
      <c r="AI665" t="str">
        <v>PID65000</v>
      </c>
      <c r="AJ665" t="str">
        <v>EU</v>
      </c>
      <c r="AK665">
        <v>0</v>
      </c>
      <c r="AL665">
        <v>0</v>
      </c>
      <c r="AM665">
        <v>5</v>
      </c>
      <c r="AN665" t="str">
        <v>Southeast Asia</v>
      </c>
      <c r="AO665">
        <v>0</v>
      </c>
      <c r="AP665" t="str">
        <v>Communi**************Da in O*****</v>
      </c>
      <c r="AQ665">
        <v>30.11</v>
      </c>
      <c r="AR665" t="str">
        <v>FCR-1.1.2.26</v>
      </c>
      <c r="AS665" t="str">
        <v>Q4</v>
      </c>
    </row>
    <row r="666" spans="1:45" x14ac:dyDescent="0.25">
      <c r="A666" t="str">
        <v>B</v>
      </c>
      <c r="B666" t="str">
        <v>X5</v>
      </c>
      <c r="C666">
        <v>1573716</v>
      </c>
      <c r="D666">
        <v>2</v>
      </c>
      <c r="E666" s="2">
        <v>44895</v>
      </c>
      <c r="F666">
        <v>202211</v>
      </c>
      <c r="G666" t="str">
        <v>44323</v>
      </c>
      <c r="H666" t="str">
        <v>Sub granting</v>
      </c>
      <c r="I666">
        <v>590</v>
      </c>
      <c r="J666">
        <v>65830</v>
      </c>
      <c r="K666" t="str">
        <v>PID65000</v>
      </c>
      <c r="L666" t="str">
        <v>EU</v>
      </c>
      <c r="M666">
        <v>0</v>
      </c>
      <c r="N666">
        <v>0</v>
      </c>
      <c r="O666">
        <v>5</v>
      </c>
      <c r="P666" t="str">
        <v>Southeast Asia</v>
      </c>
      <c r="Q666">
        <v>0</v>
      </c>
      <c r="R666" t="str">
        <v>Q4-2022**************re from*****</v>
      </c>
      <c r="S666">
        <v>6353.46</v>
      </c>
      <c r="T666" t="str">
        <v xml:space="preserve">FCR-6.3 </v>
      </c>
      <c r="U666" t="str">
        <v>Q4</v>
      </c>
      <c r="Y666" t="str">
        <v>B</v>
      </c>
      <c r="Z666" t="str">
        <v>X5</v>
      </c>
      <c r="AA666">
        <v>1573682</v>
      </c>
      <c r="AB666">
        <v>2</v>
      </c>
      <c r="AC666">
        <v>44865</v>
      </c>
      <c r="AD666">
        <v>202210</v>
      </c>
      <c r="AE666" t="str">
        <v>47390</v>
      </c>
      <c r="AF666" t="str">
        <v>Other employee benefits</v>
      </c>
      <c r="AG666">
        <v>590</v>
      </c>
      <c r="AH666">
        <v>65802</v>
      </c>
      <c r="AI666" t="str">
        <v>PID65000</v>
      </c>
      <c r="AJ666" t="str">
        <v>EU</v>
      </c>
      <c r="AK666">
        <v>0</v>
      </c>
      <c r="AL666">
        <v>0</v>
      </c>
      <c r="AM666">
        <v>5</v>
      </c>
      <c r="AN666" t="str">
        <v>Southeast Asia</v>
      </c>
      <c r="AO666">
        <v>0</v>
      </c>
      <c r="AP666" t="str">
        <v>Communi**************Ly in O*****</v>
      </c>
      <c r="AQ666">
        <v>50</v>
      </c>
      <c r="AR666" t="str">
        <v>FCR-1.1.1.33</v>
      </c>
      <c r="AS666" t="str">
        <v>Q4</v>
      </c>
    </row>
    <row r="667" spans="1:45" x14ac:dyDescent="0.25">
      <c r="A667" t="str">
        <v>B</v>
      </c>
      <c r="B667" t="str">
        <v>X5</v>
      </c>
      <c r="C667">
        <v>1573716</v>
      </c>
      <c r="D667">
        <v>3</v>
      </c>
      <c r="E667" s="2">
        <v>44895</v>
      </c>
      <c r="F667">
        <v>202211</v>
      </c>
      <c r="G667" t="str">
        <v>44323</v>
      </c>
      <c r="H667" t="str">
        <v>Sub granting</v>
      </c>
      <c r="I667">
        <v>590</v>
      </c>
      <c r="J667">
        <v>65830</v>
      </c>
      <c r="K667" t="str">
        <v>PID65000</v>
      </c>
      <c r="L667" t="str">
        <v>EU</v>
      </c>
      <c r="M667">
        <v>0</v>
      </c>
      <c r="N667">
        <v>0</v>
      </c>
      <c r="O667">
        <v>5</v>
      </c>
      <c r="P667" t="str">
        <v>Southeast Asia</v>
      </c>
      <c r="Q667">
        <v>0</v>
      </c>
      <c r="R667" t="str">
        <v>Carry f**************ecember*****</v>
      </c>
      <c r="S667">
        <v>3718.03</v>
      </c>
      <c r="T667" t="str">
        <v xml:space="preserve">FCR-6.3 </v>
      </c>
      <c r="U667" t="str">
        <v>Q4</v>
      </c>
      <c r="Y667" t="str">
        <v>B</v>
      </c>
      <c r="Z667" t="str">
        <v>X5</v>
      </c>
      <c r="AA667">
        <v>1573682</v>
      </c>
      <c r="AB667">
        <v>4</v>
      </c>
      <c r="AC667">
        <v>44865</v>
      </c>
      <c r="AD667">
        <v>202210</v>
      </c>
      <c r="AE667" t="str">
        <v>47390</v>
      </c>
      <c r="AF667" t="str">
        <v>Other employee benefits</v>
      </c>
      <c r="AG667">
        <v>590</v>
      </c>
      <c r="AH667">
        <v>65805</v>
      </c>
      <c r="AI667" t="str">
        <v>PID65000</v>
      </c>
      <c r="AJ667" t="str">
        <v>EU</v>
      </c>
      <c r="AK667">
        <v>0</v>
      </c>
      <c r="AL667">
        <v>0</v>
      </c>
      <c r="AM667">
        <v>5</v>
      </c>
      <c r="AN667" t="str">
        <v>Southeast Asia</v>
      </c>
      <c r="AO667">
        <v>0</v>
      </c>
      <c r="AP667" t="str">
        <v>Communi**************sa in O*****</v>
      </c>
      <c r="AQ667">
        <v>3.14</v>
      </c>
      <c r="AR667" t="str">
        <v>FCR-1.1.2.27</v>
      </c>
      <c r="AS667" t="str">
        <v>Q4</v>
      </c>
    </row>
    <row r="668" spans="1:45" x14ac:dyDescent="0.25">
      <c r="A668" t="str">
        <v>B</v>
      </c>
      <c r="B668" t="str">
        <v>X5</v>
      </c>
      <c r="C668">
        <v>1573717</v>
      </c>
      <c r="D668">
        <v>0</v>
      </c>
      <c r="E668" s="2">
        <v>44895</v>
      </c>
      <c r="F668">
        <v>202211</v>
      </c>
      <c r="G668" t="str">
        <v>44323</v>
      </c>
      <c r="H668" t="str">
        <v>Sub granting</v>
      </c>
      <c r="I668">
        <v>590</v>
      </c>
      <c r="J668">
        <v>65830</v>
      </c>
      <c r="K668" t="str">
        <v>PID65000</v>
      </c>
      <c r="L668" t="str">
        <v>EU</v>
      </c>
      <c r="M668">
        <v>0</v>
      </c>
      <c r="N668">
        <v>0</v>
      </c>
      <c r="O668">
        <v>5</v>
      </c>
      <c r="P668" t="str">
        <v>Southeast Asia</v>
      </c>
      <c r="Q668">
        <v>0</v>
      </c>
      <c r="R668" t="str">
        <v>Settlem**************ard Q4 *****</v>
      </c>
      <c r="S668">
        <v>-77.400000000000006</v>
      </c>
      <c r="T668" t="str">
        <v xml:space="preserve">FCR-6.3 </v>
      </c>
      <c r="U668" t="str">
        <v>Q4</v>
      </c>
      <c r="Y668" t="str">
        <v>B</v>
      </c>
      <c r="Z668" t="str">
        <v>X1</v>
      </c>
      <c r="AA668">
        <v>2064428</v>
      </c>
      <c r="AB668">
        <v>13</v>
      </c>
      <c r="AC668">
        <v>44865</v>
      </c>
      <c r="AD668">
        <v>202210</v>
      </c>
      <c r="AE668" t="str">
        <v>49561</v>
      </c>
      <c r="AF668" t="str">
        <v>Internal expenses, employee costs</v>
      </c>
      <c r="AG668">
        <v>590</v>
      </c>
      <c r="AH668">
        <v>65808</v>
      </c>
      <c r="AI668" t="str">
        <v>PID65000</v>
      </c>
      <c r="AJ668" t="str">
        <v>EU</v>
      </c>
      <c r="AK668">
        <v>0</v>
      </c>
      <c r="AL668">
        <v>0</v>
      </c>
      <c r="AM668">
        <v>1</v>
      </c>
      <c r="AN668" t="str">
        <v>Head Office</v>
      </c>
      <c r="AO668">
        <v>0</v>
      </c>
      <c r="AP668" t="str">
        <v>Salary **************-Cambod*****</v>
      </c>
      <c r="AQ668">
        <v>700</v>
      </c>
      <c r="AR668" t="str">
        <v xml:space="preserve">FCR-1.2.15 </v>
      </c>
      <c r="AS668" t="str">
        <v>Q4</v>
      </c>
    </row>
    <row r="669" spans="1:45" x14ac:dyDescent="0.25">
      <c r="A669" t="str">
        <v>B</v>
      </c>
      <c r="B669" t="str">
        <v>X5</v>
      </c>
      <c r="C669">
        <v>1573717</v>
      </c>
      <c r="D669">
        <v>1</v>
      </c>
      <c r="E669" s="2">
        <v>44895</v>
      </c>
      <c r="F669">
        <v>202211</v>
      </c>
      <c r="G669" t="str">
        <v>44323</v>
      </c>
      <c r="H669" t="str">
        <v>Sub granting</v>
      </c>
      <c r="I669">
        <v>590</v>
      </c>
      <c r="J669">
        <v>65830</v>
      </c>
      <c r="K669" t="str">
        <v>PID65000</v>
      </c>
      <c r="L669" t="str">
        <v>EU</v>
      </c>
      <c r="M669">
        <v>0</v>
      </c>
      <c r="N669">
        <v>0</v>
      </c>
      <c r="O669">
        <v>5</v>
      </c>
      <c r="P669" t="str">
        <v>Southeast Asia</v>
      </c>
      <c r="Q669">
        <v>0</v>
      </c>
      <c r="R669" t="str">
        <v>Settlem**************vember *****</v>
      </c>
      <c r="S669">
        <v>-5834.18</v>
      </c>
      <c r="T669" t="str">
        <v xml:space="preserve">FCR-6.3 </v>
      </c>
      <c r="U669" t="str">
        <v>Q4</v>
      </c>
      <c r="Y669" t="str">
        <v>B</v>
      </c>
      <c r="Z669" t="str">
        <v>X5</v>
      </c>
      <c r="AA669">
        <v>1573678</v>
      </c>
      <c r="AB669">
        <v>4</v>
      </c>
      <c r="AC669">
        <v>44865</v>
      </c>
      <c r="AD669">
        <v>202210</v>
      </c>
      <c r="AE669" t="str">
        <v>48312</v>
      </c>
      <c r="AF669" t="str">
        <v>Interest income, abroad</v>
      </c>
      <c r="AG669">
        <v>590</v>
      </c>
      <c r="AH669">
        <v>65827</v>
      </c>
      <c r="AI669" t="str">
        <v>PID65000</v>
      </c>
      <c r="AJ669" t="str">
        <v>EU</v>
      </c>
      <c r="AK669">
        <v>0</v>
      </c>
      <c r="AL669">
        <v>0</v>
      </c>
      <c r="AM669">
        <v>5</v>
      </c>
      <c r="AN669" t="str">
        <v>Southeast Asia</v>
      </c>
      <c r="AO669">
        <v>0</v>
      </c>
      <c r="AP669" t="str">
        <v>Interes**************2*****</v>
      </c>
      <c r="AQ669">
        <v>-12.47</v>
      </c>
      <c r="AR669" t="str">
        <v xml:space="preserve">FCR-5.6 </v>
      </c>
      <c r="AS669" t="str">
        <v>Q4</v>
      </c>
    </row>
    <row r="670" spans="1:45" x14ac:dyDescent="0.25">
      <c r="A670" t="str">
        <v>B</v>
      </c>
      <c r="B670" t="str">
        <v>X5</v>
      </c>
      <c r="C670">
        <v>1573717</v>
      </c>
      <c r="D670">
        <v>2</v>
      </c>
      <c r="E670" s="2">
        <v>44895</v>
      </c>
      <c r="F670">
        <v>202211</v>
      </c>
      <c r="G670" t="str">
        <v>44323</v>
      </c>
      <c r="H670" t="str">
        <v>Sub granting</v>
      </c>
      <c r="I670">
        <v>590</v>
      </c>
      <c r="J670">
        <v>65830</v>
      </c>
      <c r="K670" t="str">
        <v>PID65000</v>
      </c>
      <c r="L670" t="str">
        <v>EU</v>
      </c>
      <c r="M670">
        <v>0</v>
      </c>
      <c r="N670">
        <v>0</v>
      </c>
      <c r="O670">
        <v>5</v>
      </c>
      <c r="P670" t="str">
        <v>Southeast Asia</v>
      </c>
      <c r="Q670">
        <v>0</v>
      </c>
      <c r="R670" t="str">
        <v>Q4-2022**************ture fr*****</v>
      </c>
      <c r="S670">
        <v>2208.86</v>
      </c>
      <c r="T670" t="str">
        <v xml:space="preserve">FCR-6.3 </v>
      </c>
      <c r="U670" t="str">
        <v>Q4</v>
      </c>
      <c r="Y670" t="str">
        <v>B</v>
      </c>
      <c r="Z670" t="str">
        <v>X1</v>
      </c>
      <c r="AA670">
        <v>2064432</v>
      </c>
      <c r="AB670">
        <v>4</v>
      </c>
      <c r="AC670">
        <v>44865</v>
      </c>
      <c r="AD670">
        <v>202210</v>
      </c>
      <c r="AE670" t="str">
        <v>49510</v>
      </c>
      <c r="AF670" t="str">
        <v>Internal expenses, support TA/FC</v>
      </c>
      <c r="AG670">
        <v>590</v>
      </c>
      <c r="AH670">
        <v>65809</v>
      </c>
      <c r="AI670" t="str">
        <v>PID65000</v>
      </c>
      <c r="AJ670" t="str">
        <v>EU</v>
      </c>
      <c r="AK670">
        <v>0</v>
      </c>
      <c r="AL670">
        <v>0</v>
      </c>
      <c r="AM670">
        <v>1</v>
      </c>
      <c r="AN670" t="str">
        <v>Head Office</v>
      </c>
      <c r="AO670">
        <v>0</v>
      </c>
      <c r="AP670" t="str">
        <v>Interna**************r 2022*****</v>
      </c>
      <c r="AQ670">
        <v>500</v>
      </c>
      <c r="AR670" t="str">
        <v xml:space="preserve">FCR-1.2.16 </v>
      </c>
      <c r="AS670" t="str">
        <v>Q4</v>
      </c>
    </row>
    <row r="671" spans="1:45" x14ac:dyDescent="0.25">
      <c r="A671" t="str">
        <v>B</v>
      </c>
      <c r="B671" t="str">
        <v>H5</v>
      </c>
      <c r="C671">
        <v>1573661</v>
      </c>
      <c r="D671">
        <v>6</v>
      </c>
      <c r="E671" s="2">
        <v>44839</v>
      </c>
      <c r="F671">
        <v>202210</v>
      </c>
      <c r="G671" t="str">
        <v>47639</v>
      </c>
      <c r="H671" t="str">
        <v>Meeting expenses and similar</v>
      </c>
      <c r="I671">
        <v>590</v>
      </c>
      <c r="J671">
        <v>65803</v>
      </c>
      <c r="K671" t="str">
        <v>PID65000</v>
      </c>
      <c r="L671" t="str">
        <v>EU</v>
      </c>
      <c r="M671">
        <v>0</v>
      </c>
      <c r="N671">
        <v>0</v>
      </c>
      <c r="O671">
        <v>5</v>
      </c>
      <c r="P671" t="str">
        <v>Southeast Asia</v>
      </c>
      <c r="Q671">
        <v>0</v>
      </c>
      <c r="R671" t="str">
        <v>Refresh**************it LLL&amp;*****</v>
      </c>
      <c r="S671">
        <v>41.97</v>
      </c>
      <c r="T671" t="str">
        <v>FCR-1.1.1.34</v>
      </c>
      <c r="U671" t="str">
        <v>Q4</v>
      </c>
      <c r="Y671" t="str">
        <v>B</v>
      </c>
      <c r="Z671" t="str">
        <v>H5</v>
      </c>
      <c r="AA671">
        <v>1573692</v>
      </c>
      <c r="AB671">
        <v>0</v>
      </c>
      <c r="AC671">
        <v>44886</v>
      </c>
      <c r="AD671">
        <v>202211</v>
      </c>
      <c r="AE671" t="str">
        <v>47639</v>
      </c>
      <c r="AF671" t="str">
        <v>Meeting expenses and similar</v>
      </c>
      <c r="AG671">
        <v>590</v>
      </c>
      <c r="AH671">
        <v>65833</v>
      </c>
      <c r="AI671" t="str">
        <v>PID65000</v>
      </c>
      <c r="AJ671" t="str">
        <v>EU</v>
      </c>
      <c r="AK671">
        <v>0</v>
      </c>
      <c r="AL671">
        <v>0</v>
      </c>
      <c r="AM671">
        <v>5</v>
      </c>
      <c r="AN671" t="str">
        <v>Southeast Asia</v>
      </c>
      <c r="AO671">
        <v>0</v>
      </c>
      <c r="AP671" t="str">
        <v>Per die**************ants_Co*****</v>
      </c>
      <c r="AQ671">
        <v>1404</v>
      </c>
      <c r="AR671" t="str">
        <v xml:space="preserve">FCR-6.4.3 </v>
      </c>
      <c r="AS671" t="str">
        <v>Q4</v>
      </c>
    </row>
    <row r="672" spans="1:45" x14ac:dyDescent="0.25">
      <c r="A672" t="str">
        <v>B</v>
      </c>
      <c r="B672" t="str">
        <v>H5</v>
      </c>
      <c r="C672">
        <v>1573661</v>
      </c>
      <c r="D672">
        <v>0</v>
      </c>
      <c r="E672" s="2">
        <v>44839</v>
      </c>
      <c r="F672">
        <v>202210</v>
      </c>
      <c r="G672" t="str">
        <v>47326</v>
      </c>
      <c r="H672" t="str">
        <v>Subsistence allowances (employees outside HO)</v>
      </c>
      <c r="I672">
        <v>590</v>
      </c>
      <c r="J672">
        <v>65803</v>
      </c>
      <c r="K672" t="str">
        <v>PID65000</v>
      </c>
      <c r="L672" t="str">
        <v>EU</v>
      </c>
      <c r="M672">
        <v>0</v>
      </c>
      <c r="N672">
        <v>0</v>
      </c>
      <c r="O672">
        <v>5</v>
      </c>
      <c r="P672" t="str">
        <v>Southeast Asia</v>
      </c>
      <c r="Q672">
        <v>0</v>
      </c>
      <c r="R672" t="str">
        <v>Per die**************isit LL*****</v>
      </c>
      <c r="S672">
        <v>70.040000000000006</v>
      </c>
      <c r="T672" t="str">
        <v>FCR-1.1.1.34</v>
      </c>
      <c r="U672" t="str">
        <v>Q4</v>
      </c>
      <c r="Y672" t="str">
        <v>B</v>
      </c>
      <c r="Z672" t="str">
        <v>H5</v>
      </c>
      <c r="AA672">
        <v>1573692</v>
      </c>
      <c r="AB672">
        <v>1</v>
      </c>
      <c r="AC672">
        <v>44886</v>
      </c>
      <c r="AD672">
        <v>202211</v>
      </c>
      <c r="AE672" t="str">
        <v>47639</v>
      </c>
      <c r="AF672" t="str">
        <v>Meeting expenses and similar</v>
      </c>
      <c r="AG672">
        <v>590</v>
      </c>
      <c r="AH672">
        <v>65833</v>
      </c>
      <c r="AI672" t="str">
        <v>PID65000</v>
      </c>
      <c r="AJ672" t="str">
        <v>EU</v>
      </c>
      <c r="AK672">
        <v>0</v>
      </c>
      <c r="AL672">
        <v>0</v>
      </c>
      <c r="AM672">
        <v>5</v>
      </c>
      <c r="AN672" t="str">
        <v>Southeast Asia</v>
      </c>
      <c r="AO672">
        <v>0</v>
      </c>
      <c r="AP672" t="str">
        <v>transpo**************rticipa*****</v>
      </c>
      <c r="AQ672">
        <v>1329.7</v>
      </c>
      <c r="AR672" t="str">
        <v xml:space="preserve">FCR-6.4.3 </v>
      </c>
      <c r="AS672" t="str">
        <v>Q4</v>
      </c>
    </row>
    <row r="673" spans="1:45" x14ac:dyDescent="0.25">
      <c r="A673" t="str">
        <v>B</v>
      </c>
      <c r="B673" t="str">
        <v>H5</v>
      </c>
      <c r="C673">
        <v>1573660</v>
      </c>
      <c r="D673">
        <v>1</v>
      </c>
      <c r="E673" s="2">
        <v>44838</v>
      </c>
      <c r="F673">
        <v>202210</v>
      </c>
      <c r="G673" t="str">
        <v>47622</v>
      </c>
      <c r="H673" t="str">
        <v>Health care (Regional offices)</v>
      </c>
      <c r="I673">
        <v>590</v>
      </c>
      <c r="J673">
        <v>65805</v>
      </c>
      <c r="K673" t="str">
        <v>PID65000</v>
      </c>
      <c r="L673" t="str">
        <v>EU</v>
      </c>
      <c r="M673">
        <v>0</v>
      </c>
      <c r="N673">
        <v>0</v>
      </c>
      <c r="O673">
        <v>5</v>
      </c>
      <c r="P673" t="str">
        <v>Southeast Asia</v>
      </c>
      <c r="Q673">
        <v>0</v>
      </c>
      <c r="R673" t="str">
        <v>Medical**************Maxicar*****</v>
      </c>
      <c r="S673">
        <v>104.2</v>
      </c>
      <c r="T673" t="str">
        <v>FCR-1.1.2.27</v>
      </c>
      <c r="U673" t="str">
        <v>Q4</v>
      </c>
      <c r="Y673" t="str">
        <v>B</v>
      </c>
      <c r="Z673" t="str">
        <v>H5</v>
      </c>
      <c r="AA673">
        <v>1573692</v>
      </c>
      <c r="AB673">
        <v>2</v>
      </c>
      <c r="AC673">
        <v>44886</v>
      </c>
      <c r="AD673">
        <v>202211</v>
      </c>
      <c r="AE673" t="str">
        <v>47639</v>
      </c>
      <c r="AF673" t="str">
        <v>Meeting expenses and similar</v>
      </c>
      <c r="AG673">
        <v>590</v>
      </c>
      <c r="AH673">
        <v>65833</v>
      </c>
      <c r="AI673" t="str">
        <v>PID65000</v>
      </c>
      <c r="AJ673" t="str">
        <v>EU</v>
      </c>
      <c r="AK673">
        <v>0</v>
      </c>
      <c r="AL673">
        <v>0</v>
      </c>
      <c r="AM673">
        <v>5</v>
      </c>
      <c r="AN673" t="str">
        <v>Southeast Asia</v>
      </c>
      <c r="AO673">
        <v>0</v>
      </c>
      <c r="AP673" t="str">
        <v>Accomod**************icipant*****</v>
      </c>
      <c r="AQ673">
        <v>1620</v>
      </c>
      <c r="AR673" t="str">
        <v xml:space="preserve">FCR-6.4.3 </v>
      </c>
      <c r="AS673" t="str">
        <v>Q4</v>
      </c>
    </row>
    <row r="674" spans="1:45" x14ac:dyDescent="0.25">
      <c r="A674" t="str">
        <v>B</v>
      </c>
      <c r="B674" t="str">
        <v>H5</v>
      </c>
      <c r="C674">
        <v>1573668</v>
      </c>
      <c r="D674">
        <v>0</v>
      </c>
      <c r="E674" s="2">
        <v>44860</v>
      </c>
      <c r="F674">
        <v>202210</v>
      </c>
      <c r="G674" t="str">
        <v>47326</v>
      </c>
      <c r="H674" t="str">
        <v>Subsistence allowances (employees outside HO)</v>
      </c>
      <c r="I674">
        <v>590</v>
      </c>
      <c r="J674">
        <v>65803</v>
      </c>
      <c r="K674" t="str">
        <v>PID65000</v>
      </c>
      <c r="L674" t="str">
        <v>EU</v>
      </c>
      <c r="M674">
        <v>0</v>
      </c>
      <c r="N674">
        <v>0</v>
      </c>
      <c r="O674">
        <v>5</v>
      </c>
      <c r="P674" t="str">
        <v>Southeast Asia</v>
      </c>
      <c r="Q674">
        <v>0</v>
      </c>
      <c r="R674" t="str">
        <v>Per die**************ld visi*****</v>
      </c>
      <c r="S674">
        <v>70.040000000000006</v>
      </c>
      <c r="T674" t="str">
        <v>FCR-1.1.1.34</v>
      </c>
      <c r="U674" t="str">
        <v>Q4</v>
      </c>
      <c r="Y674" t="str">
        <v>B</v>
      </c>
      <c r="Z674" t="str">
        <v>H5</v>
      </c>
      <c r="AA674">
        <v>1573692</v>
      </c>
      <c r="AB674">
        <v>3</v>
      </c>
      <c r="AC674">
        <v>44886</v>
      </c>
      <c r="AD674">
        <v>202211</v>
      </c>
      <c r="AE674" t="str">
        <v>47639</v>
      </c>
      <c r="AF674" t="str">
        <v>Meeting expenses and similar</v>
      </c>
      <c r="AG674">
        <v>590</v>
      </c>
      <c r="AH674">
        <v>65833</v>
      </c>
      <c r="AI674" t="str">
        <v>PID65000</v>
      </c>
      <c r="AJ674" t="str">
        <v>EU</v>
      </c>
      <c r="AK674">
        <v>0</v>
      </c>
      <c r="AL674">
        <v>0</v>
      </c>
      <c r="AM674">
        <v>5</v>
      </c>
      <c r="AN674" t="str">
        <v>Southeast Asia</v>
      </c>
      <c r="AO674">
        <v>0</v>
      </c>
      <c r="AP674" t="str">
        <v>materia**************ning on*****</v>
      </c>
      <c r="AQ674">
        <v>78.900000000000006</v>
      </c>
      <c r="AR674" t="str">
        <v xml:space="preserve">FCR-6.4.3 </v>
      </c>
      <c r="AS674" t="str">
        <v>Q4</v>
      </c>
    </row>
    <row r="675" spans="1:45" x14ac:dyDescent="0.25">
      <c r="A675" t="str">
        <v>B</v>
      </c>
      <c r="B675" t="str">
        <v>X5</v>
      </c>
      <c r="C675">
        <v>1573683</v>
      </c>
      <c r="D675">
        <v>1</v>
      </c>
      <c r="E675" s="2">
        <v>44865</v>
      </c>
      <c r="F675">
        <v>202210</v>
      </c>
      <c r="G675" t="str">
        <v>47586</v>
      </c>
      <c r="H675" t="str">
        <v>Personnel insurance (employees outside HO)</v>
      </c>
      <c r="I675">
        <v>590</v>
      </c>
      <c r="J675">
        <v>65804</v>
      </c>
      <c r="K675" t="str">
        <v>PID65000</v>
      </c>
      <c r="L675" t="str">
        <v>EU</v>
      </c>
      <c r="M675">
        <v>0</v>
      </c>
      <c r="N675">
        <v>0</v>
      </c>
      <c r="O675">
        <v>5</v>
      </c>
      <c r="P675" t="str">
        <v>Southeast Asia</v>
      </c>
      <c r="Q675">
        <v>0</v>
      </c>
      <c r="R675" t="str">
        <v>health **************urance *****</v>
      </c>
      <c r="S675">
        <v>4.51</v>
      </c>
      <c r="T675" t="str">
        <v>FCR-1.1.2.26</v>
      </c>
      <c r="U675" t="str">
        <v>Q4</v>
      </c>
      <c r="Y675" t="str">
        <v>B</v>
      </c>
      <c r="Z675" t="str">
        <v>H5</v>
      </c>
      <c r="AA675">
        <v>1573692</v>
      </c>
      <c r="AB675">
        <v>6</v>
      </c>
      <c r="AC675">
        <v>44886</v>
      </c>
      <c r="AD675">
        <v>202211</v>
      </c>
      <c r="AE675" t="str">
        <v>47639</v>
      </c>
      <c r="AF675" t="str">
        <v>Meeting expenses and similar</v>
      </c>
      <c r="AG675">
        <v>590</v>
      </c>
      <c r="AH675">
        <v>65833</v>
      </c>
      <c r="AI675" t="str">
        <v>PID65000</v>
      </c>
      <c r="AJ675" t="str">
        <v>EU</v>
      </c>
      <c r="AK675">
        <v>0</v>
      </c>
      <c r="AL675">
        <v>0</v>
      </c>
      <c r="AM675">
        <v>5</v>
      </c>
      <c r="AN675" t="str">
        <v>Southeast Asia</v>
      </c>
      <c r="AO675">
        <v>0</v>
      </c>
      <c r="AP675" t="str">
        <v>transpo**************ining V*****</v>
      </c>
      <c r="AQ675">
        <v>3.63</v>
      </c>
      <c r="AR675" t="str">
        <v xml:space="preserve">FCR-6.4.3 </v>
      </c>
      <c r="AS675" t="str">
        <v>Q4</v>
      </c>
    </row>
    <row r="676" spans="1:45" x14ac:dyDescent="0.25">
      <c r="A676" t="str">
        <v>B</v>
      </c>
      <c r="B676" t="str">
        <v>X5</v>
      </c>
      <c r="C676">
        <v>1573683</v>
      </c>
      <c r="D676">
        <v>2</v>
      </c>
      <c r="E676" s="2">
        <v>44865</v>
      </c>
      <c r="F676">
        <v>202210</v>
      </c>
      <c r="G676" t="str">
        <v>47586</v>
      </c>
      <c r="H676" t="str">
        <v>Personnel insurance (employees outside HO)</v>
      </c>
      <c r="I676">
        <v>590</v>
      </c>
      <c r="J676">
        <v>65802</v>
      </c>
      <c r="K676" t="str">
        <v>PID65000</v>
      </c>
      <c r="L676" t="str">
        <v>EU</v>
      </c>
      <c r="M676">
        <v>0</v>
      </c>
      <c r="N676">
        <v>0</v>
      </c>
      <c r="O676">
        <v>5</v>
      </c>
      <c r="P676" t="str">
        <v>Southeast Asia</v>
      </c>
      <c r="Q676">
        <v>0</v>
      </c>
      <c r="R676" t="str">
        <v>health **************urance *****</v>
      </c>
      <c r="S676">
        <v>7.49</v>
      </c>
      <c r="T676" t="str">
        <v>FCR-1.1.1.33</v>
      </c>
      <c r="U676" t="str">
        <v>Q4</v>
      </c>
      <c r="Y676" t="str">
        <v>B</v>
      </c>
      <c r="Z676" t="str">
        <v>H5</v>
      </c>
      <c r="AA676">
        <v>1573698</v>
      </c>
      <c r="AB676">
        <v>0</v>
      </c>
      <c r="AC676">
        <v>44894</v>
      </c>
      <c r="AD676">
        <v>202211</v>
      </c>
      <c r="AE676" t="str">
        <v>47639</v>
      </c>
      <c r="AF676" t="str">
        <v>Meeting expenses and similar</v>
      </c>
      <c r="AG676">
        <v>590</v>
      </c>
      <c r="AH676">
        <v>65833</v>
      </c>
      <c r="AI676" t="str">
        <v>PID65000</v>
      </c>
      <c r="AJ676" t="str">
        <v>EU</v>
      </c>
      <c r="AK676">
        <v>0</v>
      </c>
      <c r="AL676">
        <v>0</v>
      </c>
      <c r="AM676">
        <v>5</v>
      </c>
      <c r="AN676" t="str">
        <v>Southeast Asia</v>
      </c>
      <c r="AO676">
        <v>0</v>
      </c>
      <c r="AP676" t="str">
        <v>Meeting**************ct trai*****</v>
      </c>
      <c r="AQ676">
        <v>988</v>
      </c>
      <c r="AR676" t="str">
        <v xml:space="preserve">FCR-6.4.3 </v>
      </c>
      <c r="AS676" t="str">
        <v>Q4</v>
      </c>
    </row>
    <row r="677" spans="1:45" x14ac:dyDescent="0.25">
      <c r="A677" t="str">
        <v>B</v>
      </c>
      <c r="B677" t="str">
        <v>X5</v>
      </c>
      <c r="C677">
        <v>1573683</v>
      </c>
      <c r="D677">
        <v>4</v>
      </c>
      <c r="E677" s="2">
        <v>44865</v>
      </c>
      <c r="F677">
        <v>202210</v>
      </c>
      <c r="G677" t="str">
        <v>47586</v>
      </c>
      <c r="H677" t="str">
        <v>Personnel insurance (employees outside HO)</v>
      </c>
      <c r="I677">
        <v>590</v>
      </c>
      <c r="J677">
        <v>65805</v>
      </c>
      <c r="K677" t="str">
        <v>PID65000</v>
      </c>
      <c r="L677" t="str">
        <v>EU</v>
      </c>
      <c r="M677">
        <v>0</v>
      </c>
      <c r="N677">
        <v>0</v>
      </c>
      <c r="O677">
        <v>5</v>
      </c>
      <c r="P677" t="str">
        <v>Southeast Asia</v>
      </c>
      <c r="Q677">
        <v>0</v>
      </c>
      <c r="R677" t="str">
        <v>health **************urance *****</v>
      </c>
      <c r="S677">
        <v>1.56</v>
      </c>
      <c r="T677" t="str">
        <v>FCR-1.1.2.27</v>
      </c>
      <c r="U677" t="str">
        <v>Q4</v>
      </c>
      <c r="Y677" t="str">
        <v>B</v>
      </c>
      <c r="Z677" t="str">
        <v>H5</v>
      </c>
      <c r="AA677">
        <v>1573697</v>
      </c>
      <c r="AB677">
        <v>0</v>
      </c>
      <c r="AC677">
        <v>44893</v>
      </c>
      <c r="AD677">
        <v>202211</v>
      </c>
      <c r="AE677" t="str">
        <v>47326</v>
      </c>
      <c r="AF677" t="str">
        <v>Subsistence allowances (employees outside HO)</v>
      </c>
      <c r="AG677">
        <v>590</v>
      </c>
      <c r="AH677">
        <v>65803</v>
      </c>
      <c r="AI677" t="str">
        <v>PID65000</v>
      </c>
      <c r="AJ677" t="str">
        <v>EU</v>
      </c>
      <c r="AK677">
        <v>0</v>
      </c>
      <c r="AL677">
        <v>0</v>
      </c>
      <c r="AM677">
        <v>5</v>
      </c>
      <c r="AN677" t="str">
        <v>Southeast Asia</v>
      </c>
      <c r="AO677">
        <v>0</v>
      </c>
      <c r="AP677" t="str">
        <v>Refresh************** visit *****</v>
      </c>
      <c r="AQ677">
        <v>17.89</v>
      </c>
      <c r="AR677" t="str">
        <v>FCR-1.1.1.34</v>
      </c>
      <c r="AS677" t="str">
        <v>Q4</v>
      </c>
    </row>
    <row r="678" spans="1:45" x14ac:dyDescent="0.25">
      <c r="A678" t="str">
        <v>B</v>
      </c>
      <c r="B678" t="str">
        <v>X5</v>
      </c>
      <c r="C678">
        <v>1573682</v>
      </c>
      <c r="D678">
        <v>1</v>
      </c>
      <c r="E678" s="2">
        <v>44865</v>
      </c>
      <c r="F678">
        <v>202210</v>
      </c>
      <c r="G678" t="str">
        <v>47390</v>
      </c>
      <c r="H678" t="str">
        <v>Other employee benefits</v>
      </c>
      <c r="I678">
        <v>590</v>
      </c>
      <c r="J678">
        <v>65804</v>
      </c>
      <c r="K678" t="str">
        <v>PID65000</v>
      </c>
      <c r="L678" t="str">
        <v>EU</v>
      </c>
      <c r="M678">
        <v>0</v>
      </c>
      <c r="N678">
        <v>0</v>
      </c>
      <c r="O678">
        <v>5</v>
      </c>
      <c r="P678" t="str">
        <v>Southeast Asia</v>
      </c>
      <c r="Q678">
        <v>0</v>
      </c>
      <c r="R678" t="str">
        <v>Communi**************Da in O*****</v>
      </c>
      <c r="S678">
        <v>30.11</v>
      </c>
      <c r="T678" t="str">
        <v>FCR-1.1.2.26</v>
      </c>
      <c r="U678" t="str">
        <v>Q4</v>
      </c>
      <c r="Y678" t="str">
        <v>B</v>
      </c>
      <c r="Z678" t="str">
        <v>X5</v>
      </c>
      <c r="AA678">
        <v>1573703</v>
      </c>
      <c r="AB678">
        <v>1</v>
      </c>
      <c r="AC678">
        <v>44895</v>
      </c>
      <c r="AD678">
        <v>202211</v>
      </c>
      <c r="AE678" t="str">
        <v>47586</v>
      </c>
      <c r="AF678" t="str">
        <v>Personnel insurance (employees outside HO)</v>
      </c>
      <c r="AG678">
        <v>590</v>
      </c>
      <c r="AH678">
        <v>65804</v>
      </c>
      <c r="AI678" t="str">
        <v>PID65000</v>
      </c>
      <c r="AJ678" t="str">
        <v>EU</v>
      </c>
      <c r="AK678">
        <v>0</v>
      </c>
      <c r="AL678">
        <v>0</v>
      </c>
      <c r="AM678">
        <v>5</v>
      </c>
      <c r="AN678" t="str">
        <v>Southeast Asia</v>
      </c>
      <c r="AO678">
        <v>0</v>
      </c>
      <c r="AP678" t="str">
        <v>health **************urance *****</v>
      </c>
      <c r="AQ678">
        <v>4.5</v>
      </c>
      <c r="AR678" t="str">
        <v>FCR-1.1.2.26</v>
      </c>
      <c r="AS678" t="str">
        <v>Q4</v>
      </c>
    </row>
    <row r="679" spans="1:45" x14ac:dyDescent="0.25">
      <c r="A679" t="str">
        <v>B</v>
      </c>
      <c r="B679" t="str">
        <v>X5</v>
      </c>
      <c r="C679">
        <v>1573682</v>
      </c>
      <c r="D679">
        <v>2</v>
      </c>
      <c r="E679" s="2">
        <v>44865</v>
      </c>
      <c r="F679">
        <v>202210</v>
      </c>
      <c r="G679" t="str">
        <v>47390</v>
      </c>
      <c r="H679" t="str">
        <v>Other employee benefits</v>
      </c>
      <c r="I679">
        <v>590</v>
      </c>
      <c r="J679">
        <v>65802</v>
      </c>
      <c r="K679" t="str">
        <v>PID65000</v>
      </c>
      <c r="L679" t="str">
        <v>EU</v>
      </c>
      <c r="M679">
        <v>0</v>
      </c>
      <c r="N679">
        <v>0</v>
      </c>
      <c r="O679">
        <v>5</v>
      </c>
      <c r="P679" t="str">
        <v>Southeast Asia</v>
      </c>
      <c r="Q679">
        <v>0</v>
      </c>
      <c r="R679" t="str">
        <v>Communi**************Ly in O*****</v>
      </c>
      <c r="S679">
        <v>50</v>
      </c>
      <c r="T679" t="str">
        <v>FCR-1.1.1.33</v>
      </c>
      <c r="U679" t="str">
        <v>Q4</v>
      </c>
      <c r="Y679" t="str">
        <v>B</v>
      </c>
      <c r="Z679" t="str">
        <v>X5</v>
      </c>
      <c r="AA679">
        <v>1573703</v>
      </c>
      <c r="AB679">
        <v>2</v>
      </c>
      <c r="AC679">
        <v>44895</v>
      </c>
      <c r="AD679">
        <v>202211</v>
      </c>
      <c r="AE679" t="str">
        <v>47586</v>
      </c>
      <c r="AF679" t="str">
        <v>Personnel insurance (employees outside HO)</v>
      </c>
      <c r="AG679">
        <v>590</v>
      </c>
      <c r="AH679">
        <v>65802</v>
      </c>
      <c r="AI679" t="str">
        <v>PID65000</v>
      </c>
      <c r="AJ679" t="str">
        <v>EU</v>
      </c>
      <c r="AK679">
        <v>0</v>
      </c>
      <c r="AL679">
        <v>0</v>
      </c>
      <c r="AM679">
        <v>5</v>
      </c>
      <c r="AN679" t="str">
        <v>Southeast Asia</v>
      </c>
      <c r="AO679">
        <v>0</v>
      </c>
      <c r="AP679" t="str">
        <v>health **************urance *****</v>
      </c>
      <c r="AQ679">
        <v>7.49</v>
      </c>
      <c r="AR679" t="str">
        <v>FCR-1.1.1.33</v>
      </c>
      <c r="AS679" t="str">
        <v>Q4</v>
      </c>
    </row>
    <row r="680" spans="1:45" x14ac:dyDescent="0.25">
      <c r="A680" t="str">
        <v>B</v>
      </c>
      <c r="B680" t="str">
        <v>X5</v>
      </c>
      <c r="C680">
        <v>1573682</v>
      </c>
      <c r="D680">
        <v>4</v>
      </c>
      <c r="E680" s="2">
        <v>44865</v>
      </c>
      <c r="F680">
        <v>202210</v>
      </c>
      <c r="G680" t="str">
        <v>47390</v>
      </c>
      <c r="H680" t="str">
        <v>Other employee benefits</v>
      </c>
      <c r="I680">
        <v>590</v>
      </c>
      <c r="J680">
        <v>65805</v>
      </c>
      <c r="K680" t="str">
        <v>PID65000</v>
      </c>
      <c r="L680" t="str">
        <v>EU</v>
      </c>
      <c r="M680">
        <v>0</v>
      </c>
      <c r="N680">
        <v>0</v>
      </c>
      <c r="O680">
        <v>5</v>
      </c>
      <c r="P680" t="str">
        <v>Southeast Asia</v>
      </c>
      <c r="Q680">
        <v>0</v>
      </c>
      <c r="R680" t="str">
        <v>Communi**************sa in O*****</v>
      </c>
      <c r="S680">
        <v>3.14</v>
      </c>
      <c r="T680" t="str">
        <v>FCR-1.1.2.27</v>
      </c>
      <c r="U680" t="str">
        <v>Q4</v>
      </c>
      <c r="Y680" t="str">
        <v>B</v>
      </c>
      <c r="Z680" t="str">
        <v>X5</v>
      </c>
      <c r="AA680">
        <v>1573702</v>
      </c>
      <c r="AB680">
        <v>1</v>
      </c>
      <c r="AC680">
        <v>44895</v>
      </c>
      <c r="AD680">
        <v>202211</v>
      </c>
      <c r="AE680" t="str">
        <v>47390</v>
      </c>
      <c r="AF680" t="str">
        <v>Other employee benefits</v>
      </c>
      <c r="AG680">
        <v>590</v>
      </c>
      <c r="AH680">
        <v>65804</v>
      </c>
      <c r="AI680" t="str">
        <v>PID65000</v>
      </c>
      <c r="AJ680" t="str">
        <v>EU</v>
      </c>
      <c r="AK680">
        <v>0</v>
      </c>
      <c r="AL680">
        <v>0</v>
      </c>
      <c r="AM680">
        <v>5</v>
      </c>
      <c r="AN680" t="str">
        <v>Southeast Asia</v>
      </c>
      <c r="AO680">
        <v>0</v>
      </c>
      <c r="AP680" t="str">
        <v>Communi**************Da in N*****</v>
      </c>
      <c r="AQ680">
        <v>30.05</v>
      </c>
      <c r="AR680" t="str">
        <v>FCR-1.1.2.26</v>
      </c>
      <c r="AS680" t="str">
        <v>Q4</v>
      </c>
    </row>
    <row r="681" spans="1:45" x14ac:dyDescent="0.25">
      <c r="A681" t="str">
        <v>B</v>
      </c>
      <c r="B681" t="str">
        <v>X1</v>
      </c>
      <c r="C681">
        <v>2064428</v>
      </c>
      <c r="D681">
        <v>13</v>
      </c>
      <c r="E681" s="2">
        <v>44865</v>
      </c>
      <c r="F681">
        <v>202210</v>
      </c>
      <c r="G681" t="str">
        <v>49561</v>
      </c>
      <c r="H681" t="str">
        <v>Internal expenses, employee costs</v>
      </c>
      <c r="I681">
        <v>590</v>
      </c>
      <c r="J681">
        <v>65808</v>
      </c>
      <c r="K681" t="str">
        <v>PID65000</v>
      </c>
      <c r="L681" t="str">
        <v>EU</v>
      </c>
      <c r="M681">
        <v>0</v>
      </c>
      <c r="N681">
        <v>0</v>
      </c>
      <c r="O681">
        <v>1</v>
      </c>
      <c r="P681" t="str">
        <v>Head Office</v>
      </c>
      <c r="Q681">
        <v>0</v>
      </c>
      <c r="R681" t="str">
        <v>Salary **************-Cambod*****</v>
      </c>
      <c r="S681">
        <v>700</v>
      </c>
      <c r="T681" t="str">
        <v xml:space="preserve">FCR-1.2.15 </v>
      </c>
      <c r="U681" t="str">
        <v>Q4</v>
      </c>
      <c r="Y681" t="str">
        <v>B</v>
      </c>
      <c r="Z681" t="str">
        <v>X5</v>
      </c>
      <c r="AA681">
        <v>1573702</v>
      </c>
      <c r="AB681">
        <v>2</v>
      </c>
      <c r="AC681">
        <v>44895</v>
      </c>
      <c r="AD681">
        <v>202211</v>
      </c>
      <c r="AE681" t="str">
        <v>47390</v>
      </c>
      <c r="AF681" t="str">
        <v>Other employee benefits</v>
      </c>
      <c r="AG681">
        <v>590</v>
      </c>
      <c r="AH681">
        <v>65802</v>
      </c>
      <c r="AI681" t="str">
        <v>PID65000</v>
      </c>
      <c r="AJ681" t="str">
        <v>EU</v>
      </c>
      <c r="AK681">
        <v>0</v>
      </c>
      <c r="AL681">
        <v>0</v>
      </c>
      <c r="AM681">
        <v>5</v>
      </c>
      <c r="AN681" t="str">
        <v>Southeast Asia</v>
      </c>
      <c r="AO681">
        <v>0</v>
      </c>
      <c r="AP681" t="str">
        <v>Communi**************Ly in N*****</v>
      </c>
      <c r="AQ681">
        <v>50</v>
      </c>
      <c r="AR681" t="str">
        <v>FCR-1.1.1.33</v>
      </c>
      <c r="AS681" t="str">
        <v>Q4</v>
      </c>
    </row>
    <row r="682" spans="1:45" x14ac:dyDescent="0.25">
      <c r="A682" t="str">
        <v>B</v>
      </c>
      <c r="B682" t="str">
        <v>X5</v>
      </c>
      <c r="C682">
        <v>1573678</v>
      </c>
      <c r="D682">
        <v>4</v>
      </c>
      <c r="E682" s="2">
        <v>44865</v>
      </c>
      <c r="F682">
        <v>202210</v>
      </c>
      <c r="G682" t="str">
        <v>48312</v>
      </c>
      <c r="H682" t="str">
        <v>Interest income, abroad</v>
      </c>
      <c r="I682">
        <v>590</v>
      </c>
      <c r="J682">
        <v>65827</v>
      </c>
      <c r="K682" t="str">
        <v>PID65000</v>
      </c>
      <c r="L682" t="str">
        <v>EU</v>
      </c>
      <c r="M682">
        <v>0</v>
      </c>
      <c r="N682">
        <v>0</v>
      </c>
      <c r="O682">
        <v>5</v>
      </c>
      <c r="P682" t="str">
        <v>Southeast Asia</v>
      </c>
      <c r="Q682">
        <v>0</v>
      </c>
      <c r="R682" t="str">
        <v>Interes**************2*****</v>
      </c>
      <c r="S682">
        <v>-12.47</v>
      </c>
      <c r="T682" t="str">
        <v xml:space="preserve">FCR-5.6 </v>
      </c>
      <c r="U682" t="str">
        <v>Q4</v>
      </c>
      <c r="Y682" t="str">
        <v>B</v>
      </c>
      <c r="Z682" t="str">
        <v>X5</v>
      </c>
      <c r="AA682">
        <v>1573702</v>
      </c>
      <c r="AB682">
        <v>4</v>
      </c>
      <c r="AC682">
        <v>44895</v>
      </c>
      <c r="AD682">
        <v>202211</v>
      </c>
      <c r="AE682" t="str">
        <v>47390</v>
      </c>
      <c r="AF682" t="str">
        <v>Other employee benefits</v>
      </c>
      <c r="AG682">
        <v>590</v>
      </c>
      <c r="AH682">
        <v>65805</v>
      </c>
      <c r="AI682" t="str">
        <v>PID65000</v>
      </c>
      <c r="AJ682" t="str">
        <v>EU</v>
      </c>
      <c r="AK682">
        <v>0</v>
      </c>
      <c r="AL682">
        <v>0</v>
      </c>
      <c r="AM682">
        <v>5</v>
      </c>
      <c r="AN682" t="str">
        <v>Southeast Asia</v>
      </c>
      <c r="AO682">
        <v>0</v>
      </c>
      <c r="AP682" t="str">
        <v>Communi**************nea in *****</v>
      </c>
      <c r="AQ682">
        <v>3.11</v>
      </c>
      <c r="AR682" t="str">
        <v>FCR-1.1.2.27</v>
      </c>
      <c r="AS682" t="str">
        <v>Q4</v>
      </c>
    </row>
    <row r="683" spans="1:45" x14ac:dyDescent="0.25">
      <c r="A683" t="str">
        <v>B</v>
      </c>
      <c r="B683" t="str">
        <v>X1</v>
      </c>
      <c r="C683">
        <v>2064432</v>
      </c>
      <c r="D683">
        <v>4</v>
      </c>
      <c r="E683" s="2">
        <v>44865</v>
      </c>
      <c r="F683">
        <v>202210</v>
      </c>
      <c r="G683" t="str">
        <v>49510</v>
      </c>
      <c r="H683" t="str">
        <v>Internal expenses, support TA/FC</v>
      </c>
      <c r="I683">
        <v>590</v>
      </c>
      <c r="J683">
        <v>65809</v>
      </c>
      <c r="K683" t="str">
        <v>PID65000</v>
      </c>
      <c r="L683" t="str">
        <v>EU</v>
      </c>
      <c r="M683">
        <v>0</v>
      </c>
      <c r="N683">
        <v>0</v>
      </c>
      <c r="O683">
        <v>1</v>
      </c>
      <c r="P683" t="str">
        <v>Head Office</v>
      </c>
      <c r="Q683">
        <v>0</v>
      </c>
      <c r="R683" t="str">
        <v>Interna**************r 2022*****</v>
      </c>
      <c r="S683">
        <v>500</v>
      </c>
      <c r="T683" t="str">
        <v xml:space="preserve">FCR-1.2.16 </v>
      </c>
      <c r="U683" t="str">
        <v>Q4</v>
      </c>
      <c r="Y683" t="str">
        <v>B</v>
      </c>
      <c r="Z683" t="str">
        <v>X5</v>
      </c>
      <c r="AA683">
        <v>1573703</v>
      </c>
      <c r="AB683">
        <v>4</v>
      </c>
      <c r="AC683">
        <v>44895</v>
      </c>
      <c r="AD683">
        <v>202211</v>
      </c>
      <c r="AE683" t="str">
        <v>47586</v>
      </c>
      <c r="AF683" t="str">
        <v>Personnel insurance (employees outside HO)</v>
      </c>
      <c r="AG683">
        <v>590</v>
      </c>
      <c r="AH683">
        <v>65805</v>
      </c>
      <c r="AI683" t="str">
        <v>PID65000</v>
      </c>
      <c r="AJ683" t="str">
        <v>EU</v>
      </c>
      <c r="AK683">
        <v>0</v>
      </c>
      <c r="AL683">
        <v>0</v>
      </c>
      <c r="AM683">
        <v>5</v>
      </c>
      <c r="AN683" t="str">
        <v>Southeast Asia</v>
      </c>
      <c r="AO683">
        <v>0</v>
      </c>
      <c r="AP683" t="str">
        <v>health **************urance *****</v>
      </c>
      <c r="AQ683">
        <v>1.55</v>
      </c>
      <c r="AR683" t="str">
        <v>FCR-1.1.2.27</v>
      </c>
      <c r="AS683" t="str">
        <v>Q4</v>
      </c>
    </row>
    <row r="684" spans="1:45" x14ac:dyDescent="0.25">
      <c r="A684" t="str">
        <v>B</v>
      </c>
      <c r="B684" t="str">
        <v>H5</v>
      </c>
      <c r="C684">
        <v>1573692</v>
      </c>
      <c r="D684">
        <v>0</v>
      </c>
      <c r="E684" s="2">
        <v>44886</v>
      </c>
      <c r="F684">
        <v>202211</v>
      </c>
      <c r="G684" t="str">
        <v>47639</v>
      </c>
      <c r="H684" t="str">
        <v>Meeting expenses and similar</v>
      </c>
      <c r="I684">
        <v>590</v>
      </c>
      <c r="J684">
        <v>65833</v>
      </c>
      <c r="K684" t="str">
        <v>PID65000</v>
      </c>
      <c r="L684" t="str">
        <v>EU</v>
      </c>
      <c r="M684">
        <v>0</v>
      </c>
      <c r="N684">
        <v>0</v>
      </c>
      <c r="O684">
        <v>5</v>
      </c>
      <c r="P684" t="str">
        <v>Southeast Asia</v>
      </c>
      <c r="Q684">
        <v>0</v>
      </c>
      <c r="R684" t="str">
        <v>Per die**************ants_Co*****</v>
      </c>
      <c r="S684">
        <v>1404</v>
      </c>
      <c r="T684" t="str">
        <v xml:space="preserve">FCR-6.4.3 </v>
      </c>
      <c r="U684" t="str">
        <v>Q4</v>
      </c>
      <c r="Y684" t="str">
        <v>B</v>
      </c>
      <c r="Z684" t="str">
        <v>X5</v>
      </c>
      <c r="AA684">
        <v>1573707</v>
      </c>
      <c r="AB684">
        <v>4</v>
      </c>
      <c r="AC684">
        <v>44895</v>
      </c>
      <c r="AD684">
        <v>202211</v>
      </c>
      <c r="AE684" t="str">
        <v>48312</v>
      </c>
      <c r="AF684" t="str">
        <v>Interest income, abroad</v>
      </c>
      <c r="AG684">
        <v>590</v>
      </c>
      <c r="AH684">
        <v>65827</v>
      </c>
      <c r="AI684" t="str">
        <v>PID65000</v>
      </c>
      <c r="AJ684" t="str">
        <v>EU</v>
      </c>
      <c r="AK684">
        <v>0</v>
      </c>
      <c r="AL684">
        <v>0</v>
      </c>
      <c r="AM684">
        <v>5</v>
      </c>
      <c r="AN684" t="str">
        <v>Southeast Asia</v>
      </c>
      <c r="AO684">
        <v>0</v>
      </c>
      <c r="AP684" t="str">
        <v>Interes**************2*****</v>
      </c>
      <c r="AQ684">
        <v>-24.92</v>
      </c>
      <c r="AR684" t="str">
        <v xml:space="preserve">FCR-5.6 </v>
      </c>
      <c r="AS684" t="str">
        <v>Q4</v>
      </c>
    </row>
    <row r="685" spans="1:45" x14ac:dyDescent="0.25">
      <c r="A685" t="str">
        <v>B</v>
      </c>
      <c r="B685" t="str">
        <v>H5</v>
      </c>
      <c r="C685">
        <v>1573692</v>
      </c>
      <c r="D685">
        <v>1</v>
      </c>
      <c r="E685" s="2">
        <v>44886</v>
      </c>
      <c r="F685">
        <v>202211</v>
      </c>
      <c r="G685" t="str">
        <v>47639</v>
      </c>
      <c r="H685" t="str">
        <v>Meeting expenses and similar</v>
      </c>
      <c r="I685">
        <v>590</v>
      </c>
      <c r="J685">
        <v>65833</v>
      </c>
      <c r="K685" t="str">
        <v>PID65000</v>
      </c>
      <c r="L685" t="str">
        <v>EU</v>
      </c>
      <c r="M685">
        <v>0</v>
      </c>
      <c r="N685">
        <v>0</v>
      </c>
      <c r="O685">
        <v>5</v>
      </c>
      <c r="P685" t="str">
        <v>Southeast Asia</v>
      </c>
      <c r="Q685">
        <v>0</v>
      </c>
      <c r="R685" t="str">
        <v>transpo**************rticipa*****</v>
      </c>
      <c r="S685">
        <v>1329.7</v>
      </c>
      <c r="T685" t="str">
        <v xml:space="preserve">FCR-6.4.3 </v>
      </c>
      <c r="U685" t="str">
        <v>Q4</v>
      </c>
      <c r="Y685" t="str">
        <v>B</v>
      </c>
      <c r="Z685" t="str">
        <v>X5</v>
      </c>
      <c r="AA685">
        <v>1573717</v>
      </c>
      <c r="AB685">
        <v>4</v>
      </c>
      <c r="AC685">
        <v>44895</v>
      </c>
      <c r="AD685">
        <v>202211</v>
      </c>
      <c r="AE685" t="str">
        <v>48312</v>
      </c>
      <c r="AF685" t="str">
        <v>Interest income, abroad</v>
      </c>
      <c r="AG685">
        <v>590</v>
      </c>
      <c r="AH685">
        <v>65827</v>
      </c>
      <c r="AI685" t="str">
        <v>PID65000</v>
      </c>
      <c r="AJ685" t="str">
        <v>EU</v>
      </c>
      <c r="AK685">
        <v>0</v>
      </c>
      <c r="AL685">
        <v>0</v>
      </c>
      <c r="AM685">
        <v>5</v>
      </c>
      <c r="AN685" t="str">
        <v>Southeast Asia</v>
      </c>
      <c r="AO685">
        <v>0</v>
      </c>
      <c r="AP685" t="str">
        <v>Bank in**************ober to*****</v>
      </c>
      <c r="AQ685">
        <v>-3.58</v>
      </c>
      <c r="AR685" t="str">
        <v xml:space="preserve">FCR-5.6 </v>
      </c>
      <c r="AS685" t="str">
        <v>Q4</v>
      </c>
    </row>
    <row r="686" spans="1:45" x14ac:dyDescent="0.25">
      <c r="A686" t="str">
        <v>B</v>
      </c>
      <c r="B686" t="str">
        <v>H5</v>
      </c>
      <c r="C686">
        <v>1573692</v>
      </c>
      <c r="D686">
        <v>2</v>
      </c>
      <c r="E686" s="2">
        <v>44886</v>
      </c>
      <c r="F686">
        <v>202211</v>
      </c>
      <c r="G686" t="str">
        <v>47639</v>
      </c>
      <c r="H686" t="str">
        <v>Meeting expenses and similar</v>
      </c>
      <c r="I686">
        <v>590</v>
      </c>
      <c r="J686">
        <v>65833</v>
      </c>
      <c r="K686" t="str">
        <v>PID65000</v>
      </c>
      <c r="L686" t="str">
        <v>EU</v>
      </c>
      <c r="M686">
        <v>0</v>
      </c>
      <c r="N686">
        <v>0</v>
      </c>
      <c r="O686">
        <v>5</v>
      </c>
      <c r="P686" t="str">
        <v>Southeast Asia</v>
      </c>
      <c r="Q686">
        <v>0</v>
      </c>
      <c r="R686" t="str">
        <v>Accomod**************icipant*****</v>
      </c>
      <c r="S686">
        <v>1620</v>
      </c>
      <c r="T686" t="str">
        <v xml:space="preserve">FCR-6.4.3 </v>
      </c>
      <c r="U686" t="str">
        <v>Q4</v>
      </c>
      <c r="Y686" t="str">
        <v>B</v>
      </c>
      <c r="Z686" t="str">
        <v>X5</v>
      </c>
      <c r="AA686">
        <v>1573715</v>
      </c>
      <c r="AB686">
        <v>4</v>
      </c>
      <c r="AC686">
        <v>44895</v>
      </c>
      <c r="AD686">
        <v>202211</v>
      </c>
      <c r="AE686" t="str">
        <v>48312</v>
      </c>
      <c r="AF686" t="str">
        <v>Interest income, abroad</v>
      </c>
      <c r="AG686">
        <v>590</v>
      </c>
      <c r="AH686">
        <v>65827</v>
      </c>
      <c r="AI686" t="str">
        <v>PID65000</v>
      </c>
      <c r="AJ686" t="str">
        <v>EU</v>
      </c>
      <c r="AK686">
        <v>0</v>
      </c>
      <c r="AL686">
        <v>0</v>
      </c>
      <c r="AM686">
        <v>5</v>
      </c>
      <c r="AN686" t="str">
        <v>Southeast Asia</v>
      </c>
      <c r="AO686">
        <v>0</v>
      </c>
      <c r="AP686" t="str">
        <v>Bank in**************ber to *****</v>
      </c>
      <c r="AQ686">
        <v>-4.76</v>
      </c>
      <c r="AR686" t="str">
        <v xml:space="preserve">FCR-5.6 </v>
      </c>
      <c r="AS686" t="str">
        <v>Q4</v>
      </c>
    </row>
    <row r="687" spans="1:45" x14ac:dyDescent="0.25">
      <c r="A687" t="str">
        <v>B</v>
      </c>
      <c r="B687" t="str">
        <v>H5</v>
      </c>
      <c r="C687">
        <v>1573692</v>
      </c>
      <c r="D687">
        <v>3</v>
      </c>
      <c r="E687" s="2">
        <v>44886</v>
      </c>
      <c r="F687">
        <v>202211</v>
      </c>
      <c r="G687" t="str">
        <v>47639</v>
      </c>
      <c r="H687" t="str">
        <v>Meeting expenses and similar</v>
      </c>
      <c r="I687">
        <v>590</v>
      </c>
      <c r="J687">
        <v>65833</v>
      </c>
      <c r="K687" t="str">
        <v>PID65000</v>
      </c>
      <c r="L687" t="str">
        <v>EU</v>
      </c>
      <c r="M687">
        <v>0</v>
      </c>
      <c r="N687">
        <v>0</v>
      </c>
      <c r="O687">
        <v>5</v>
      </c>
      <c r="P687" t="str">
        <v>Southeast Asia</v>
      </c>
      <c r="Q687">
        <v>0</v>
      </c>
      <c r="R687" t="str">
        <v>materia**************ning on*****</v>
      </c>
      <c r="S687">
        <v>78.900000000000006</v>
      </c>
      <c r="T687" t="str">
        <v xml:space="preserve">FCR-6.4.3 </v>
      </c>
      <c r="U687" t="str">
        <v>Q4</v>
      </c>
      <c r="Y687" t="str">
        <v>B</v>
      </c>
      <c r="Z687" t="str">
        <v>X5</v>
      </c>
      <c r="AA687">
        <v>1573716</v>
      </c>
      <c r="AB687">
        <v>4</v>
      </c>
      <c r="AC687">
        <v>44895</v>
      </c>
      <c r="AD687">
        <v>202211</v>
      </c>
      <c r="AE687" t="str">
        <v>48312</v>
      </c>
      <c r="AF687" t="str">
        <v>Interest income, abroad</v>
      </c>
      <c r="AG687">
        <v>590</v>
      </c>
      <c r="AH687">
        <v>65827</v>
      </c>
      <c r="AI687" t="str">
        <v>PID65000</v>
      </c>
      <c r="AJ687" t="str">
        <v>EU</v>
      </c>
      <c r="AK687">
        <v>0</v>
      </c>
      <c r="AL687">
        <v>0</v>
      </c>
      <c r="AM687">
        <v>5</v>
      </c>
      <c r="AN687" t="str">
        <v>Southeast Asia</v>
      </c>
      <c r="AO687">
        <v>0</v>
      </c>
      <c r="AP687" t="str">
        <v>Bank in**************ober-No*****</v>
      </c>
      <c r="AQ687">
        <v>-5.99</v>
      </c>
      <c r="AR687" t="str">
        <v xml:space="preserve">FCR-5.6 </v>
      </c>
      <c r="AS687" t="str">
        <v>Q4</v>
      </c>
    </row>
    <row r="688" spans="1:45" x14ac:dyDescent="0.25">
      <c r="A688" t="str">
        <v>B</v>
      </c>
      <c r="B688" t="str">
        <v>H5</v>
      </c>
      <c r="C688">
        <v>1573692</v>
      </c>
      <c r="D688">
        <v>6</v>
      </c>
      <c r="E688" s="2">
        <v>44886</v>
      </c>
      <c r="F688">
        <v>202211</v>
      </c>
      <c r="G688" t="str">
        <v>47639</v>
      </c>
      <c r="H688" t="str">
        <v>Meeting expenses and similar</v>
      </c>
      <c r="I688">
        <v>590</v>
      </c>
      <c r="J688">
        <v>65833</v>
      </c>
      <c r="K688" t="str">
        <v>PID65000</v>
      </c>
      <c r="L688" t="str">
        <v>EU</v>
      </c>
      <c r="M688">
        <v>0</v>
      </c>
      <c r="N688">
        <v>0</v>
      </c>
      <c r="O688">
        <v>5</v>
      </c>
      <c r="P688" t="str">
        <v>Southeast Asia</v>
      </c>
      <c r="Q688">
        <v>0</v>
      </c>
      <c r="R688" t="str">
        <v>transpo**************ining V*****</v>
      </c>
      <c r="S688">
        <v>3.63</v>
      </c>
      <c r="T688" t="str">
        <v xml:space="preserve">FCR-6.4.3 </v>
      </c>
      <c r="U688" t="str">
        <v>Q4</v>
      </c>
      <c r="Y688" t="str">
        <v>B</v>
      </c>
      <c r="Z688" t="str">
        <v>X1</v>
      </c>
      <c r="AA688">
        <v>2064472</v>
      </c>
      <c r="AB688">
        <v>4</v>
      </c>
      <c r="AC688">
        <v>44895</v>
      </c>
      <c r="AD688">
        <v>202211</v>
      </c>
      <c r="AE688" t="str">
        <v>49510</v>
      </c>
      <c r="AF688" t="str">
        <v>Internal expenses, support TA/FC</v>
      </c>
      <c r="AG688">
        <v>590</v>
      </c>
      <c r="AH688">
        <v>65809</v>
      </c>
      <c r="AI688" t="str">
        <v>PID65000</v>
      </c>
      <c r="AJ688" t="str">
        <v>EU</v>
      </c>
      <c r="AK688">
        <v>0</v>
      </c>
      <c r="AL688">
        <v>0</v>
      </c>
      <c r="AM688">
        <v>1</v>
      </c>
      <c r="AN688" t="str">
        <v>Head Office</v>
      </c>
      <c r="AO688">
        <v>0</v>
      </c>
      <c r="AP688" t="str">
        <v>Interna**************er 2022*****</v>
      </c>
      <c r="AQ688">
        <v>300</v>
      </c>
      <c r="AR688" t="str">
        <v xml:space="preserve">FCR-1.2.16 </v>
      </c>
      <c r="AS688" t="str">
        <v>Q4</v>
      </c>
    </row>
    <row r="689" spans="1:45" x14ac:dyDescent="0.25">
      <c r="A689" t="str">
        <v>B</v>
      </c>
      <c r="B689" t="str">
        <v>H5</v>
      </c>
      <c r="C689">
        <v>1573698</v>
      </c>
      <c r="D689">
        <v>0</v>
      </c>
      <c r="E689" s="2">
        <v>44894</v>
      </c>
      <c r="F689">
        <v>202211</v>
      </c>
      <c r="G689" t="str">
        <v>47639</v>
      </c>
      <c r="H689" t="str">
        <v>Meeting expenses and similar</v>
      </c>
      <c r="I689">
        <v>590</v>
      </c>
      <c r="J689">
        <v>65833</v>
      </c>
      <c r="K689" t="str">
        <v>PID65000</v>
      </c>
      <c r="L689" t="str">
        <v>EU</v>
      </c>
      <c r="M689">
        <v>0</v>
      </c>
      <c r="N689">
        <v>0</v>
      </c>
      <c r="O689">
        <v>5</v>
      </c>
      <c r="P689" t="str">
        <v>Southeast Asia</v>
      </c>
      <c r="Q689">
        <v>0</v>
      </c>
      <c r="R689" t="str">
        <v>Meeting**************ct trai*****</v>
      </c>
      <c r="S689">
        <v>988</v>
      </c>
      <c r="T689" t="str">
        <v xml:space="preserve">FCR-6.4.3 </v>
      </c>
      <c r="U689" t="str">
        <v>Q4</v>
      </c>
      <c r="Y689" t="str">
        <v>B</v>
      </c>
      <c r="Z689" t="str">
        <v>X1</v>
      </c>
      <c r="AA689">
        <v>2064470</v>
      </c>
      <c r="AB689">
        <v>13</v>
      </c>
      <c r="AC689">
        <v>44895</v>
      </c>
      <c r="AD689">
        <v>202211</v>
      </c>
      <c r="AE689" t="str">
        <v>49561</v>
      </c>
      <c r="AF689" t="str">
        <v>Internal expenses, employee costs</v>
      </c>
      <c r="AG689">
        <v>590</v>
      </c>
      <c r="AH689">
        <v>65808</v>
      </c>
      <c r="AI689" t="str">
        <v>PID65000</v>
      </c>
      <c r="AJ689" t="str">
        <v>EU</v>
      </c>
      <c r="AK689">
        <v>0</v>
      </c>
      <c r="AL689">
        <v>0</v>
      </c>
      <c r="AM689">
        <v>1</v>
      </c>
      <c r="AN689" t="str">
        <v>Head Office</v>
      </c>
      <c r="AO689">
        <v>0</v>
      </c>
      <c r="AP689" t="str">
        <v>Salary **************-Cambod*****</v>
      </c>
      <c r="AQ689">
        <v>500</v>
      </c>
      <c r="AR689" t="str">
        <v xml:space="preserve">FCR-1.2.15 </v>
      </c>
      <c r="AS689" t="str">
        <v>Q4</v>
      </c>
    </row>
    <row r="690" spans="1:45" x14ac:dyDescent="0.25">
      <c r="A690" t="str">
        <v>B</v>
      </c>
      <c r="B690" t="str">
        <v>H5</v>
      </c>
      <c r="C690">
        <v>1573697</v>
      </c>
      <c r="D690">
        <v>0</v>
      </c>
      <c r="E690" s="2">
        <v>44893</v>
      </c>
      <c r="F690">
        <v>202211</v>
      </c>
      <c r="G690" t="str">
        <v>47326</v>
      </c>
      <c r="H690" t="str">
        <v>Subsistence allowances (employees outside HO)</v>
      </c>
      <c r="I690">
        <v>590</v>
      </c>
      <c r="J690">
        <v>65803</v>
      </c>
      <c r="K690" t="str">
        <v>PID65000</v>
      </c>
      <c r="L690" t="str">
        <v>EU</v>
      </c>
      <c r="M690">
        <v>0</v>
      </c>
      <c r="N690">
        <v>0</v>
      </c>
      <c r="O690">
        <v>5</v>
      </c>
      <c r="P690" t="str">
        <v>Southeast Asia</v>
      </c>
      <c r="Q690">
        <v>0</v>
      </c>
      <c r="R690" t="str">
        <v>Refresh************** visit *****</v>
      </c>
      <c r="S690">
        <v>17.89</v>
      </c>
      <c r="T690" t="str">
        <v>FCR-1.1.1.34</v>
      </c>
      <c r="U690" t="str">
        <v>Q4</v>
      </c>
      <c r="Y690" t="str">
        <v>B</v>
      </c>
      <c r="Z690" t="str">
        <v>X1</v>
      </c>
      <c r="AA690">
        <v>2064473</v>
      </c>
      <c r="AB690">
        <v>13</v>
      </c>
      <c r="AC690">
        <v>44895</v>
      </c>
      <c r="AD690">
        <v>202211</v>
      </c>
      <c r="AE690" t="str">
        <v>49960</v>
      </c>
      <c r="AF690" t="str">
        <v>Internal Costs</v>
      </c>
      <c r="AG690">
        <v>590</v>
      </c>
      <c r="AH690">
        <v>65899</v>
      </c>
      <c r="AI690" t="str">
        <v>PID65000</v>
      </c>
      <c r="AJ690" t="str">
        <v>EU</v>
      </c>
      <c r="AK690">
        <v>0</v>
      </c>
      <c r="AL690">
        <v>0</v>
      </c>
      <c r="AM690">
        <v>1</v>
      </c>
      <c r="AN690" t="str">
        <v>Head Office</v>
      </c>
      <c r="AO690">
        <v>0</v>
      </c>
      <c r="AP690" t="str">
        <v>Salary **************-Cambod*****</v>
      </c>
      <c r="AQ690">
        <v>11982.160400000001</v>
      </c>
      <c r="AR690" t="str">
        <v>FCR-VIII</v>
      </c>
      <c r="AS690" t="str">
        <v>Q4</v>
      </c>
    </row>
    <row r="691" spans="1:45" x14ac:dyDescent="0.25">
      <c r="A691" t="str">
        <v>B</v>
      </c>
      <c r="B691" t="str">
        <v>X5</v>
      </c>
      <c r="C691">
        <v>1573703</v>
      </c>
      <c r="D691">
        <v>1</v>
      </c>
      <c r="E691" s="2">
        <v>44895</v>
      </c>
      <c r="F691">
        <v>202211</v>
      </c>
      <c r="G691" t="str">
        <v>47586</v>
      </c>
      <c r="H691" t="str">
        <v>Personnel insurance (employees outside HO)</v>
      </c>
      <c r="I691">
        <v>590</v>
      </c>
      <c r="J691">
        <v>65804</v>
      </c>
      <c r="K691" t="str">
        <v>PID65000</v>
      </c>
      <c r="L691" t="str">
        <v>EU</v>
      </c>
      <c r="M691">
        <v>0</v>
      </c>
      <c r="N691">
        <v>0</v>
      </c>
      <c r="O691">
        <v>5</v>
      </c>
      <c r="P691" t="str">
        <v>Southeast Asia</v>
      </c>
      <c r="Q691">
        <v>0</v>
      </c>
      <c r="R691" t="str">
        <v>health **************urance *****</v>
      </c>
      <c r="S691">
        <v>4.5</v>
      </c>
      <c r="T691" t="str">
        <v>FCR-1.1.2.26</v>
      </c>
      <c r="U691" t="str">
        <v>Q4</v>
      </c>
      <c r="Y691">
        <v>0</v>
      </c>
      <c r="Z691">
        <v>0</v>
      </c>
      <c r="AA691">
        <v>0</v>
      </c>
      <c r="AB691">
        <v>0</v>
      </c>
      <c r="AC691">
        <v>0</v>
      </c>
      <c r="AD691">
        <v>0</v>
      </c>
      <c r="AE691">
        <v>0</v>
      </c>
      <c r="AF691">
        <v>0</v>
      </c>
      <c r="AG691">
        <v>0</v>
      </c>
      <c r="AH691">
        <v>0</v>
      </c>
      <c r="AI691">
        <v>0</v>
      </c>
      <c r="AJ691">
        <v>0</v>
      </c>
      <c r="AK691">
        <v>0</v>
      </c>
      <c r="AL691">
        <v>0</v>
      </c>
      <c r="AM691">
        <v>0</v>
      </c>
      <c r="AN691">
        <v>0</v>
      </c>
      <c r="AO691">
        <v>0</v>
      </c>
      <c r="AP691">
        <v>0</v>
      </c>
      <c r="AQ691">
        <v>0</v>
      </c>
      <c r="AR691">
        <v>0</v>
      </c>
      <c r="AS691">
        <v>0</v>
      </c>
    </row>
    <row r="692" spans="1:45" x14ac:dyDescent="0.25">
      <c r="A692" t="str">
        <v>B</v>
      </c>
      <c r="B692" t="str">
        <v>X5</v>
      </c>
      <c r="C692">
        <v>1573703</v>
      </c>
      <c r="D692">
        <v>2</v>
      </c>
      <c r="E692" s="2">
        <v>44895</v>
      </c>
      <c r="F692">
        <v>202211</v>
      </c>
      <c r="G692" t="str">
        <v>47586</v>
      </c>
      <c r="H692" t="str">
        <v>Personnel insurance (employees outside HO)</v>
      </c>
      <c r="I692">
        <v>590</v>
      </c>
      <c r="J692">
        <v>65802</v>
      </c>
      <c r="K692" t="str">
        <v>PID65000</v>
      </c>
      <c r="L692" t="str">
        <v>EU</v>
      </c>
      <c r="M692">
        <v>0</v>
      </c>
      <c r="N692">
        <v>0</v>
      </c>
      <c r="O692">
        <v>5</v>
      </c>
      <c r="P692" t="str">
        <v>Southeast Asia</v>
      </c>
      <c r="Q692">
        <v>0</v>
      </c>
      <c r="R692" t="str">
        <v>health **************urance *****</v>
      </c>
      <c r="S692">
        <v>7.49</v>
      </c>
      <c r="T692" t="str">
        <v>FCR-1.1.1.33</v>
      </c>
      <c r="U692" t="str">
        <v>Q4</v>
      </c>
      <c r="Y692">
        <v>0</v>
      </c>
      <c r="Z692">
        <v>0</v>
      </c>
      <c r="AA692">
        <v>0</v>
      </c>
      <c r="AB692">
        <v>0</v>
      </c>
      <c r="AC692">
        <v>0</v>
      </c>
      <c r="AD692">
        <v>0</v>
      </c>
      <c r="AE692">
        <v>0</v>
      </c>
      <c r="AF692">
        <v>0</v>
      </c>
      <c r="AG692">
        <v>0</v>
      </c>
      <c r="AH692">
        <v>0</v>
      </c>
      <c r="AI692">
        <v>0</v>
      </c>
      <c r="AJ692">
        <v>0</v>
      </c>
      <c r="AK692">
        <v>0</v>
      </c>
      <c r="AL692">
        <v>0</v>
      </c>
      <c r="AM692">
        <v>0</v>
      </c>
      <c r="AN692">
        <v>0</v>
      </c>
      <c r="AO692">
        <v>0</v>
      </c>
      <c r="AP692">
        <v>0</v>
      </c>
      <c r="AQ692">
        <v>0</v>
      </c>
      <c r="AR692">
        <v>0</v>
      </c>
      <c r="AS692">
        <v>0</v>
      </c>
    </row>
    <row r="693" spans="1:45" x14ac:dyDescent="0.25">
      <c r="A693" t="str">
        <v>B</v>
      </c>
      <c r="B693" t="str">
        <v>X5</v>
      </c>
      <c r="C693">
        <v>1573702</v>
      </c>
      <c r="D693">
        <v>1</v>
      </c>
      <c r="E693" s="2">
        <v>44895</v>
      </c>
      <c r="F693">
        <v>202211</v>
      </c>
      <c r="G693" t="str">
        <v>47390</v>
      </c>
      <c r="H693" t="str">
        <v>Other employee benefits</v>
      </c>
      <c r="I693">
        <v>590</v>
      </c>
      <c r="J693">
        <v>65804</v>
      </c>
      <c r="K693" t="str">
        <v>PID65000</v>
      </c>
      <c r="L693" t="str">
        <v>EU</v>
      </c>
      <c r="M693">
        <v>0</v>
      </c>
      <c r="N693">
        <v>0</v>
      </c>
      <c r="O693">
        <v>5</v>
      </c>
      <c r="P693" t="str">
        <v>Southeast Asia</v>
      </c>
      <c r="Q693">
        <v>0</v>
      </c>
      <c r="R693" t="str">
        <v>Communi**************Da in N*****</v>
      </c>
      <c r="S693">
        <v>30.05</v>
      </c>
      <c r="T693" t="str">
        <v>FCR-1.1.2.26</v>
      </c>
      <c r="U693" t="str">
        <v>Q4</v>
      </c>
      <c r="Y693">
        <v>0</v>
      </c>
      <c r="Z693">
        <v>0</v>
      </c>
      <c r="AA693">
        <v>0</v>
      </c>
      <c r="AB693">
        <v>0</v>
      </c>
      <c r="AC693">
        <v>0</v>
      </c>
      <c r="AD693">
        <v>0</v>
      </c>
      <c r="AE693">
        <v>0</v>
      </c>
      <c r="AF693">
        <v>0</v>
      </c>
      <c r="AG693">
        <v>0</v>
      </c>
      <c r="AH693">
        <v>0</v>
      </c>
      <c r="AI693">
        <v>0</v>
      </c>
      <c r="AJ693">
        <v>0</v>
      </c>
      <c r="AK693">
        <v>0</v>
      </c>
      <c r="AL693">
        <v>0</v>
      </c>
      <c r="AM693">
        <v>0</v>
      </c>
      <c r="AN693">
        <v>0</v>
      </c>
      <c r="AO693">
        <v>0</v>
      </c>
      <c r="AP693">
        <v>0</v>
      </c>
      <c r="AQ693">
        <v>0</v>
      </c>
      <c r="AR693">
        <v>0</v>
      </c>
      <c r="AS693">
        <v>0</v>
      </c>
    </row>
    <row r="694" spans="1:45" x14ac:dyDescent="0.25">
      <c r="A694" t="str">
        <v>B</v>
      </c>
      <c r="B694" t="str">
        <v>X5</v>
      </c>
      <c r="C694">
        <v>1573702</v>
      </c>
      <c r="D694">
        <v>2</v>
      </c>
      <c r="E694" s="2">
        <v>44895</v>
      </c>
      <c r="F694">
        <v>202211</v>
      </c>
      <c r="G694" t="str">
        <v>47390</v>
      </c>
      <c r="H694" t="str">
        <v>Other employee benefits</v>
      </c>
      <c r="I694">
        <v>590</v>
      </c>
      <c r="J694">
        <v>65802</v>
      </c>
      <c r="K694" t="str">
        <v>PID65000</v>
      </c>
      <c r="L694" t="str">
        <v>EU</v>
      </c>
      <c r="M694">
        <v>0</v>
      </c>
      <c r="N694">
        <v>0</v>
      </c>
      <c r="O694">
        <v>5</v>
      </c>
      <c r="P694" t="str">
        <v>Southeast Asia</v>
      </c>
      <c r="Q694">
        <v>0</v>
      </c>
      <c r="R694" t="str">
        <v>Communi**************Ly in N*****</v>
      </c>
      <c r="S694">
        <v>50</v>
      </c>
      <c r="T694" t="str">
        <v>FCR-1.1.1.33</v>
      </c>
      <c r="U694" t="str">
        <v>Q4</v>
      </c>
      <c r="Y694">
        <v>0</v>
      </c>
      <c r="Z694">
        <v>0</v>
      </c>
      <c r="AA694">
        <v>0</v>
      </c>
      <c r="AB694">
        <v>0</v>
      </c>
      <c r="AC694">
        <v>0</v>
      </c>
      <c r="AD694">
        <v>0</v>
      </c>
      <c r="AE694">
        <v>0</v>
      </c>
      <c r="AF694">
        <v>0</v>
      </c>
      <c r="AG694">
        <v>0</v>
      </c>
      <c r="AH694">
        <v>0</v>
      </c>
      <c r="AI694">
        <v>0</v>
      </c>
      <c r="AJ694">
        <v>0</v>
      </c>
      <c r="AK694">
        <v>0</v>
      </c>
      <c r="AL694">
        <v>0</v>
      </c>
      <c r="AM694">
        <v>0</v>
      </c>
      <c r="AN694">
        <v>0</v>
      </c>
      <c r="AO694">
        <v>0</v>
      </c>
      <c r="AP694">
        <v>0</v>
      </c>
      <c r="AQ694">
        <v>0</v>
      </c>
      <c r="AR694">
        <v>0</v>
      </c>
      <c r="AS694">
        <v>0</v>
      </c>
    </row>
    <row r="695" spans="1:45" x14ac:dyDescent="0.25">
      <c r="A695" t="str">
        <v>B</v>
      </c>
      <c r="B695" t="str">
        <v>X5</v>
      </c>
      <c r="C695">
        <v>1573702</v>
      </c>
      <c r="D695">
        <v>4</v>
      </c>
      <c r="E695" s="2">
        <v>44895</v>
      </c>
      <c r="F695">
        <v>202211</v>
      </c>
      <c r="G695" t="str">
        <v>47390</v>
      </c>
      <c r="H695" t="str">
        <v>Other employee benefits</v>
      </c>
      <c r="I695">
        <v>590</v>
      </c>
      <c r="J695">
        <v>65805</v>
      </c>
      <c r="K695" t="str">
        <v>PID65000</v>
      </c>
      <c r="L695" t="str">
        <v>EU</v>
      </c>
      <c r="M695">
        <v>0</v>
      </c>
      <c r="N695">
        <v>0</v>
      </c>
      <c r="O695">
        <v>5</v>
      </c>
      <c r="P695" t="str">
        <v>Southeast Asia</v>
      </c>
      <c r="Q695">
        <v>0</v>
      </c>
      <c r="R695" t="str">
        <v>Communi**************nea in *****</v>
      </c>
      <c r="S695">
        <v>3.11</v>
      </c>
      <c r="T695" t="str">
        <v>FCR-1.1.2.27</v>
      </c>
      <c r="U695" t="str">
        <v>Q4</v>
      </c>
      <c r="Y695">
        <v>0</v>
      </c>
      <c r="Z695">
        <v>0</v>
      </c>
      <c r="AA695">
        <v>0</v>
      </c>
      <c r="AB695">
        <v>0</v>
      </c>
      <c r="AC695">
        <v>0</v>
      </c>
      <c r="AD695">
        <v>0</v>
      </c>
      <c r="AE695">
        <v>0</v>
      </c>
      <c r="AF695">
        <v>0</v>
      </c>
      <c r="AG695">
        <v>0</v>
      </c>
      <c r="AH695">
        <v>0</v>
      </c>
      <c r="AI695">
        <v>0</v>
      </c>
      <c r="AJ695">
        <v>0</v>
      </c>
      <c r="AK695">
        <v>0</v>
      </c>
      <c r="AL695">
        <v>0</v>
      </c>
      <c r="AM695">
        <v>0</v>
      </c>
      <c r="AN695">
        <v>0</v>
      </c>
      <c r="AO695">
        <v>0</v>
      </c>
      <c r="AP695">
        <v>0</v>
      </c>
      <c r="AQ695">
        <v>0</v>
      </c>
      <c r="AR695">
        <v>0</v>
      </c>
      <c r="AS695">
        <v>0</v>
      </c>
    </row>
    <row r="696" spans="1:45" x14ac:dyDescent="0.25">
      <c r="A696" t="str">
        <v>B</v>
      </c>
      <c r="B696" t="str">
        <v>X5</v>
      </c>
      <c r="C696">
        <v>1573703</v>
      </c>
      <c r="D696">
        <v>4</v>
      </c>
      <c r="E696" s="2">
        <v>44895</v>
      </c>
      <c r="F696">
        <v>202211</v>
      </c>
      <c r="G696" t="str">
        <v>47586</v>
      </c>
      <c r="H696" t="str">
        <v>Personnel insurance (employees outside HO)</v>
      </c>
      <c r="I696">
        <v>590</v>
      </c>
      <c r="J696">
        <v>65805</v>
      </c>
      <c r="K696" t="str">
        <v>PID65000</v>
      </c>
      <c r="L696" t="str">
        <v>EU</v>
      </c>
      <c r="M696">
        <v>0</v>
      </c>
      <c r="N696">
        <v>0</v>
      </c>
      <c r="O696">
        <v>5</v>
      </c>
      <c r="P696" t="str">
        <v>Southeast Asia</v>
      </c>
      <c r="Q696">
        <v>0</v>
      </c>
      <c r="R696" t="str">
        <v>health **************urance *****</v>
      </c>
      <c r="S696">
        <v>1.55</v>
      </c>
      <c r="T696" t="str">
        <v>FCR-1.1.2.27</v>
      </c>
      <c r="U696" t="str">
        <v>Q4</v>
      </c>
      <c r="Y696">
        <v>0</v>
      </c>
      <c r="Z696">
        <v>0</v>
      </c>
      <c r="AA696">
        <v>0</v>
      </c>
      <c r="AB696">
        <v>0</v>
      </c>
      <c r="AC696">
        <v>0</v>
      </c>
      <c r="AD696">
        <v>0</v>
      </c>
      <c r="AE696">
        <v>0</v>
      </c>
      <c r="AF696">
        <v>0</v>
      </c>
      <c r="AG696">
        <v>0</v>
      </c>
      <c r="AH696">
        <v>0</v>
      </c>
      <c r="AI696">
        <v>0</v>
      </c>
      <c r="AJ696">
        <v>0</v>
      </c>
      <c r="AK696">
        <v>0</v>
      </c>
      <c r="AL696">
        <v>0</v>
      </c>
      <c r="AM696">
        <v>0</v>
      </c>
      <c r="AN696">
        <v>0</v>
      </c>
      <c r="AO696">
        <v>0</v>
      </c>
      <c r="AP696">
        <v>0</v>
      </c>
      <c r="AQ696">
        <v>0</v>
      </c>
      <c r="AR696">
        <v>0</v>
      </c>
      <c r="AS696">
        <v>0</v>
      </c>
    </row>
    <row r="697" spans="1:45" x14ac:dyDescent="0.25">
      <c r="A697" t="str">
        <v>B</v>
      </c>
      <c r="B697" t="str">
        <v>X5</v>
      </c>
      <c r="C697">
        <v>1573707</v>
      </c>
      <c r="D697">
        <v>4</v>
      </c>
      <c r="E697" s="2">
        <v>44895</v>
      </c>
      <c r="F697">
        <v>202211</v>
      </c>
      <c r="G697" t="str">
        <v>48312</v>
      </c>
      <c r="H697" t="str">
        <v>Interest income, abroad</v>
      </c>
      <c r="I697">
        <v>590</v>
      </c>
      <c r="J697">
        <v>65827</v>
      </c>
      <c r="K697" t="str">
        <v>PID65000</v>
      </c>
      <c r="L697" t="str">
        <v>EU</v>
      </c>
      <c r="M697">
        <v>0</v>
      </c>
      <c r="N697">
        <v>0</v>
      </c>
      <c r="O697">
        <v>5</v>
      </c>
      <c r="P697" t="str">
        <v>Southeast Asia</v>
      </c>
      <c r="Q697">
        <v>0</v>
      </c>
      <c r="R697" t="str">
        <v>Interes**************2*****</v>
      </c>
      <c r="S697">
        <v>-24.92</v>
      </c>
      <c r="T697" t="str">
        <v xml:space="preserve">FCR-5.6 </v>
      </c>
      <c r="U697" t="str">
        <v>Q4</v>
      </c>
      <c r="Y697">
        <v>0</v>
      </c>
      <c r="Z697">
        <v>0</v>
      </c>
      <c r="AA697">
        <v>0</v>
      </c>
      <c r="AB697">
        <v>0</v>
      </c>
      <c r="AC697">
        <v>0</v>
      </c>
      <c r="AD697">
        <v>0</v>
      </c>
      <c r="AE697">
        <v>0</v>
      </c>
      <c r="AF697">
        <v>0</v>
      </c>
      <c r="AG697">
        <v>0</v>
      </c>
      <c r="AH697">
        <v>0</v>
      </c>
      <c r="AI697">
        <v>0</v>
      </c>
      <c r="AJ697">
        <v>0</v>
      </c>
      <c r="AK697">
        <v>0</v>
      </c>
      <c r="AL697">
        <v>0</v>
      </c>
      <c r="AM697">
        <v>0</v>
      </c>
      <c r="AN697">
        <v>0</v>
      </c>
      <c r="AO697">
        <v>0</v>
      </c>
      <c r="AP697">
        <v>0</v>
      </c>
      <c r="AQ697">
        <v>0</v>
      </c>
      <c r="AR697">
        <v>0</v>
      </c>
      <c r="AS697">
        <v>0</v>
      </c>
    </row>
    <row r="698" spans="1:45" x14ac:dyDescent="0.25">
      <c r="A698" t="str">
        <v>B</v>
      </c>
      <c r="B698" t="str">
        <v>X5</v>
      </c>
      <c r="C698">
        <v>1573717</v>
      </c>
      <c r="D698">
        <v>4</v>
      </c>
      <c r="E698" s="2">
        <v>44895</v>
      </c>
      <c r="F698">
        <v>202211</v>
      </c>
      <c r="G698" t="str">
        <v>48312</v>
      </c>
      <c r="H698" t="str">
        <v>Interest income, abroad</v>
      </c>
      <c r="I698">
        <v>590</v>
      </c>
      <c r="J698">
        <v>65827</v>
      </c>
      <c r="K698" t="str">
        <v>PID65000</v>
      </c>
      <c r="L698" t="str">
        <v>EU</v>
      </c>
      <c r="M698">
        <v>0</v>
      </c>
      <c r="N698">
        <v>0</v>
      </c>
      <c r="O698">
        <v>5</v>
      </c>
      <c r="P698" t="str">
        <v>Southeast Asia</v>
      </c>
      <c r="Q698">
        <v>0</v>
      </c>
      <c r="R698" t="str">
        <v>Bank in**************ober to*****</v>
      </c>
      <c r="S698">
        <v>-3.58</v>
      </c>
      <c r="T698" t="str">
        <v xml:space="preserve">FCR-5.6 </v>
      </c>
      <c r="U698" t="str">
        <v>Q4</v>
      </c>
      <c r="Y698">
        <v>0</v>
      </c>
      <c r="Z698">
        <v>0</v>
      </c>
      <c r="AA698">
        <v>0</v>
      </c>
      <c r="AB698">
        <v>0</v>
      </c>
      <c r="AC698">
        <v>0</v>
      </c>
      <c r="AD698">
        <v>0</v>
      </c>
      <c r="AE698">
        <v>0</v>
      </c>
      <c r="AF698">
        <v>0</v>
      </c>
      <c r="AG698">
        <v>0</v>
      </c>
      <c r="AH698">
        <v>0</v>
      </c>
      <c r="AI698">
        <v>0</v>
      </c>
      <c r="AJ698">
        <v>0</v>
      </c>
      <c r="AK698">
        <v>0</v>
      </c>
      <c r="AL698">
        <v>0</v>
      </c>
      <c r="AM698">
        <v>0</v>
      </c>
      <c r="AN698">
        <v>0</v>
      </c>
      <c r="AO698">
        <v>0</v>
      </c>
      <c r="AP698">
        <v>0</v>
      </c>
      <c r="AQ698">
        <v>0</v>
      </c>
      <c r="AR698">
        <v>0</v>
      </c>
      <c r="AS698">
        <v>0</v>
      </c>
    </row>
    <row r="699" spans="1:45" x14ac:dyDescent="0.25">
      <c r="A699" t="str">
        <v>B</v>
      </c>
      <c r="B699" t="str">
        <v>X5</v>
      </c>
      <c r="C699">
        <v>1573715</v>
      </c>
      <c r="D699">
        <v>4</v>
      </c>
      <c r="E699" s="2">
        <v>44895</v>
      </c>
      <c r="F699">
        <v>202211</v>
      </c>
      <c r="G699" t="str">
        <v>48312</v>
      </c>
      <c r="H699" t="str">
        <v>Interest income, abroad</v>
      </c>
      <c r="I699">
        <v>590</v>
      </c>
      <c r="J699">
        <v>65827</v>
      </c>
      <c r="K699" t="str">
        <v>PID65000</v>
      </c>
      <c r="L699" t="str">
        <v>EU</v>
      </c>
      <c r="M699">
        <v>0</v>
      </c>
      <c r="N699">
        <v>0</v>
      </c>
      <c r="O699">
        <v>5</v>
      </c>
      <c r="P699" t="str">
        <v>Southeast Asia</v>
      </c>
      <c r="Q699">
        <v>0</v>
      </c>
      <c r="R699" t="str">
        <v>Bank in**************ber to *****</v>
      </c>
      <c r="S699">
        <v>-4.76</v>
      </c>
      <c r="T699" t="str">
        <v xml:space="preserve">FCR-5.6 </v>
      </c>
      <c r="U699" t="str">
        <v>Q4</v>
      </c>
      <c r="Y699">
        <v>0</v>
      </c>
      <c r="Z699">
        <v>0</v>
      </c>
      <c r="AA699">
        <v>0</v>
      </c>
      <c r="AB699">
        <v>0</v>
      </c>
      <c r="AC699">
        <v>0</v>
      </c>
      <c r="AD699">
        <v>0</v>
      </c>
      <c r="AE699">
        <v>0</v>
      </c>
      <c r="AF699">
        <v>0</v>
      </c>
      <c r="AG699">
        <v>0</v>
      </c>
      <c r="AH699">
        <v>0</v>
      </c>
      <c r="AI699">
        <v>0</v>
      </c>
      <c r="AJ699">
        <v>0</v>
      </c>
      <c r="AK699">
        <v>0</v>
      </c>
      <c r="AL699">
        <v>0</v>
      </c>
      <c r="AM699">
        <v>0</v>
      </c>
      <c r="AN699">
        <v>0</v>
      </c>
      <c r="AO699">
        <v>0</v>
      </c>
      <c r="AP699">
        <v>0</v>
      </c>
      <c r="AQ699">
        <v>0</v>
      </c>
      <c r="AR699">
        <v>0</v>
      </c>
      <c r="AS699">
        <v>0</v>
      </c>
    </row>
    <row r="700" spans="1:45" x14ac:dyDescent="0.25">
      <c r="A700" t="str">
        <v>B</v>
      </c>
      <c r="B700" t="str">
        <v>X5</v>
      </c>
      <c r="C700">
        <v>1573716</v>
      </c>
      <c r="D700">
        <v>4</v>
      </c>
      <c r="E700" s="2">
        <v>44895</v>
      </c>
      <c r="F700">
        <v>202211</v>
      </c>
      <c r="G700" t="str">
        <v>48312</v>
      </c>
      <c r="H700" t="str">
        <v>Interest income, abroad</v>
      </c>
      <c r="I700">
        <v>590</v>
      </c>
      <c r="J700">
        <v>65827</v>
      </c>
      <c r="K700" t="str">
        <v>PID65000</v>
      </c>
      <c r="L700" t="str">
        <v>EU</v>
      </c>
      <c r="M700">
        <v>0</v>
      </c>
      <c r="N700">
        <v>0</v>
      </c>
      <c r="O700">
        <v>5</v>
      </c>
      <c r="P700" t="str">
        <v>Southeast Asia</v>
      </c>
      <c r="Q700">
        <v>0</v>
      </c>
      <c r="R700" t="str">
        <v>Bank in**************ober-No*****</v>
      </c>
      <c r="S700">
        <v>-5.99</v>
      </c>
      <c r="T700" t="str">
        <v xml:space="preserve">FCR-5.6 </v>
      </c>
      <c r="U700" t="str">
        <v>Q4</v>
      </c>
      <c r="Y700">
        <v>0</v>
      </c>
      <c r="Z700">
        <v>0</v>
      </c>
      <c r="AA700">
        <v>0</v>
      </c>
      <c r="AB700">
        <v>0</v>
      </c>
      <c r="AC700">
        <v>0</v>
      </c>
      <c r="AD700">
        <v>0</v>
      </c>
      <c r="AE700">
        <v>0</v>
      </c>
      <c r="AF700">
        <v>0</v>
      </c>
      <c r="AG700">
        <v>0</v>
      </c>
      <c r="AH700">
        <v>0</v>
      </c>
      <c r="AI700">
        <v>0</v>
      </c>
      <c r="AJ700">
        <v>0</v>
      </c>
      <c r="AK700">
        <v>0</v>
      </c>
      <c r="AL700">
        <v>0</v>
      </c>
      <c r="AM700">
        <v>0</v>
      </c>
      <c r="AN700">
        <v>0</v>
      </c>
      <c r="AO700">
        <v>0</v>
      </c>
      <c r="AP700">
        <v>0</v>
      </c>
      <c r="AQ700">
        <v>0</v>
      </c>
      <c r="AR700">
        <v>0</v>
      </c>
      <c r="AS700">
        <v>0</v>
      </c>
    </row>
    <row r="701" spans="1:45" x14ac:dyDescent="0.25">
      <c r="A701" t="str">
        <v>B</v>
      </c>
      <c r="B701" t="str">
        <v>X1</v>
      </c>
      <c r="C701">
        <v>2064472</v>
      </c>
      <c r="D701">
        <v>4</v>
      </c>
      <c r="E701" s="2">
        <v>44895</v>
      </c>
      <c r="F701">
        <v>202211</v>
      </c>
      <c r="G701" t="str">
        <v>49510</v>
      </c>
      <c r="H701" t="str">
        <v>Internal expenses, support TA/FC</v>
      </c>
      <c r="I701">
        <v>590</v>
      </c>
      <c r="J701">
        <v>65809</v>
      </c>
      <c r="K701" t="str">
        <v>PID65000</v>
      </c>
      <c r="L701" t="str">
        <v>EU</v>
      </c>
      <c r="M701">
        <v>0</v>
      </c>
      <c r="N701">
        <v>0</v>
      </c>
      <c r="O701">
        <v>1</v>
      </c>
      <c r="P701" t="str">
        <v>Head Office</v>
      </c>
      <c r="Q701">
        <v>0</v>
      </c>
      <c r="R701" t="str">
        <v>Interna**************er 2022*****</v>
      </c>
      <c r="S701">
        <v>300</v>
      </c>
      <c r="T701" t="str">
        <v xml:space="preserve">FCR-1.2.16 </v>
      </c>
      <c r="U701" t="str">
        <v>Q4</v>
      </c>
      <c r="Y701">
        <v>0</v>
      </c>
      <c r="Z701">
        <v>0</v>
      </c>
      <c r="AA701">
        <v>0</v>
      </c>
      <c r="AB701">
        <v>0</v>
      </c>
      <c r="AC701">
        <v>0</v>
      </c>
      <c r="AD701">
        <v>0</v>
      </c>
      <c r="AE701">
        <v>0</v>
      </c>
      <c r="AF701">
        <v>0</v>
      </c>
      <c r="AG701">
        <v>0</v>
      </c>
      <c r="AH701">
        <v>0</v>
      </c>
      <c r="AI701">
        <v>0</v>
      </c>
      <c r="AJ701">
        <v>0</v>
      </c>
      <c r="AK701">
        <v>0</v>
      </c>
      <c r="AL701">
        <v>0</v>
      </c>
      <c r="AM701">
        <v>0</v>
      </c>
      <c r="AN701">
        <v>0</v>
      </c>
      <c r="AO701">
        <v>0</v>
      </c>
      <c r="AP701">
        <v>0</v>
      </c>
      <c r="AQ701">
        <v>0</v>
      </c>
      <c r="AR701">
        <v>0</v>
      </c>
      <c r="AS701">
        <v>0</v>
      </c>
    </row>
    <row r="702" spans="1:45" x14ac:dyDescent="0.25">
      <c r="A702" t="str">
        <v>B</v>
      </c>
      <c r="B702" t="str">
        <v>X1</v>
      </c>
      <c r="C702">
        <v>2064470</v>
      </c>
      <c r="D702">
        <v>13</v>
      </c>
      <c r="E702" s="2">
        <v>44895</v>
      </c>
      <c r="F702">
        <v>202211</v>
      </c>
      <c r="G702" t="str">
        <v>49561</v>
      </c>
      <c r="H702" t="str">
        <v>Internal expenses, employee costs</v>
      </c>
      <c r="I702">
        <v>590</v>
      </c>
      <c r="J702">
        <v>65808</v>
      </c>
      <c r="K702" t="str">
        <v>PID65000</v>
      </c>
      <c r="L702" t="str">
        <v>EU</v>
      </c>
      <c r="M702">
        <v>0</v>
      </c>
      <c r="N702">
        <v>0</v>
      </c>
      <c r="O702">
        <v>1</v>
      </c>
      <c r="P702" t="str">
        <v>Head Office</v>
      </c>
      <c r="Q702">
        <v>0</v>
      </c>
      <c r="R702" t="str">
        <v>Salary **************-Cambod*****</v>
      </c>
      <c r="S702">
        <v>500</v>
      </c>
      <c r="T702" t="str">
        <v xml:space="preserve">FCR-1.2.15 </v>
      </c>
      <c r="U702" t="str">
        <v>Q4</v>
      </c>
      <c r="Y702">
        <v>0</v>
      </c>
      <c r="Z702">
        <v>0</v>
      </c>
      <c r="AA702">
        <v>0</v>
      </c>
      <c r="AB702">
        <v>0</v>
      </c>
      <c r="AC702">
        <v>0</v>
      </c>
      <c r="AD702">
        <v>0</v>
      </c>
      <c r="AE702">
        <v>0</v>
      </c>
      <c r="AF702">
        <v>0</v>
      </c>
      <c r="AG702">
        <v>0</v>
      </c>
      <c r="AH702">
        <v>0</v>
      </c>
      <c r="AI702">
        <v>0</v>
      </c>
      <c r="AJ702">
        <v>0</v>
      </c>
      <c r="AK702">
        <v>0</v>
      </c>
      <c r="AL702">
        <v>0</v>
      </c>
      <c r="AM702">
        <v>0</v>
      </c>
      <c r="AN702">
        <v>0</v>
      </c>
      <c r="AO702">
        <v>0</v>
      </c>
      <c r="AP702">
        <v>0</v>
      </c>
      <c r="AQ702">
        <v>0</v>
      </c>
      <c r="AR702">
        <v>0</v>
      </c>
      <c r="AS702">
        <v>0</v>
      </c>
    </row>
    <row r="703" spans="1:45" x14ac:dyDescent="0.25">
      <c r="A703" t="str">
        <v>B</v>
      </c>
      <c r="B703" t="str">
        <v>X1</v>
      </c>
      <c r="C703">
        <v>2064473</v>
      </c>
      <c r="D703">
        <v>13</v>
      </c>
      <c r="E703" s="2">
        <v>44895</v>
      </c>
      <c r="F703">
        <v>202211</v>
      </c>
      <c r="G703" t="str">
        <v>49960</v>
      </c>
      <c r="H703" t="str">
        <v>Internal Costs</v>
      </c>
      <c r="I703">
        <v>590</v>
      </c>
      <c r="J703">
        <v>65899</v>
      </c>
      <c r="K703" t="str">
        <v>PID65000</v>
      </c>
      <c r="L703" t="str">
        <v>EU</v>
      </c>
      <c r="M703">
        <v>0</v>
      </c>
      <c r="N703">
        <v>0</v>
      </c>
      <c r="O703">
        <v>1</v>
      </c>
      <c r="P703" t="str">
        <v>Head Office</v>
      </c>
      <c r="Q703">
        <v>0</v>
      </c>
      <c r="R703" t="str">
        <v>Salary **************-Cambod*****</v>
      </c>
      <c r="S703">
        <v>11982.160400000001</v>
      </c>
      <c r="T703" t="str">
        <v>FCR-VIII</v>
      </c>
      <c r="U703" t="str">
        <v>Q4</v>
      </c>
      <c r="Y703">
        <v>0</v>
      </c>
      <c r="Z703">
        <v>0</v>
      </c>
      <c r="AA703">
        <v>0</v>
      </c>
      <c r="AB703">
        <v>0</v>
      </c>
      <c r="AC703">
        <v>0</v>
      </c>
      <c r="AD703">
        <v>0</v>
      </c>
      <c r="AE703">
        <v>0</v>
      </c>
      <c r="AF703">
        <v>0</v>
      </c>
      <c r="AG703">
        <v>0</v>
      </c>
      <c r="AH703">
        <v>0</v>
      </c>
      <c r="AI703">
        <v>0</v>
      </c>
      <c r="AJ703">
        <v>0</v>
      </c>
      <c r="AK703">
        <v>0</v>
      </c>
      <c r="AL703">
        <v>0</v>
      </c>
      <c r="AM703">
        <v>0</v>
      </c>
      <c r="AN703">
        <v>0</v>
      </c>
      <c r="AO703">
        <v>0</v>
      </c>
      <c r="AP703">
        <v>0</v>
      </c>
      <c r="AQ703">
        <v>0</v>
      </c>
      <c r="AR703">
        <v>0</v>
      </c>
      <c r="AS703">
        <v>0</v>
      </c>
    </row>
    <row r="704" spans="1:45" x14ac:dyDescent="0.25">
      <c r="Y704">
        <v>0</v>
      </c>
      <c r="Z704">
        <v>0</v>
      </c>
      <c r="AA704">
        <v>0</v>
      </c>
      <c r="AB704">
        <v>0</v>
      </c>
      <c r="AC704">
        <v>0</v>
      </c>
      <c r="AD704">
        <v>0</v>
      </c>
      <c r="AE704">
        <v>0</v>
      </c>
      <c r="AF704">
        <v>0</v>
      </c>
      <c r="AG704">
        <v>0</v>
      </c>
      <c r="AH704">
        <v>0</v>
      </c>
      <c r="AI704">
        <v>0</v>
      </c>
      <c r="AJ704">
        <v>0</v>
      </c>
      <c r="AK704">
        <v>0</v>
      </c>
      <c r="AL704">
        <v>0</v>
      </c>
      <c r="AM704">
        <v>0</v>
      </c>
      <c r="AN704">
        <v>0</v>
      </c>
      <c r="AO704">
        <v>0</v>
      </c>
      <c r="AP704">
        <v>0</v>
      </c>
      <c r="AQ704">
        <v>0</v>
      </c>
      <c r="AR704">
        <v>0</v>
      </c>
      <c r="AS704">
        <v>0</v>
      </c>
    </row>
    <row r="705" spans="25:45" x14ac:dyDescent="0.25">
      <c r="Y705">
        <v>0</v>
      </c>
      <c r="Z705">
        <v>0</v>
      </c>
      <c r="AA705">
        <v>0</v>
      </c>
      <c r="AB705">
        <v>0</v>
      </c>
      <c r="AC705">
        <v>0</v>
      </c>
      <c r="AD705">
        <v>0</v>
      </c>
      <c r="AE705">
        <v>0</v>
      </c>
      <c r="AF705">
        <v>0</v>
      </c>
      <c r="AG705">
        <v>0</v>
      </c>
      <c r="AH705">
        <v>0</v>
      </c>
      <c r="AI705">
        <v>0</v>
      </c>
      <c r="AJ705">
        <v>0</v>
      </c>
      <c r="AK705">
        <v>0</v>
      </c>
      <c r="AL705">
        <v>0</v>
      </c>
      <c r="AM705">
        <v>0</v>
      </c>
      <c r="AN705">
        <v>0</v>
      </c>
      <c r="AO705">
        <v>0</v>
      </c>
      <c r="AP705">
        <v>0</v>
      </c>
      <c r="AQ705">
        <v>0</v>
      </c>
      <c r="AR705">
        <v>0</v>
      </c>
      <c r="AS705">
        <v>0</v>
      </c>
    </row>
    <row r="706" spans="25:45" x14ac:dyDescent="0.25">
      <c r="Y706">
        <v>0</v>
      </c>
      <c r="Z706">
        <v>0</v>
      </c>
      <c r="AA706">
        <v>0</v>
      </c>
      <c r="AB706">
        <v>0</v>
      </c>
      <c r="AC706">
        <v>0</v>
      </c>
      <c r="AD706">
        <v>0</v>
      </c>
      <c r="AE706">
        <v>0</v>
      </c>
      <c r="AF706">
        <v>0</v>
      </c>
      <c r="AG706">
        <v>0</v>
      </c>
      <c r="AH706">
        <v>0</v>
      </c>
      <c r="AI706">
        <v>0</v>
      </c>
      <c r="AJ706">
        <v>0</v>
      </c>
      <c r="AK706">
        <v>0</v>
      </c>
      <c r="AL706">
        <v>0</v>
      </c>
      <c r="AM706">
        <v>0</v>
      </c>
      <c r="AN706">
        <v>0</v>
      </c>
      <c r="AO706">
        <v>0</v>
      </c>
      <c r="AP706">
        <v>0</v>
      </c>
      <c r="AQ706">
        <v>0</v>
      </c>
      <c r="AR706">
        <v>0</v>
      </c>
      <c r="AS706">
        <v>0</v>
      </c>
    </row>
    <row r="707" spans="25:45" x14ac:dyDescent="0.25">
      <c r="Y707">
        <v>0</v>
      </c>
      <c r="Z707">
        <v>0</v>
      </c>
      <c r="AA707">
        <v>0</v>
      </c>
      <c r="AB707">
        <v>0</v>
      </c>
      <c r="AC707">
        <v>0</v>
      </c>
      <c r="AD707">
        <v>0</v>
      </c>
      <c r="AE707">
        <v>0</v>
      </c>
      <c r="AF707">
        <v>0</v>
      </c>
      <c r="AG707">
        <v>0</v>
      </c>
      <c r="AH707">
        <v>0</v>
      </c>
      <c r="AI707">
        <v>0</v>
      </c>
      <c r="AJ707">
        <v>0</v>
      </c>
      <c r="AK707">
        <v>0</v>
      </c>
      <c r="AL707">
        <v>0</v>
      </c>
      <c r="AM707">
        <v>0</v>
      </c>
      <c r="AN707">
        <v>0</v>
      </c>
      <c r="AO707">
        <v>0</v>
      </c>
      <c r="AP707">
        <v>0</v>
      </c>
      <c r="AQ707">
        <v>0</v>
      </c>
      <c r="AR707">
        <v>0</v>
      </c>
      <c r="AS707">
        <v>0</v>
      </c>
    </row>
    <row r="708" spans="25:45" x14ac:dyDescent="0.25">
      <c r="Y708">
        <v>0</v>
      </c>
      <c r="Z708">
        <v>0</v>
      </c>
      <c r="AA708">
        <v>0</v>
      </c>
      <c r="AB708">
        <v>0</v>
      </c>
      <c r="AC708">
        <v>0</v>
      </c>
      <c r="AD708">
        <v>0</v>
      </c>
      <c r="AE708">
        <v>0</v>
      </c>
      <c r="AF708">
        <v>0</v>
      </c>
      <c r="AG708">
        <v>0</v>
      </c>
      <c r="AH708">
        <v>0</v>
      </c>
      <c r="AI708">
        <v>0</v>
      </c>
      <c r="AJ708">
        <v>0</v>
      </c>
      <c r="AK708">
        <v>0</v>
      </c>
      <c r="AL708">
        <v>0</v>
      </c>
      <c r="AM708">
        <v>0</v>
      </c>
      <c r="AN708">
        <v>0</v>
      </c>
      <c r="AO708">
        <v>0</v>
      </c>
      <c r="AP708">
        <v>0</v>
      </c>
      <c r="AQ708">
        <v>0</v>
      </c>
      <c r="AR708">
        <v>0</v>
      </c>
      <c r="AS708">
        <v>0</v>
      </c>
    </row>
    <row r="709" spans="25:45" x14ac:dyDescent="0.25">
      <c r="Y709">
        <v>0</v>
      </c>
      <c r="Z709">
        <v>0</v>
      </c>
      <c r="AA709">
        <v>0</v>
      </c>
      <c r="AB709">
        <v>0</v>
      </c>
      <c r="AC709">
        <v>0</v>
      </c>
      <c r="AD709">
        <v>0</v>
      </c>
      <c r="AE709">
        <v>0</v>
      </c>
      <c r="AF709">
        <v>0</v>
      </c>
      <c r="AG709">
        <v>0</v>
      </c>
      <c r="AH709">
        <v>0</v>
      </c>
      <c r="AI709">
        <v>0</v>
      </c>
      <c r="AJ709">
        <v>0</v>
      </c>
      <c r="AK709">
        <v>0</v>
      </c>
      <c r="AL709">
        <v>0</v>
      </c>
      <c r="AM709">
        <v>0</v>
      </c>
      <c r="AN709">
        <v>0</v>
      </c>
      <c r="AO709">
        <v>0</v>
      </c>
      <c r="AP709">
        <v>0</v>
      </c>
      <c r="AQ709">
        <v>0</v>
      </c>
      <c r="AR709">
        <v>0</v>
      </c>
      <c r="AS709">
        <v>0</v>
      </c>
    </row>
    <row r="710" spans="25:45" x14ac:dyDescent="0.25">
      <c r="Y710">
        <v>0</v>
      </c>
      <c r="Z710">
        <v>0</v>
      </c>
      <c r="AA710">
        <v>0</v>
      </c>
      <c r="AB710">
        <v>0</v>
      </c>
      <c r="AC710">
        <v>0</v>
      </c>
      <c r="AD710">
        <v>0</v>
      </c>
      <c r="AE710">
        <v>0</v>
      </c>
      <c r="AF710">
        <v>0</v>
      </c>
      <c r="AG710">
        <v>0</v>
      </c>
      <c r="AH710">
        <v>0</v>
      </c>
      <c r="AI710">
        <v>0</v>
      </c>
      <c r="AJ710">
        <v>0</v>
      </c>
      <c r="AK710">
        <v>0</v>
      </c>
      <c r="AL710">
        <v>0</v>
      </c>
      <c r="AM710">
        <v>0</v>
      </c>
      <c r="AN710">
        <v>0</v>
      </c>
      <c r="AO710">
        <v>0</v>
      </c>
      <c r="AP710">
        <v>0</v>
      </c>
      <c r="AQ710">
        <v>0</v>
      </c>
      <c r="AR710">
        <v>0</v>
      </c>
      <c r="AS710">
        <v>0</v>
      </c>
    </row>
  </sheetData>
  <autoFilter ref="A3:T3" xr:uid="{269ED6ED-CA03-449D-94D2-767D4E0CFFB0}"/>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191DD3A9-6005-4CD2-ABFB-C17E321C8A57}">
          <x14:formula1>
            <xm:f>SetUp!$S$2:$S$6</xm:f>
          </x14:formula1>
          <xm:sqref>A1:A2 A101:A102</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2179D1-C85D-47CD-9E17-7C3DC6CC2BE7}">
  <sheetPr>
    <tabColor rgb="FFFFC000"/>
  </sheetPr>
  <dimension ref="B1:AU59"/>
  <sheetViews>
    <sheetView topLeftCell="L1" zoomScaleNormal="100" workbookViewId="0">
      <selection activeCell="T25" sqref="T25"/>
    </sheetView>
  </sheetViews>
  <sheetFormatPr defaultRowHeight="15" outlineLevelCol="1" x14ac:dyDescent="0.25"/>
  <cols>
    <col min="1" max="1" width="2.140625" customWidth="1"/>
    <col min="2" max="2" width="12.85546875" customWidth="1"/>
    <col min="3" max="3" width="10.85546875" bestFit="1" customWidth="1"/>
    <col min="6" max="8" width="10.85546875" bestFit="1" customWidth="1"/>
    <col min="9" max="9" width="3.140625" customWidth="1"/>
    <col min="10" max="10" width="3.28515625" customWidth="1" outlineLevel="1"/>
    <col min="11" max="11" width="19.42578125" customWidth="1" outlineLevel="1"/>
    <col min="12" max="12" width="16.85546875" customWidth="1" outlineLevel="1"/>
    <col min="13" max="13" width="12.5703125" bestFit="1" customWidth="1" outlineLevel="1"/>
    <col min="14" max="14" width="7.28515625" customWidth="1" outlineLevel="1"/>
    <col min="15" max="15" width="12.5703125" bestFit="1" customWidth="1" outlineLevel="1"/>
    <col min="16" max="17" width="9.140625" customWidth="1" outlineLevel="1"/>
    <col min="19" max="19" width="10.140625" customWidth="1"/>
    <col min="20" max="20" width="35.28515625" customWidth="1"/>
    <col min="21" max="21" width="12.5703125" customWidth="1"/>
    <col min="23" max="24" width="10.7109375" hidden="1" customWidth="1" outlineLevel="1"/>
    <col min="25" max="25" width="9.140625" hidden="1" customWidth="1" outlineLevel="1"/>
    <col min="26" max="27" width="10.85546875" hidden="1" customWidth="1" outlineLevel="1"/>
    <col min="28" max="28" width="9.28515625" hidden="1" customWidth="1" outlineLevel="1"/>
    <col min="29" max="29" width="4.42578125" customWidth="1" collapsed="1"/>
    <col min="30" max="30" width="4.42578125" hidden="1" customWidth="1" outlineLevel="1"/>
    <col min="31" max="31" width="10.85546875" hidden="1" customWidth="1" outlineLevel="1"/>
    <col min="32" max="32" width="41.85546875" hidden="1" customWidth="1" outlineLevel="1"/>
    <col min="33" max="38" width="11.5703125" hidden="1" customWidth="1" outlineLevel="1"/>
    <col min="39" max="39" width="12.5703125" hidden="1" customWidth="1" outlineLevel="1"/>
    <col min="40" max="40" width="9.140625" hidden="1" customWidth="1" outlineLevel="1"/>
    <col min="41" max="41" width="4.140625" customWidth="1" collapsed="1"/>
    <col min="42" max="42" width="7.85546875" customWidth="1"/>
    <col min="43" max="43" width="76.28515625" customWidth="1"/>
    <col min="44" max="44" width="24.7109375" customWidth="1"/>
    <col min="45" max="45" width="9.7109375" customWidth="1"/>
    <col min="46" max="46" width="63.5703125" customWidth="1"/>
  </cols>
  <sheetData>
    <row r="1" spans="2:46" x14ac:dyDescent="0.25">
      <c r="B1" s="36" t="s">
        <v>96</v>
      </c>
      <c r="S1" s="36" t="s">
        <v>97</v>
      </c>
      <c r="AE1" s="28" t="s">
        <v>13</v>
      </c>
      <c r="AF1" t="s">
        <v>89</v>
      </c>
    </row>
    <row r="3" spans="2:46" x14ac:dyDescent="0.25">
      <c r="C3" t="s">
        <v>79</v>
      </c>
      <c r="F3" t="s">
        <v>81</v>
      </c>
      <c r="K3" s="28" t="s">
        <v>88</v>
      </c>
      <c r="L3" s="28" t="s">
        <v>87</v>
      </c>
      <c r="AE3" s="28" t="s">
        <v>88</v>
      </c>
      <c r="AG3" s="28" t="s">
        <v>90</v>
      </c>
      <c r="AP3" t="s">
        <v>850</v>
      </c>
      <c r="AS3" t="s">
        <v>851</v>
      </c>
    </row>
    <row r="4" spans="2:46" ht="30" x14ac:dyDescent="0.25">
      <c r="B4" s="15" t="s">
        <v>78</v>
      </c>
      <c r="C4" s="15"/>
      <c r="D4" s="15"/>
      <c r="E4" s="15" t="s">
        <v>78</v>
      </c>
      <c r="F4" s="15" t="s">
        <v>75</v>
      </c>
      <c r="G4" s="15" t="s">
        <v>73</v>
      </c>
      <c r="H4" s="15" t="s">
        <v>82</v>
      </c>
      <c r="K4" s="28" t="s">
        <v>84</v>
      </c>
      <c r="L4" t="s">
        <v>73</v>
      </c>
      <c r="M4" t="s">
        <v>75</v>
      </c>
      <c r="N4" t="s">
        <v>85</v>
      </c>
      <c r="O4" t="s">
        <v>86</v>
      </c>
      <c r="S4" s="15" t="s">
        <v>83</v>
      </c>
      <c r="T4" s="15"/>
      <c r="U4" s="15" t="s">
        <v>95</v>
      </c>
      <c r="W4" s="32" t="s">
        <v>82</v>
      </c>
      <c r="X4" s="35" t="str" cm="1">
        <f t="array" ref="X4:AB4">TRANSPOSE(_xlfn.UNIQUE(Data!U4:U1000))</f>
        <v>Q4</v>
      </c>
      <c r="Y4" s="35" t="str">
        <v>Q1</v>
      </c>
      <c r="Z4" s="35" t="str">
        <v>Q2</v>
      </c>
      <c r="AA4" s="35" t="str">
        <v>Q3</v>
      </c>
      <c r="AB4" s="35" t="str">
        <v/>
      </c>
      <c r="AE4" s="28" t="s">
        <v>6</v>
      </c>
      <c r="AF4" s="28" t="s">
        <v>7</v>
      </c>
      <c r="AH4" t="s">
        <v>91</v>
      </c>
      <c r="AI4" t="s">
        <v>92</v>
      </c>
      <c r="AJ4" t="s">
        <v>93</v>
      </c>
      <c r="AK4" t="s">
        <v>94</v>
      </c>
      <c r="AL4" t="s">
        <v>85</v>
      </c>
      <c r="AM4" t="s">
        <v>86</v>
      </c>
      <c r="AP4" s="81" t="s">
        <v>219</v>
      </c>
      <c r="AQ4" s="82" t="s">
        <v>220</v>
      </c>
      <c r="AS4" s="80" t="s">
        <v>894</v>
      </c>
      <c r="AT4" s="80" t="s">
        <v>895</v>
      </c>
    </row>
    <row r="5" spans="2:46" x14ac:dyDescent="0.25">
      <c r="B5" cm="1">
        <f t="array" ref="B5:B30">_xlfn.UNIQUE(Data!$J$4:$J$10000)</f>
        <v>65822</v>
      </c>
      <c r="C5" s="3">
        <f>SUMIF(Data!$J$4:$J$10000,B5,Data!$S$4:$S$10000)</f>
        <v>1725.2700000000007</v>
      </c>
      <c r="E5" cm="1">
        <f t="array" ref="E5:E30">_xlfn.UNIQUE(Data!$J$4:$J$10000)</f>
        <v>65822</v>
      </c>
      <c r="F5" s="3">
        <f>SUMIFS(Data!$S$4:$S$685,Data!$J$4:$J$685,$E5,Data!$L$4:$L$685,F$4)</f>
        <v>1725.2700000000007</v>
      </c>
      <c r="G5" s="3">
        <f>SUMIFS(Data!$S$4:$S$685,Data!$J$4:$J$685,$E5,Data!$L$4:$L$685,G$4)</f>
        <v>0</v>
      </c>
      <c r="H5" s="3">
        <f>SUM(F5:G5)</f>
        <v>1725.2700000000007</v>
      </c>
      <c r="K5" s="29">
        <v>65801</v>
      </c>
      <c r="L5" s="69"/>
      <c r="M5" s="69">
        <v>1438.92</v>
      </c>
      <c r="N5" s="69"/>
      <c r="O5" s="69">
        <v>1438.92</v>
      </c>
      <c r="S5" t="str" cm="1">
        <f t="array" ref="S5:S35">_xlfn.UNIQUE(Data!G4:G10000)</f>
        <v>45520</v>
      </c>
      <c r="T5" t="str">
        <f>_xlfn.XLOOKUP(S5,Data!$G$4:$G$1000,Data!$H$4:$H$1000,"")</f>
        <v>Repairs and maintenance of computers</v>
      </c>
      <c r="U5" s="85">
        <f>SUMIF(Data!$G$4:$G$10000,$S$5:$S$36,Data!$S$4:$S$10000)</f>
        <v>146.30000000000001</v>
      </c>
      <c r="W5" s="33">
        <f>SUM(X5:AB5)</f>
        <v>146.30000000000001</v>
      </c>
      <c r="X5">
        <f>SUMIFS(Data!$S$4:$S$1000,Data!$G$4:$G$1000,$S5,Data!$U$4:$U$1000,X$4)</f>
        <v>53.9</v>
      </c>
      <c r="Y5">
        <f>SUMIFS(Data!$S$4:$S$1000,Data!$G$4:$G$1000,$S5,Data!$U$4:$U$1000,Y$4)</f>
        <v>46.2</v>
      </c>
      <c r="Z5" s="3">
        <f>SUMIFS(Data!$S$4:$S$1000,Data!$G$4:$G$1000,$S5,Data!$U$4:$U$1000,Z$4)</f>
        <v>46.2</v>
      </c>
      <c r="AA5" s="3">
        <f>SUMIFS(Data!$S$4:$S$1000,Data!$G$4:$G$1000,$S5,Data!$U$4:$U$1000,AA$4)</f>
        <v>0</v>
      </c>
      <c r="AB5" s="3">
        <f>SUMIFS(Data!$S$4:$S$1000,Data!$G$4:$G$1000,$S5,Data!$U$4:$U$1000,AB$4)</f>
        <v>0</v>
      </c>
      <c r="AE5">
        <v>4323</v>
      </c>
      <c r="AF5" t="s">
        <v>39</v>
      </c>
      <c r="AH5">
        <v>12703.780000000006</v>
      </c>
      <c r="AI5">
        <v>25477.799999999996</v>
      </c>
      <c r="AJ5">
        <v>30412.870000000003</v>
      </c>
      <c r="AK5">
        <v>24036.019999999997</v>
      </c>
      <c r="AM5">
        <v>92630.47</v>
      </c>
      <c r="AP5" t="str">
        <f>_xlfn.XLOOKUP(AQ5,SetUp!$F$3:$F$206,SetUp!$D$3:$D$206)</f>
        <v>B24</v>
      </c>
      <c r="AQ5" t="s">
        <v>896</v>
      </c>
      <c r="AS5" t="str">
        <f>_xlfn.XLOOKUP(AT5,SetUp!$J$23:$J$62,SetUp!$H$23:$H$62,"")</f>
        <v>XN-1</v>
      </c>
      <c r="AT5" t="s">
        <v>915</v>
      </c>
    </row>
    <row r="6" spans="2:46" x14ac:dyDescent="0.25">
      <c r="B6">
        <v>65821</v>
      </c>
      <c r="C6" s="3">
        <f>SUMIF(Data!$J$4:$J$10000,B6,Data!$S$4:$S$10000)</f>
        <v>40.95000000000001</v>
      </c>
      <c r="E6">
        <v>65821</v>
      </c>
      <c r="F6" s="3">
        <f>SUMIFS(Data!$S$4:$S$685,Data!$J$4:$J$685,$E6,Data!$L$4:$L$685,F$4)</f>
        <v>40.95000000000001</v>
      </c>
      <c r="G6" s="3">
        <f>SUMIFS(Data!$S$4:$S$685,Data!$J$4:$J$685,$E6,Data!$L$4:$L$685,G$4)</f>
        <v>0</v>
      </c>
      <c r="H6" s="3">
        <f t="shared" ref="H6:H29" si="0">SUM(F6:G6)</f>
        <v>40.95000000000001</v>
      </c>
      <c r="K6" s="29">
        <v>65802</v>
      </c>
      <c r="L6" s="69"/>
      <c r="M6" s="69">
        <v>23017.950000000012</v>
      </c>
      <c r="N6" s="69"/>
      <c r="O6" s="69">
        <v>23017.950000000012</v>
      </c>
      <c r="S6" t="str">
        <v>45020</v>
      </c>
      <c r="T6" t="str">
        <f>_xlfn.XLOOKUP(S6,Data!$G$4:$G$1000,Data!$H$4:$H$1000,"")</f>
        <v>Electricity</v>
      </c>
      <c r="U6" s="85">
        <f>SUMIF(Data!$G$4:$G$10000,$S$5:$S$36,Data!$S$4:$S$10000)</f>
        <v>590.82999999999993</v>
      </c>
      <c r="W6" s="33">
        <f t="shared" ref="W6:W35" si="1">SUM(X6:AB6)</f>
        <v>590.83000000000004</v>
      </c>
      <c r="X6">
        <f>SUMIFS(Data!$S$4:$S$1000,Data!$G$4:$G$1000,$S6,Data!$U$4:$U$1000,X$4)</f>
        <v>242.07999999999998</v>
      </c>
      <c r="Y6">
        <f>SUMIFS(Data!$S$4:$S$1000,Data!$G$4:$G$1000,$S6,Data!$U$4:$U$1000,Y$4)</f>
        <v>32.35</v>
      </c>
      <c r="Z6" s="3">
        <f>SUMIFS(Data!$S$4:$S$1000,Data!$G$4:$G$1000,$S6,Data!$U$4:$U$1000,Z$4)</f>
        <v>56.650000000000006</v>
      </c>
      <c r="AA6" s="3">
        <f>SUMIFS(Data!$S$4:$S$1000,Data!$G$4:$G$1000,$S6,Data!$U$4:$U$1000,AA$4)</f>
        <v>259.75</v>
      </c>
      <c r="AB6" s="3">
        <f>SUMIFS(Data!$S$4:$S$1000,Data!$G$4:$G$1000,$S6,Data!$U$4:$U$1000,AB$4)</f>
        <v>0</v>
      </c>
      <c r="AE6">
        <v>5010</v>
      </c>
      <c r="AF6" t="s">
        <v>35</v>
      </c>
      <c r="AH6">
        <v>474.67</v>
      </c>
      <c r="AI6">
        <v>474.65</v>
      </c>
      <c r="AJ6">
        <v>2373.33</v>
      </c>
      <c r="AK6">
        <v>1582.22</v>
      </c>
      <c r="AM6">
        <v>4904.87</v>
      </c>
      <c r="AP6" t="str">
        <f>_xlfn.XLOOKUP(AQ6,SetUp!$F$3:$F$206,SetUp!$D$3:$D$206)</f>
        <v>B25</v>
      </c>
      <c r="AQ6" t="s">
        <v>897</v>
      </c>
      <c r="AS6" t="str">
        <f>_xlfn.XLOOKUP(AT6,SetUp!$J$23:$J$62,SetUp!$H$23:$H$62,"")</f>
        <v>XN-2</v>
      </c>
      <c r="AT6" t="s">
        <v>916</v>
      </c>
    </row>
    <row r="7" spans="2:46" x14ac:dyDescent="0.25">
      <c r="B7">
        <v>65802</v>
      </c>
      <c r="C7" s="3">
        <f>SUMIF(Data!$J$4:$J$10000,B7,Data!$S$4:$S$10000)</f>
        <v>23017.950000000012</v>
      </c>
      <c r="E7">
        <v>65802</v>
      </c>
      <c r="F7" s="3">
        <f>SUMIFS(Data!$S$4:$S$685,Data!$J$4:$J$685,$E7,Data!$L$4:$L$685,F$4)</f>
        <v>23017.950000000012</v>
      </c>
      <c r="G7" s="3">
        <f>SUMIFS(Data!$S$4:$S$685,Data!$J$4:$J$685,$E7,Data!$L$4:$L$685,G$4)</f>
        <v>0</v>
      </c>
      <c r="H7" s="3">
        <f t="shared" si="0"/>
        <v>23017.950000000012</v>
      </c>
      <c r="K7" s="29">
        <v>65803</v>
      </c>
      <c r="L7" s="69"/>
      <c r="M7" s="69">
        <v>1640.3899999999999</v>
      </c>
      <c r="N7" s="69"/>
      <c r="O7" s="69">
        <v>1640.3899999999999</v>
      </c>
      <c r="S7" t="str">
        <v>46150</v>
      </c>
      <c r="T7" t="str">
        <f>_xlfn.XLOOKUP(S7,Data!$G$4:$G$1000,Data!$H$4:$H$1000,"")</f>
        <v>Printed matter</v>
      </c>
      <c r="U7" s="85">
        <f>SUMIF(Data!$G$4:$G$10000,$S$5:$S$36,Data!$S$4:$S$10000)</f>
        <v>46.6</v>
      </c>
      <c r="W7" s="33">
        <f t="shared" si="1"/>
        <v>46.599999999999994</v>
      </c>
      <c r="X7">
        <f>SUMIFS(Data!$S$4:$S$1000,Data!$G$4:$G$1000,$S7,Data!$U$4:$U$1000,X$4)</f>
        <v>11.79</v>
      </c>
      <c r="Y7">
        <f>SUMIFS(Data!$S$4:$S$1000,Data!$G$4:$G$1000,$S7,Data!$U$4:$U$1000,Y$4)</f>
        <v>0</v>
      </c>
      <c r="Z7" s="3">
        <f>SUMIFS(Data!$S$4:$S$1000,Data!$G$4:$G$1000,$S7,Data!$U$4:$U$1000,Z$4)</f>
        <v>19.079999999999998</v>
      </c>
      <c r="AA7" s="3">
        <f>SUMIFS(Data!$S$4:$S$1000,Data!$G$4:$G$1000,$S7,Data!$U$4:$U$1000,AA$4)</f>
        <v>15.73</v>
      </c>
      <c r="AB7" s="3">
        <f>SUMIFS(Data!$S$4:$S$1000,Data!$G$4:$G$1000,$S7,Data!$U$4:$U$1000,AB$4)</f>
        <v>0</v>
      </c>
      <c r="AE7">
        <v>5020</v>
      </c>
      <c r="AF7" t="s">
        <v>23</v>
      </c>
      <c r="AH7">
        <v>32.35</v>
      </c>
      <c r="AI7">
        <v>56.650000000000006</v>
      </c>
      <c r="AJ7">
        <v>259.75</v>
      </c>
      <c r="AK7">
        <v>242.07999999999998</v>
      </c>
      <c r="AM7">
        <v>590.82999999999993</v>
      </c>
      <c r="AP7" t="str">
        <f>_xlfn.XLOOKUP(AQ7,SetUp!$F$3:$F$206,SetUp!$D$3:$D$206)</f>
        <v>B26</v>
      </c>
      <c r="AQ7" t="s">
        <v>898</v>
      </c>
      <c r="AS7" t="str">
        <f>_xlfn.XLOOKUP(AT7,SetUp!$J$23:$J$62,SetUp!$H$23:$H$62,"")</f>
        <v>XN-3</v>
      </c>
      <c r="AT7" t="s">
        <v>917</v>
      </c>
    </row>
    <row r="8" spans="2:46" x14ac:dyDescent="0.25">
      <c r="B8">
        <v>65804</v>
      </c>
      <c r="C8" s="3">
        <f>SUMIF(Data!$J$4:$J$10000,B8,Data!$S$4:$S$10000)</f>
        <v>9712.2899999999991</v>
      </c>
      <c r="E8">
        <v>65804</v>
      </c>
      <c r="F8" s="3">
        <f>SUMIFS(Data!$S$4:$S$685,Data!$J$4:$J$685,$E8,Data!$L$4:$L$685,F$4)</f>
        <v>9712.2899999999991</v>
      </c>
      <c r="G8" s="3">
        <f>SUMIFS(Data!$S$4:$S$685,Data!$J$4:$J$685,$E8,Data!$L$4:$L$685,G$4)</f>
        <v>0</v>
      </c>
      <c r="H8" s="3">
        <f t="shared" si="0"/>
        <v>9712.2899999999991</v>
      </c>
      <c r="K8" s="29">
        <v>65804</v>
      </c>
      <c r="L8" s="69"/>
      <c r="M8" s="69">
        <v>9712.2899999999991</v>
      </c>
      <c r="N8" s="69"/>
      <c r="O8" s="69">
        <v>9712.2899999999991</v>
      </c>
      <c r="S8" t="str">
        <v>47622</v>
      </c>
      <c r="T8" t="str">
        <f>_xlfn.XLOOKUP(S8,Data!$G$4:$G$1000,Data!$H$4:$H$1000,"")</f>
        <v>Health care (Regional offices)</v>
      </c>
      <c r="U8" s="85">
        <f>SUMIF(Data!$G$4:$G$10000,$S$5:$S$36,Data!$S$4:$S$10000)</f>
        <v>1117.6000000000001</v>
      </c>
      <c r="W8" s="33">
        <f t="shared" si="1"/>
        <v>1117.5999999999999</v>
      </c>
      <c r="X8">
        <f>SUMIFS(Data!$S$4:$S$1000,Data!$G$4:$G$1000,$S8,Data!$U$4:$U$1000,X$4)</f>
        <v>583.98</v>
      </c>
      <c r="Y8">
        <f>SUMIFS(Data!$S$4:$S$1000,Data!$G$4:$G$1000,$S8,Data!$U$4:$U$1000,Y$4)</f>
        <v>43.13</v>
      </c>
      <c r="Z8" s="3">
        <f>SUMIFS(Data!$S$4:$S$1000,Data!$G$4:$G$1000,$S8,Data!$U$4:$U$1000,Z$4)</f>
        <v>490.49</v>
      </c>
      <c r="AA8" s="3">
        <f>SUMIFS(Data!$S$4:$S$1000,Data!$G$4:$G$1000,$S8,Data!$U$4:$U$1000,AA$4)</f>
        <v>0</v>
      </c>
      <c r="AB8" s="3">
        <f>SUMIFS(Data!$S$4:$S$1000,Data!$G$4:$G$1000,$S8,Data!$U$4:$U$1000,AB$4)</f>
        <v>0</v>
      </c>
      <c r="AE8">
        <v>5060</v>
      </c>
      <c r="AF8" t="s">
        <v>47</v>
      </c>
      <c r="AJ8">
        <v>90</v>
      </c>
      <c r="AK8">
        <v>80</v>
      </c>
      <c r="AM8">
        <v>170</v>
      </c>
      <c r="AP8" t="str">
        <f>_xlfn.XLOOKUP(AQ8,SetUp!$F$3:$F$206,SetUp!$D$3:$D$206)</f>
        <v>B27</v>
      </c>
      <c r="AQ8" t="s">
        <v>899</v>
      </c>
      <c r="AS8" t="str">
        <f>_xlfn.XLOOKUP(AT8,SetUp!$J$23:$J$62,SetUp!$H$23:$H$62,"")</f>
        <v>XN-4</v>
      </c>
      <c r="AT8" t="s">
        <v>918</v>
      </c>
    </row>
    <row r="9" spans="2:46" x14ac:dyDescent="0.25">
      <c r="B9">
        <v>65807</v>
      </c>
      <c r="C9" s="3">
        <f>SUMIF(Data!$J$4:$J$10000,B9,Data!$S$4:$S$10000)</f>
        <v>494.40999999999991</v>
      </c>
      <c r="E9">
        <v>65807</v>
      </c>
      <c r="F9" s="3">
        <f>SUMIFS(Data!$S$4:$S$685,Data!$J$4:$J$685,$E9,Data!$L$4:$L$685,F$4)</f>
        <v>494.40999999999991</v>
      </c>
      <c r="G9" s="3">
        <f>SUMIFS(Data!$S$4:$S$685,Data!$J$4:$J$685,$E9,Data!$L$4:$L$685,G$4)</f>
        <v>0</v>
      </c>
      <c r="H9" s="3">
        <f t="shared" si="0"/>
        <v>494.40999999999991</v>
      </c>
      <c r="K9" s="29">
        <v>65805</v>
      </c>
      <c r="L9" s="69"/>
      <c r="M9" s="69">
        <v>2200.6499999999996</v>
      </c>
      <c r="N9" s="69"/>
      <c r="O9" s="69">
        <v>2200.6499999999996</v>
      </c>
      <c r="S9" t="str">
        <v>47390</v>
      </c>
      <c r="T9" t="str">
        <f>_xlfn.XLOOKUP(S9,Data!$G$4:$G$1000,Data!$H$4:$H$1000,"")</f>
        <v>Other employee benefits</v>
      </c>
      <c r="U9" s="85">
        <f>SUMIF(Data!$G$4:$G$10000,$S$5:$S$36,Data!$S$4:$S$10000)</f>
        <v>820.20999999999992</v>
      </c>
      <c r="W9" s="33">
        <f t="shared" si="1"/>
        <v>820.21</v>
      </c>
      <c r="X9">
        <f>SUMIFS(Data!$S$4:$S$1000,Data!$G$4:$G$1000,$S9,Data!$U$4:$U$1000,X$4)</f>
        <v>242.9</v>
      </c>
      <c r="Y9">
        <f>SUMIFS(Data!$S$4:$S$1000,Data!$G$4:$G$1000,$S9,Data!$U$4:$U$1000,Y$4)</f>
        <v>158.76</v>
      </c>
      <c r="Z9" s="3">
        <f>SUMIFS(Data!$S$4:$S$1000,Data!$G$4:$G$1000,$S9,Data!$U$4:$U$1000,Z$4)</f>
        <v>169.22</v>
      </c>
      <c r="AA9" s="3">
        <f>SUMIFS(Data!$S$4:$S$1000,Data!$G$4:$G$1000,$S9,Data!$U$4:$U$1000,AA$4)</f>
        <v>249.33</v>
      </c>
      <c r="AB9" s="3">
        <f>SUMIFS(Data!$S$4:$S$1000,Data!$G$4:$G$1000,$S9,Data!$U$4:$U$1000,AB$4)</f>
        <v>0</v>
      </c>
      <c r="AE9">
        <v>5460</v>
      </c>
      <c r="AF9" t="s">
        <v>37</v>
      </c>
      <c r="AH9">
        <v>35.9</v>
      </c>
      <c r="AI9">
        <v>25.05</v>
      </c>
      <c r="AJ9">
        <v>116.76</v>
      </c>
      <c r="AK9">
        <v>23</v>
      </c>
      <c r="AM9">
        <v>200.71</v>
      </c>
      <c r="AP9" t="str">
        <f>_xlfn.XLOOKUP(AQ9,SetUp!$F$3:$F$206,SetUp!$D$3:$D$206)</f>
        <v>B28</v>
      </c>
      <c r="AQ9" t="s">
        <v>900</v>
      </c>
      <c r="AS9" t="str">
        <f>_xlfn.XLOOKUP(AT9,SetUp!$J$23:$J$62,SetUp!$H$23:$H$62,"")</f>
        <v>XN-5</v>
      </c>
      <c r="AT9" t="s">
        <v>919</v>
      </c>
    </row>
    <row r="10" spans="2:46" x14ac:dyDescent="0.25">
      <c r="B10">
        <v>65806</v>
      </c>
      <c r="C10" s="3">
        <f>SUMIF(Data!$J$4:$J$10000,B10,Data!$S$4:$S$10000)</f>
        <v>581.05999999999995</v>
      </c>
      <c r="E10">
        <v>65806</v>
      </c>
      <c r="F10" s="3">
        <f>SUMIFS(Data!$S$4:$S$685,Data!$J$4:$J$685,$E10,Data!$L$4:$L$685,F$4)</f>
        <v>581.05999999999995</v>
      </c>
      <c r="G10" s="3">
        <f>SUMIFS(Data!$S$4:$S$685,Data!$J$4:$J$685,$E10,Data!$L$4:$L$685,G$4)</f>
        <v>0</v>
      </c>
      <c r="H10" s="3">
        <f t="shared" si="0"/>
        <v>581.05999999999995</v>
      </c>
      <c r="K10" s="29">
        <v>65806</v>
      </c>
      <c r="L10" s="69"/>
      <c r="M10" s="69">
        <v>581.05999999999995</v>
      </c>
      <c r="N10" s="69"/>
      <c r="O10" s="69">
        <v>581.05999999999995</v>
      </c>
      <c r="S10" t="str">
        <v>47211</v>
      </c>
      <c r="T10" t="str">
        <f>_xlfn.XLOOKUP(S10,Data!$G$4:$G$1000,Data!$H$4:$H$1000,"")</f>
        <v>Salary (employees outside HO)</v>
      </c>
      <c r="U10" s="85">
        <f>SUMIF(Data!$G$4:$G$10000,$S$5:$S$36,Data!$S$4:$S$10000)</f>
        <v>53162.87000000001</v>
      </c>
      <c r="W10" s="33">
        <f t="shared" si="1"/>
        <v>53162.869999999995</v>
      </c>
      <c r="X10">
        <f>SUMIFS(Data!$S$4:$S$1000,Data!$G$4:$G$1000,$S10,Data!$U$4:$U$1000,X$4)</f>
        <v>10379.61</v>
      </c>
      <c r="Y10">
        <f>SUMIFS(Data!$S$4:$S$1000,Data!$G$4:$G$1000,$S10,Data!$U$4:$U$1000,Y$4)</f>
        <v>16979.18</v>
      </c>
      <c r="Z10" s="3">
        <f>SUMIFS(Data!$S$4:$S$1000,Data!$G$4:$G$1000,$S10,Data!$U$4:$U$1000,Z$4)</f>
        <v>17052.46</v>
      </c>
      <c r="AA10" s="3">
        <f>SUMIFS(Data!$S$4:$S$1000,Data!$G$4:$G$1000,$S10,Data!$U$4:$U$1000,AA$4)</f>
        <v>8751.619999999999</v>
      </c>
      <c r="AB10" s="3">
        <f>SUMIFS(Data!$S$4:$S$1000,Data!$G$4:$G$1000,$S10,Data!$U$4:$U$1000,AB$4)</f>
        <v>0</v>
      </c>
      <c r="AE10">
        <v>5510</v>
      </c>
      <c r="AF10" t="s">
        <v>45</v>
      </c>
      <c r="AH10">
        <v>0</v>
      </c>
      <c r="AI10">
        <v>16</v>
      </c>
      <c r="AM10">
        <v>16</v>
      </c>
      <c r="AP10" t="str">
        <f>_xlfn.XLOOKUP(AQ10,SetUp!$F$3:$F$206,SetUp!$D$3:$D$206)</f>
        <v>B29</v>
      </c>
      <c r="AQ10" t="s">
        <v>901</v>
      </c>
      <c r="AS10" t="str">
        <f>_xlfn.XLOOKUP(AT10,SetUp!$J$23:$J$62,SetUp!$H$23:$H$62,"")</f>
        <v>XN-6</v>
      </c>
      <c r="AT10" t="s">
        <v>920</v>
      </c>
    </row>
    <row r="11" spans="2:46" x14ac:dyDescent="0.25">
      <c r="B11">
        <v>65801</v>
      </c>
      <c r="C11" s="3">
        <f>SUMIF(Data!$J$4:$J$10000,B11,Data!$S$4:$S$10000)</f>
        <v>1438.92</v>
      </c>
      <c r="E11">
        <v>65801</v>
      </c>
      <c r="F11" s="3">
        <f>SUMIFS(Data!$S$4:$S$685,Data!$J$4:$J$685,$E11,Data!$L$4:$L$685,F$4)</f>
        <v>1438.92</v>
      </c>
      <c r="G11" s="3">
        <f>SUMIFS(Data!$S$4:$S$685,Data!$J$4:$J$685,$E11,Data!$L$4:$L$685,G$4)</f>
        <v>0</v>
      </c>
      <c r="H11" s="3">
        <f t="shared" si="0"/>
        <v>1438.92</v>
      </c>
      <c r="K11" s="29">
        <v>65807</v>
      </c>
      <c r="L11" s="69"/>
      <c r="M11" s="69">
        <v>494.40999999999991</v>
      </c>
      <c r="N11" s="69"/>
      <c r="O11" s="69">
        <v>494.40999999999991</v>
      </c>
      <c r="S11" t="str">
        <v>47090</v>
      </c>
      <c r="T11" t="str">
        <f>_xlfn.XLOOKUP(S11,Data!$G$4:$G$1000,Data!$H$4:$H$1000,"")</f>
        <v>Change in accrued holiday pay provision</v>
      </c>
      <c r="U11" s="85">
        <f>SUMIF(Data!$G$4:$G$10000,$S$5:$S$36,Data!$S$4:$S$10000)</f>
        <v>142.67000000000002</v>
      </c>
      <c r="W11" s="33">
        <f t="shared" si="1"/>
        <v>142.67000000000002</v>
      </c>
      <c r="X11">
        <f>SUMIFS(Data!$S$4:$S$1000,Data!$G$4:$G$1000,$S11,Data!$U$4:$U$1000,X$4)</f>
        <v>142.67000000000002</v>
      </c>
      <c r="Y11">
        <f>SUMIFS(Data!$S$4:$S$1000,Data!$G$4:$G$1000,$S11,Data!$U$4:$U$1000,Y$4)</f>
        <v>0</v>
      </c>
      <c r="Z11" s="3">
        <f>SUMIFS(Data!$S$4:$S$1000,Data!$G$4:$G$1000,$S11,Data!$U$4:$U$1000,Z$4)</f>
        <v>0</v>
      </c>
      <c r="AA11" s="3">
        <f>SUMIFS(Data!$S$4:$S$1000,Data!$G$4:$G$1000,$S11,Data!$U$4:$U$1000,AA$4)</f>
        <v>0</v>
      </c>
      <c r="AB11" s="3">
        <f>SUMIFS(Data!$S$4:$S$1000,Data!$G$4:$G$1000,$S11,Data!$U$4:$U$1000,AB$4)</f>
        <v>0</v>
      </c>
      <c r="AE11">
        <v>5520</v>
      </c>
      <c r="AF11" t="s">
        <v>21</v>
      </c>
      <c r="AH11">
        <v>46.2</v>
      </c>
      <c r="AI11">
        <v>46.2</v>
      </c>
      <c r="AK11">
        <v>53.9</v>
      </c>
      <c r="AM11">
        <v>146.30000000000001</v>
      </c>
      <c r="AP11" t="str">
        <f>_xlfn.XLOOKUP(AQ11,SetUp!$F$3:$F$206,SetUp!$D$3:$D$206)</f>
        <v>B30</v>
      </c>
      <c r="AQ11" t="s">
        <v>902</v>
      </c>
      <c r="AS11" t="str">
        <f>_xlfn.XLOOKUP(AT11,SetUp!$J$23:$J$62,SetUp!$H$23:$H$62,"")</f>
        <v>XN-7</v>
      </c>
      <c r="AT11" t="s">
        <v>921</v>
      </c>
    </row>
    <row r="12" spans="2:46" x14ac:dyDescent="0.25">
      <c r="B12">
        <v>65805</v>
      </c>
      <c r="C12" s="3">
        <f>SUMIF(Data!$J$4:$J$10000,B12,Data!$S$4:$S$10000)</f>
        <v>2200.6499999999996</v>
      </c>
      <c r="E12">
        <v>65805</v>
      </c>
      <c r="F12" s="3">
        <f>SUMIFS(Data!$S$4:$S$685,Data!$J$4:$J$685,$E12,Data!$L$4:$L$685,F$4)</f>
        <v>2200.6499999999996</v>
      </c>
      <c r="G12" s="3">
        <f>SUMIFS(Data!$S$4:$S$685,Data!$J$4:$J$685,$E12,Data!$L$4:$L$685,G$4)</f>
        <v>0</v>
      </c>
      <c r="H12" s="3">
        <f t="shared" si="0"/>
        <v>2200.6499999999996</v>
      </c>
      <c r="K12" s="29">
        <v>65808</v>
      </c>
      <c r="L12" s="69"/>
      <c r="M12" s="69">
        <v>7400</v>
      </c>
      <c r="N12" s="69"/>
      <c r="O12" s="69">
        <v>7400</v>
      </c>
      <c r="S12" t="str">
        <v>47217</v>
      </c>
      <c r="T12" t="str">
        <f>_xlfn.XLOOKUP(S12,Data!$G$4:$G$1000,Data!$H$4:$H$1000,"")</f>
        <v>Severance pay</v>
      </c>
      <c r="U12" s="85">
        <f>SUMIF(Data!$G$4:$G$10000,$S$5:$S$36,Data!$S$4:$S$10000)</f>
        <v>3684.97</v>
      </c>
      <c r="W12" s="33">
        <f t="shared" si="1"/>
        <v>3684.9700000000007</v>
      </c>
      <c r="X12">
        <f>SUMIFS(Data!$S$4:$S$1000,Data!$G$4:$G$1000,$S12,Data!$U$4:$U$1000,X$4)</f>
        <v>1233.3500000000004</v>
      </c>
      <c r="Y12">
        <f>SUMIFS(Data!$S$4:$S$1000,Data!$G$4:$G$1000,$S12,Data!$U$4:$U$1000,Y$4)</f>
        <v>0</v>
      </c>
      <c r="Z12" s="3">
        <f>SUMIFS(Data!$S$4:$S$1000,Data!$G$4:$G$1000,$S12,Data!$U$4:$U$1000,Z$4)</f>
        <v>1954.3600000000004</v>
      </c>
      <c r="AA12" s="3">
        <f>SUMIFS(Data!$S$4:$S$1000,Data!$G$4:$G$1000,$S12,Data!$U$4:$U$1000,AA$4)</f>
        <v>497.25999999999993</v>
      </c>
      <c r="AB12" s="3">
        <f>SUMIFS(Data!$S$4:$S$1000,Data!$G$4:$G$1000,$S12,Data!$U$4:$U$1000,AB$4)</f>
        <v>0</v>
      </c>
      <c r="AE12">
        <v>5812</v>
      </c>
      <c r="AF12" t="s">
        <v>209</v>
      </c>
      <c r="AJ12">
        <v>1175.3999999999999</v>
      </c>
      <c r="AK12">
        <v>16.399999999999999</v>
      </c>
      <c r="AM12">
        <v>1191.8</v>
      </c>
      <c r="AP12" t="str">
        <f>_xlfn.XLOOKUP(AQ12,SetUp!$F$3:$F$206,SetUp!$D$3:$D$206)</f>
        <v>B31</v>
      </c>
      <c r="AQ12" t="s">
        <v>903</v>
      </c>
      <c r="AS12" t="str">
        <f>_xlfn.XLOOKUP(AT12,SetUp!$J$23:$J$62,SetUp!$H$23:$H$62,"")</f>
        <v>XN-8</v>
      </c>
      <c r="AT12" t="s">
        <v>922</v>
      </c>
    </row>
    <row r="13" spans="2:46" x14ac:dyDescent="0.25">
      <c r="B13">
        <v>65827</v>
      </c>
      <c r="C13" s="3">
        <f>SUMIF(Data!$J$4:$J$10000,B13,Data!$S$4:$S$10000)</f>
        <v>329.74999999999994</v>
      </c>
      <c r="E13">
        <v>65827</v>
      </c>
      <c r="F13" s="3">
        <f>SUMIFS(Data!$S$4:$S$685,Data!$J$4:$J$685,$E13,Data!$L$4:$L$685,F$4)</f>
        <v>329.74999999999994</v>
      </c>
      <c r="G13" s="3">
        <f>SUMIFS(Data!$S$4:$S$685,Data!$J$4:$J$685,$E13,Data!$L$4:$L$685,G$4)</f>
        <v>0</v>
      </c>
      <c r="H13" s="3">
        <f t="shared" si="0"/>
        <v>329.74999999999994</v>
      </c>
      <c r="K13" s="29">
        <v>65809</v>
      </c>
      <c r="L13" s="69"/>
      <c r="M13" s="69">
        <v>3700</v>
      </c>
      <c r="N13" s="69"/>
      <c r="O13" s="69">
        <v>3700</v>
      </c>
      <c r="S13" t="str">
        <v>46570</v>
      </c>
      <c r="T13" t="str">
        <f>_xlfn.XLOOKUP(S13,Data!$G$4:$G$1000,Data!$H$4:$H$1000,"")</f>
        <v>Banking costs</v>
      </c>
      <c r="U13" s="85">
        <f>SUMIF(Data!$G$4:$G$10000,$S$5:$S$36,Data!$S$4:$S$10000)</f>
        <v>400.28000000000009</v>
      </c>
      <c r="W13" s="33">
        <f t="shared" si="1"/>
        <v>400.28000000000003</v>
      </c>
      <c r="X13">
        <f>SUMIFS(Data!$S$4:$S$1000,Data!$G$4:$G$1000,$S13,Data!$U$4:$U$1000,X$4)</f>
        <v>211.3</v>
      </c>
      <c r="Y13">
        <f>SUMIFS(Data!$S$4:$S$1000,Data!$G$4:$G$1000,$S13,Data!$U$4:$U$1000,Y$4)</f>
        <v>88.8</v>
      </c>
      <c r="Z13" s="3">
        <f>SUMIFS(Data!$S$4:$S$1000,Data!$G$4:$G$1000,$S13,Data!$U$4:$U$1000,Z$4)</f>
        <v>86.69</v>
      </c>
      <c r="AA13" s="3">
        <f>SUMIFS(Data!$S$4:$S$1000,Data!$G$4:$G$1000,$S13,Data!$U$4:$U$1000,AA$4)</f>
        <v>13.490000000000002</v>
      </c>
      <c r="AB13" s="3">
        <f>SUMIFS(Data!$S$4:$S$1000,Data!$G$4:$G$1000,$S13,Data!$U$4:$U$1000,AB$4)</f>
        <v>0</v>
      </c>
      <c r="AE13">
        <v>5813</v>
      </c>
      <c r="AF13" t="s">
        <v>206</v>
      </c>
      <c r="AH13">
        <v>22.79</v>
      </c>
      <c r="AM13">
        <v>22.79</v>
      </c>
      <c r="AP13" t="str">
        <f>_xlfn.XLOOKUP(AQ13,SetUp!$F$3:$F$206,SetUp!$D$3:$D$206)</f>
        <v>B32</v>
      </c>
      <c r="AQ13" t="s">
        <v>904</v>
      </c>
      <c r="AS13" t="str">
        <f>_xlfn.XLOOKUP(AT13,SetUp!$J$23:$J$62,SetUp!$H$23:$H$62,"")</f>
        <v>XN-9</v>
      </c>
      <c r="AT13" t="s">
        <v>923</v>
      </c>
    </row>
    <row r="14" spans="2:46" x14ac:dyDescent="0.25">
      <c r="B14">
        <v>65808</v>
      </c>
      <c r="C14" s="3">
        <f>SUMIF(Data!$J$4:$J$10000,B14,Data!$S$4:$S$10000)</f>
        <v>7400</v>
      </c>
      <c r="E14">
        <v>65808</v>
      </c>
      <c r="F14" s="3">
        <f>SUMIFS(Data!$S$4:$S$685,Data!$J$4:$J$685,$E14,Data!$L$4:$L$685,F$4)</f>
        <v>7400</v>
      </c>
      <c r="G14" s="3">
        <f>SUMIFS(Data!$S$4:$S$685,Data!$J$4:$J$685,$E14,Data!$L$4:$L$685,G$4)</f>
        <v>0</v>
      </c>
      <c r="H14" s="3">
        <f t="shared" si="0"/>
        <v>7400</v>
      </c>
      <c r="K14" s="29">
        <v>65810</v>
      </c>
      <c r="L14" s="69"/>
      <c r="M14" s="69">
        <v>0</v>
      </c>
      <c r="N14" s="69"/>
      <c r="O14" s="69">
        <v>0</v>
      </c>
      <c r="S14" t="str">
        <v>47586</v>
      </c>
      <c r="T14" t="str">
        <f>_xlfn.XLOOKUP(S14,Data!$G$4:$G$1000,Data!$H$4:$H$1000,"")</f>
        <v>Personnel insurance (employees outside HO)</v>
      </c>
      <c r="U14" s="85">
        <f>SUMIF(Data!$G$4:$G$10000,$S$5:$S$36,Data!$S$4:$S$10000)</f>
        <v>352.77</v>
      </c>
      <c r="W14" s="33">
        <f t="shared" si="1"/>
        <v>352.77</v>
      </c>
      <c r="X14">
        <f>SUMIFS(Data!$S$4:$S$1000,Data!$G$4:$G$1000,$S14,Data!$U$4:$U$1000,X$4)</f>
        <v>59.280000000000008</v>
      </c>
      <c r="Y14">
        <f>SUMIFS(Data!$S$4:$S$1000,Data!$G$4:$G$1000,$S14,Data!$U$4:$U$1000,Y$4)</f>
        <v>137.84</v>
      </c>
      <c r="Z14" s="3">
        <f>SUMIFS(Data!$S$4:$S$1000,Data!$G$4:$G$1000,$S14,Data!$U$4:$U$1000,Z$4)</f>
        <v>74.669999999999987</v>
      </c>
      <c r="AA14" s="3">
        <f>SUMIFS(Data!$S$4:$S$1000,Data!$G$4:$G$1000,$S14,Data!$U$4:$U$1000,AA$4)</f>
        <v>80.980000000000018</v>
      </c>
      <c r="AB14" s="3">
        <f>SUMIFS(Data!$S$4:$S$1000,Data!$G$4:$G$1000,$S14,Data!$U$4:$U$1000,AB$4)</f>
        <v>0</v>
      </c>
      <c r="AE14">
        <v>5832</v>
      </c>
      <c r="AF14" t="s">
        <v>207</v>
      </c>
      <c r="AH14">
        <v>60</v>
      </c>
      <c r="AI14">
        <v>215</v>
      </c>
      <c r="AK14">
        <v>97.32</v>
      </c>
      <c r="AM14">
        <v>372.32</v>
      </c>
      <c r="AP14" t="str">
        <f>_xlfn.XLOOKUP(AQ14,SetUp!$F$3:$F$206,SetUp!$D$3:$D$206)</f>
        <v>B33</v>
      </c>
      <c r="AQ14" t="s">
        <v>905</v>
      </c>
      <c r="AS14" t="str">
        <f>_xlfn.XLOOKUP(AT14,SetUp!$J$23:$J$62,SetUp!$H$23:$H$62,"")</f>
        <v>XN-10</v>
      </c>
      <c r="AT14" t="s">
        <v>924</v>
      </c>
    </row>
    <row r="15" spans="2:46" x14ac:dyDescent="0.25">
      <c r="B15">
        <v>65809</v>
      </c>
      <c r="C15" s="3">
        <f>SUMIF(Data!$J$4:$J$10000,B15,Data!$S$4:$S$10000)</f>
        <v>3700</v>
      </c>
      <c r="E15">
        <v>65809</v>
      </c>
      <c r="F15" s="3">
        <f>SUMIFS(Data!$S$4:$S$685,Data!$J$4:$J$685,$E15,Data!$L$4:$L$685,F$4)</f>
        <v>3700</v>
      </c>
      <c r="G15" s="3">
        <f>SUMIFS(Data!$S$4:$S$685,Data!$J$4:$J$685,$E15,Data!$L$4:$L$685,G$4)</f>
        <v>0</v>
      </c>
      <c r="H15" s="3">
        <f t="shared" si="0"/>
        <v>3700</v>
      </c>
      <c r="K15" s="29">
        <v>65813</v>
      </c>
      <c r="L15" s="69"/>
      <c r="M15" s="69">
        <v>1339.74</v>
      </c>
      <c r="N15" s="69"/>
      <c r="O15" s="69">
        <v>1339.74</v>
      </c>
      <c r="S15" t="str">
        <v>46990</v>
      </c>
      <c r="T15" t="str">
        <f>_xlfn.XLOOKUP(S15,Data!$G$4:$G$1000,Data!$H$4:$H$1000,"")</f>
        <v>Other external expenses</v>
      </c>
      <c r="U15" s="85">
        <f>SUMIF(Data!$G$4:$G$10000,$S$5:$S$36,Data!$S$4:$S$10000)</f>
        <v>281.5800000000001</v>
      </c>
      <c r="W15" s="33">
        <f t="shared" si="1"/>
        <v>281.58000000000004</v>
      </c>
      <c r="X15">
        <f>SUMIFS(Data!$S$4:$S$1000,Data!$G$4:$G$1000,$S15,Data!$U$4:$U$1000,X$4)</f>
        <v>56.050000000000004</v>
      </c>
      <c r="Y15">
        <f>SUMIFS(Data!$S$4:$S$1000,Data!$G$4:$G$1000,$S15,Data!$U$4:$U$1000,Y$4)</f>
        <v>93.04000000000002</v>
      </c>
      <c r="Z15" s="3">
        <f>SUMIFS(Data!$S$4:$S$1000,Data!$G$4:$G$1000,$S15,Data!$U$4:$U$1000,Z$4)</f>
        <v>78.519999999999982</v>
      </c>
      <c r="AA15" s="3">
        <f>SUMIFS(Data!$S$4:$S$1000,Data!$G$4:$G$1000,$S15,Data!$U$4:$U$1000,AA$4)</f>
        <v>53.97</v>
      </c>
      <c r="AB15" s="3">
        <f>SUMIFS(Data!$S$4:$S$1000,Data!$G$4:$G$1000,$S15,Data!$U$4:$U$1000,AB$4)</f>
        <v>0</v>
      </c>
      <c r="AE15">
        <v>5890</v>
      </c>
      <c r="AF15" t="s">
        <v>42</v>
      </c>
      <c r="AH15">
        <v>440</v>
      </c>
      <c r="AJ15">
        <v>4</v>
      </c>
      <c r="AK15">
        <v>51.06</v>
      </c>
      <c r="AM15">
        <v>495.06</v>
      </c>
      <c r="AP15" t="str">
        <f>_xlfn.XLOOKUP(AQ15,SetUp!$F$3:$F$206,SetUp!$D$3:$D$206)</f>
        <v>B31</v>
      </c>
      <c r="AQ15" t="s">
        <v>903</v>
      </c>
      <c r="AS15" t="str">
        <f>_xlfn.XLOOKUP(AT15,SetUp!$J$23:$J$62,SetUp!$H$23:$H$62,"")</f>
        <v>XN-4</v>
      </c>
      <c r="AT15" t="s">
        <v>918</v>
      </c>
    </row>
    <row r="16" spans="2:46" x14ac:dyDescent="0.25">
      <c r="B16">
        <v>65820</v>
      </c>
      <c r="C16" s="3">
        <f>SUMIF(Data!$J$4:$J$10000,B16,Data!$S$4:$S$10000)</f>
        <v>4904.87</v>
      </c>
      <c r="E16">
        <v>65820</v>
      </c>
      <c r="F16" s="3">
        <f>SUMIFS(Data!$S$4:$S$685,Data!$J$4:$J$685,$E16,Data!$L$4:$L$685,F$4)</f>
        <v>4904.87</v>
      </c>
      <c r="G16" s="3">
        <f>SUMIFS(Data!$S$4:$S$685,Data!$J$4:$J$685,$E16,Data!$L$4:$L$685,G$4)</f>
        <v>0</v>
      </c>
      <c r="H16" s="3">
        <f t="shared" si="0"/>
        <v>4904.87</v>
      </c>
      <c r="K16" s="29">
        <v>65814</v>
      </c>
      <c r="L16" s="69"/>
      <c r="M16" s="69">
        <v>1689.85</v>
      </c>
      <c r="N16" s="69"/>
      <c r="O16" s="69">
        <v>1689.85</v>
      </c>
      <c r="S16" t="str">
        <v>49561</v>
      </c>
      <c r="T16" t="str">
        <f>_xlfn.XLOOKUP(S16,Data!$G$4:$G$1000,Data!$H$4:$H$1000,"")</f>
        <v>Internal expenses, employee costs</v>
      </c>
      <c r="U16" s="85">
        <f>SUMIF(Data!$G$4:$G$10000,$S$5:$S$36,Data!$S$4:$S$10000)</f>
        <v>7400</v>
      </c>
      <c r="W16" s="33">
        <f t="shared" si="1"/>
        <v>7400</v>
      </c>
      <c r="X16">
        <f>SUMIFS(Data!$S$4:$S$1000,Data!$G$4:$G$1000,$S16,Data!$U$4:$U$1000,X$4)</f>
        <v>1700</v>
      </c>
      <c r="Y16">
        <f>SUMIFS(Data!$S$4:$S$1000,Data!$G$4:$G$1000,$S16,Data!$U$4:$U$1000,Y$4)</f>
        <v>1500</v>
      </c>
      <c r="Z16" s="3">
        <f>SUMIFS(Data!$S$4:$S$1000,Data!$G$4:$G$1000,$S16,Data!$U$4:$U$1000,Z$4)</f>
        <v>2100</v>
      </c>
      <c r="AA16" s="3">
        <f>SUMIFS(Data!$S$4:$S$1000,Data!$G$4:$G$1000,$S16,Data!$U$4:$U$1000,AA$4)</f>
        <v>2100</v>
      </c>
      <c r="AB16" s="3">
        <f>SUMIFS(Data!$S$4:$S$1000,Data!$G$4:$G$1000,$S16,Data!$U$4:$U$1000,AB$4)</f>
        <v>0</v>
      </c>
      <c r="AE16">
        <v>6150</v>
      </c>
      <c r="AF16" t="s">
        <v>24</v>
      </c>
      <c r="AI16">
        <v>19.079999999999998</v>
      </c>
      <c r="AJ16">
        <v>15.73</v>
      </c>
      <c r="AK16">
        <v>11.79</v>
      </c>
      <c r="AM16">
        <v>46.6</v>
      </c>
      <c r="AP16" t="str">
        <f>_xlfn.XLOOKUP(AQ16,SetUp!$F$3:$F$206,SetUp!$D$3:$D$206)</f>
        <v>B31</v>
      </c>
      <c r="AQ16" t="s">
        <v>903</v>
      </c>
      <c r="AS16" t="str">
        <f>_xlfn.XLOOKUP(AT16,SetUp!$J$23:$J$62,SetUp!$H$23:$H$62,"")</f>
        <v>XN-5</v>
      </c>
      <c r="AT16" t="s">
        <v>919</v>
      </c>
    </row>
    <row r="17" spans="2:46" x14ac:dyDescent="0.25">
      <c r="B17">
        <v>65830</v>
      </c>
      <c r="C17" s="3">
        <f>SUMIF(Data!$J$4:$J$10000,B17,Data!$S$4:$S$10000)</f>
        <v>92630.469999999987</v>
      </c>
      <c r="E17">
        <v>65830</v>
      </c>
      <c r="F17" s="3">
        <f>SUMIFS(Data!$S$4:$S$685,Data!$J$4:$J$685,$E17,Data!$L$4:$L$685,F$4)</f>
        <v>92630.469999999987</v>
      </c>
      <c r="G17" s="3">
        <f>SUMIFS(Data!$S$4:$S$685,Data!$J$4:$J$685,$E17,Data!$L$4:$L$685,G$4)</f>
        <v>0</v>
      </c>
      <c r="H17" s="3">
        <f t="shared" si="0"/>
        <v>92630.469999999987</v>
      </c>
      <c r="K17" s="29">
        <v>65820</v>
      </c>
      <c r="L17" s="69"/>
      <c r="M17" s="69">
        <v>4904.87</v>
      </c>
      <c r="N17" s="69"/>
      <c r="O17" s="69">
        <v>4904.87</v>
      </c>
      <c r="S17" t="str">
        <v>49510</v>
      </c>
      <c r="T17" t="str">
        <f>_xlfn.XLOOKUP(S17,Data!$G$4:$G$1000,Data!$H$4:$H$1000,"")</f>
        <v>Internal expenses, support TA/FC</v>
      </c>
      <c r="U17" s="85">
        <f>SUMIF(Data!$G$4:$G$10000,$S$5:$S$36,Data!$S$4:$S$10000)</f>
        <v>3700</v>
      </c>
      <c r="W17" s="33">
        <f t="shared" si="1"/>
        <v>3700</v>
      </c>
      <c r="X17">
        <f>SUMIFS(Data!$S$4:$S$1000,Data!$G$4:$G$1000,$S17,Data!$U$4:$U$1000,X$4)</f>
        <v>1300</v>
      </c>
      <c r="Y17">
        <f>SUMIFS(Data!$S$4:$S$1000,Data!$G$4:$G$1000,$S17,Data!$U$4:$U$1000,Y$4)</f>
        <v>1000</v>
      </c>
      <c r="Z17" s="3">
        <f>SUMIFS(Data!$S$4:$S$1000,Data!$G$4:$G$1000,$S17,Data!$U$4:$U$1000,Z$4)</f>
        <v>600</v>
      </c>
      <c r="AA17" s="3">
        <f>SUMIFS(Data!$S$4:$S$1000,Data!$G$4:$G$1000,$S17,Data!$U$4:$U$1000,AA$4)</f>
        <v>800</v>
      </c>
      <c r="AB17" s="3">
        <f>SUMIFS(Data!$S$4:$S$1000,Data!$G$4:$G$1000,$S17,Data!$U$4:$U$1000,AB$4)</f>
        <v>0</v>
      </c>
      <c r="AE17">
        <v>6212</v>
      </c>
      <c r="AF17" t="s">
        <v>36</v>
      </c>
      <c r="AH17">
        <v>15.14</v>
      </c>
      <c r="AI17">
        <v>11.28</v>
      </c>
      <c r="AJ17">
        <v>72.899999999999991</v>
      </c>
      <c r="AK17">
        <v>33.1</v>
      </c>
      <c r="AM17">
        <v>132.41999999999999</v>
      </c>
      <c r="AP17" t="str">
        <f>_xlfn.XLOOKUP(AQ17,SetUp!$F$3:$F$206,SetUp!$D$3:$D$206)</f>
        <v>B31</v>
      </c>
      <c r="AQ17" t="s">
        <v>903</v>
      </c>
      <c r="AS17" t="str">
        <f>_xlfn.XLOOKUP(AT17,SetUp!$J$23:$J$62,SetUp!$H$23:$H$62,"")</f>
        <v>XN-6</v>
      </c>
      <c r="AT17" t="s">
        <v>920</v>
      </c>
    </row>
    <row r="18" spans="2:46" x14ac:dyDescent="0.25">
      <c r="B18">
        <v>65803</v>
      </c>
      <c r="C18" s="3">
        <f>SUMIF(Data!$J$4:$J$10000,B18,Data!$S$4:$S$10000)</f>
        <v>1640.3899999999999</v>
      </c>
      <c r="E18">
        <v>65803</v>
      </c>
      <c r="F18" s="3">
        <f>SUMIFS(Data!$S$4:$S$685,Data!$J$4:$J$685,$E18,Data!$L$4:$L$685,F$4)</f>
        <v>1640.3899999999999</v>
      </c>
      <c r="G18" s="3">
        <f>SUMIFS(Data!$S$4:$S$685,Data!$J$4:$J$685,$E18,Data!$L$4:$L$685,G$4)</f>
        <v>0</v>
      </c>
      <c r="H18" s="3">
        <f t="shared" si="0"/>
        <v>1640.3899999999999</v>
      </c>
      <c r="K18" s="29">
        <v>65821</v>
      </c>
      <c r="L18" s="69"/>
      <c r="M18" s="69">
        <v>40.95000000000001</v>
      </c>
      <c r="N18" s="69"/>
      <c r="O18" s="69">
        <v>40.95000000000001</v>
      </c>
      <c r="S18" t="str">
        <v>45010</v>
      </c>
      <c r="T18" t="str">
        <f>_xlfn.XLOOKUP(S18,Data!$G$4:$G$1000,Data!$H$4:$H$1000,"")</f>
        <v>Rent</v>
      </c>
      <c r="U18" s="85">
        <f>SUMIF(Data!$G$4:$G$10000,$S$5:$S$36,Data!$S$4:$S$10000)</f>
        <v>4904.87</v>
      </c>
      <c r="W18" s="33">
        <f t="shared" si="1"/>
        <v>4904.87</v>
      </c>
      <c r="X18">
        <f>SUMIFS(Data!$S$4:$S$1000,Data!$G$4:$G$1000,$S18,Data!$U$4:$U$1000,X$4)</f>
        <v>1582.22</v>
      </c>
      <c r="Y18">
        <f>SUMIFS(Data!$S$4:$S$1000,Data!$G$4:$G$1000,$S18,Data!$U$4:$U$1000,Y$4)</f>
        <v>474.67</v>
      </c>
      <c r="Z18" s="3">
        <f>SUMIFS(Data!$S$4:$S$1000,Data!$G$4:$G$1000,$S18,Data!$U$4:$U$1000,Z$4)</f>
        <v>474.65</v>
      </c>
      <c r="AA18" s="3">
        <f>SUMIFS(Data!$S$4:$S$1000,Data!$G$4:$G$1000,$S18,Data!$U$4:$U$1000,AA$4)</f>
        <v>2373.33</v>
      </c>
      <c r="AB18" s="3">
        <f>SUMIFS(Data!$S$4:$S$1000,Data!$G$4:$G$1000,$S18,Data!$U$4:$U$1000,AB$4)</f>
        <v>0</v>
      </c>
      <c r="AE18">
        <v>6230</v>
      </c>
      <c r="AF18" t="s">
        <v>46</v>
      </c>
      <c r="AJ18">
        <v>145.19999999999999</v>
      </c>
      <c r="AK18">
        <v>96.8</v>
      </c>
      <c r="AM18">
        <v>242</v>
      </c>
      <c r="AP18" t="str">
        <f>_xlfn.XLOOKUP(AQ18,SetUp!$F$3:$F$206,SetUp!$D$3:$D$206)</f>
        <v>B37</v>
      </c>
      <c r="AQ18" t="s">
        <v>909</v>
      </c>
      <c r="AS18" t="str">
        <f>_xlfn.XLOOKUP(AT18,SetUp!$J$23:$J$62,SetUp!$H$23:$H$62,"")</f>
        <v>XN-7</v>
      </c>
      <c r="AT18" t="s">
        <v>921</v>
      </c>
    </row>
    <row r="19" spans="2:46" x14ac:dyDescent="0.25">
      <c r="B19">
        <v>65814</v>
      </c>
      <c r="C19" s="3">
        <f>SUMIF(Data!$J$4:$J$10000,B19,Data!$S$4:$S$10000)</f>
        <v>1689.85</v>
      </c>
      <c r="E19">
        <v>65814</v>
      </c>
      <c r="F19" s="3">
        <f>SUMIFS(Data!$S$4:$S$685,Data!$J$4:$J$685,$E19,Data!$L$4:$L$685,F$4)</f>
        <v>1689.85</v>
      </c>
      <c r="G19" s="3">
        <f>SUMIFS(Data!$S$4:$S$685,Data!$J$4:$J$685,$E19,Data!$L$4:$L$685,G$4)</f>
        <v>0</v>
      </c>
      <c r="H19" s="3">
        <f t="shared" si="0"/>
        <v>1689.85</v>
      </c>
      <c r="K19" s="29">
        <v>65822</v>
      </c>
      <c r="L19" s="69"/>
      <c r="M19" s="69">
        <v>1725.2700000000007</v>
      </c>
      <c r="N19" s="69"/>
      <c r="O19" s="69">
        <v>1725.2700000000007</v>
      </c>
      <c r="S19" t="str">
        <v>46212</v>
      </c>
      <c r="T19" t="str">
        <f>_xlfn.XLOOKUP(S19,Data!$G$4:$G$1000,Data!$H$4:$H$1000,"")</f>
        <v>Mobile telephone</v>
      </c>
      <c r="U19" s="85">
        <f>SUMIF(Data!$G$4:$G$10000,$S$5:$S$36,Data!$S$4:$S$10000)</f>
        <v>132.41999999999999</v>
      </c>
      <c r="W19" s="33">
        <f t="shared" si="1"/>
        <v>132.41999999999999</v>
      </c>
      <c r="X19">
        <f>SUMIFS(Data!$S$4:$S$1000,Data!$G$4:$G$1000,$S19,Data!$U$4:$U$1000,X$4)</f>
        <v>33.1</v>
      </c>
      <c r="Y19">
        <f>SUMIFS(Data!$S$4:$S$1000,Data!$G$4:$G$1000,$S19,Data!$U$4:$U$1000,Y$4)</f>
        <v>15.14</v>
      </c>
      <c r="Z19" s="3">
        <f>SUMIFS(Data!$S$4:$S$1000,Data!$G$4:$G$1000,$S19,Data!$U$4:$U$1000,Z$4)</f>
        <v>11.28</v>
      </c>
      <c r="AA19" s="3">
        <f>SUMIFS(Data!$S$4:$S$1000,Data!$G$4:$G$1000,$S19,Data!$U$4:$U$1000,AA$4)</f>
        <v>72.899999999999991</v>
      </c>
      <c r="AB19" s="3">
        <f>SUMIFS(Data!$S$4:$S$1000,Data!$G$4:$G$1000,$S19,Data!$U$4:$U$1000,AB$4)</f>
        <v>0</v>
      </c>
      <c r="AE19">
        <v>6310</v>
      </c>
      <c r="AF19" t="s">
        <v>38</v>
      </c>
      <c r="AH19">
        <v>36.96</v>
      </c>
      <c r="AI19">
        <v>0</v>
      </c>
      <c r="AJ19">
        <v>105.84</v>
      </c>
      <c r="AK19">
        <v>70.56</v>
      </c>
      <c r="AM19">
        <v>213.36</v>
      </c>
      <c r="AP19" t="str">
        <f>_xlfn.XLOOKUP(AQ19,SetUp!$F$3:$F$206,SetUp!$D$3:$D$206)</f>
        <v>B38</v>
      </c>
      <c r="AQ19" t="s">
        <v>910</v>
      </c>
      <c r="AS19" t="str">
        <f>_xlfn.XLOOKUP(AT19,SetUp!$J$23:$J$62,SetUp!$H$23:$H$62,"")</f>
        <v>XN-5</v>
      </c>
      <c r="AT19" t="s">
        <v>919</v>
      </c>
    </row>
    <row r="20" spans="2:46" x14ac:dyDescent="0.25">
      <c r="B20">
        <v>65834</v>
      </c>
      <c r="C20" s="3">
        <f>SUMIF(Data!$J$4:$J$10000,B20,Data!$S$4:$S$10000)</f>
        <v>5653.16</v>
      </c>
      <c r="E20">
        <v>65834</v>
      </c>
      <c r="F20" s="3">
        <f>SUMIFS(Data!$S$4:$S$685,Data!$J$4:$J$685,$E20,Data!$L$4:$L$685,F$4)</f>
        <v>5653.16</v>
      </c>
      <c r="G20" s="3">
        <f>SUMIFS(Data!$S$4:$S$685,Data!$J$4:$J$685,$E20,Data!$L$4:$L$685,G$4)</f>
        <v>0</v>
      </c>
      <c r="H20" s="3">
        <f t="shared" si="0"/>
        <v>5653.16</v>
      </c>
      <c r="K20" s="29">
        <v>65827</v>
      </c>
      <c r="L20" s="69"/>
      <c r="M20" s="69">
        <v>329.74999999999994</v>
      </c>
      <c r="N20" s="69"/>
      <c r="O20" s="69">
        <v>329.74999999999994</v>
      </c>
      <c r="S20" t="str">
        <v>45460</v>
      </c>
      <c r="T20" t="str">
        <f>_xlfn.XLOOKUP(S20,Data!$G$4:$G$1000,Data!$H$4:$H$1000,"")</f>
        <v>Consumable materials</v>
      </c>
      <c r="U20" s="85">
        <f>SUMIF(Data!$G$4:$G$10000,$S$5:$S$36,Data!$S$4:$S$10000)</f>
        <v>200.71</v>
      </c>
      <c r="W20" s="33">
        <f t="shared" si="1"/>
        <v>200.71</v>
      </c>
      <c r="X20">
        <f>SUMIFS(Data!$S$4:$S$1000,Data!$G$4:$G$1000,$S20,Data!$U$4:$U$1000,X$4)</f>
        <v>23</v>
      </c>
      <c r="Y20">
        <f>SUMIFS(Data!$S$4:$S$1000,Data!$G$4:$G$1000,$S20,Data!$U$4:$U$1000,Y$4)</f>
        <v>35.9</v>
      </c>
      <c r="Z20" s="3">
        <f>SUMIFS(Data!$S$4:$S$1000,Data!$G$4:$G$1000,$S20,Data!$U$4:$U$1000,Z$4)</f>
        <v>25.05</v>
      </c>
      <c r="AA20" s="3">
        <f>SUMIFS(Data!$S$4:$S$1000,Data!$G$4:$G$1000,$S20,Data!$U$4:$U$1000,AA$4)</f>
        <v>116.76</v>
      </c>
      <c r="AB20" s="3">
        <f>SUMIFS(Data!$S$4:$S$1000,Data!$G$4:$G$1000,$S20,Data!$U$4:$U$1000,AB$4)</f>
        <v>0</v>
      </c>
      <c r="AE20">
        <v>6523</v>
      </c>
      <c r="AF20" t="s">
        <v>206</v>
      </c>
      <c r="AH20">
        <v>300</v>
      </c>
      <c r="AI20">
        <v>440</v>
      </c>
      <c r="AK20">
        <v>440</v>
      </c>
      <c r="AM20">
        <v>1180</v>
      </c>
      <c r="AP20" t="str">
        <f>_xlfn.XLOOKUP(AQ20,SetUp!$F$3:$F$206,SetUp!$D$3:$D$206)</f>
        <v>B39</v>
      </c>
      <c r="AQ20" t="s">
        <v>911</v>
      </c>
      <c r="AS20" t="str">
        <f>_xlfn.XLOOKUP(AT20,SetUp!$J$23:$J$62,SetUp!$H$23:$H$62,"")</f>
        <v>XN-6</v>
      </c>
      <c r="AT20" t="s">
        <v>920</v>
      </c>
    </row>
    <row r="21" spans="2:46" x14ac:dyDescent="0.25">
      <c r="B21">
        <v>65832</v>
      </c>
      <c r="C21" s="3">
        <f>SUMIF(Data!$J$4:$J$10000,B21,Data!$S$4:$S$10000)</f>
        <v>820.39</v>
      </c>
      <c r="E21">
        <v>65832</v>
      </c>
      <c r="F21" s="3">
        <f>SUMIFS(Data!$S$4:$S$685,Data!$J$4:$J$685,$E21,Data!$L$4:$L$685,F$4)</f>
        <v>820.39</v>
      </c>
      <c r="G21" s="3">
        <f>SUMIFS(Data!$S$4:$S$685,Data!$J$4:$J$685,$E21,Data!$L$4:$L$685,G$4)</f>
        <v>0</v>
      </c>
      <c r="H21" s="3">
        <f t="shared" si="0"/>
        <v>820.39</v>
      </c>
      <c r="K21" s="29">
        <v>65830</v>
      </c>
      <c r="L21" s="69"/>
      <c r="M21" s="69">
        <v>92630.469999999987</v>
      </c>
      <c r="N21" s="69"/>
      <c r="O21" s="69">
        <v>92630.469999999987</v>
      </c>
      <c r="S21" t="str">
        <v>46310</v>
      </c>
      <c r="T21" t="str">
        <f>_xlfn.XLOOKUP(S21,Data!$G$4:$G$1000,Data!$H$4:$H$1000,"")</f>
        <v>Corporate insurance</v>
      </c>
      <c r="U21" s="85">
        <f>SUMIF(Data!$G$4:$G$10000,$S$5:$S$36,Data!$S$4:$S$10000)</f>
        <v>213.35999999999996</v>
      </c>
      <c r="W21" s="33">
        <f t="shared" si="1"/>
        <v>213.36</v>
      </c>
      <c r="X21">
        <f>SUMIFS(Data!$S$4:$S$1000,Data!$G$4:$G$1000,$S21,Data!$U$4:$U$1000,X$4)</f>
        <v>70.56</v>
      </c>
      <c r="Y21">
        <f>SUMIFS(Data!$S$4:$S$1000,Data!$G$4:$G$1000,$S21,Data!$U$4:$U$1000,Y$4)</f>
        <v>36.96</v>
      </c>
      <c r="Z21" s="3">
        <f>SUMIFS(Data!$S$4:$S$1000,Data!$G$4:$G$1000,$S21,Data!$U$4:$U$1000,Z$4)</f>
        <v>0</v>
      </c>
      <c r="AA21" s="3">
        <f>SUMIFS(Data!$S$4:$S$1000,Data!$G$4:$G$1000,$S21,Data!$U$4:$U$1000,AA$4)</f>
        <v>105.84</v>
      </c>
      <c r="AB21" s="3">
        <f>SUMIFS(Data!$S$4:$S$1000,Data!$G$4:$G$1000,$S21,Data!$U$4:$U$1000,AB$4)</f>
        <v>0</v>
      </c>
      <c r="AE21">
        <v>6570</v>
      </c>
      <c r="AF21" t="s">
        <v>30</v>
      </c>
      <c r="AH21">
        <v>88.8</v>
      </c>
      <c r="AI21">
        <v>86.69</v>
      </c>
      <c r="AJ21">
        <v>13.490000000000002</v>
      </c>
      <c r="AK21">
        <v>211.3</v>
      </c>
      <c r="AM21">
        <v>400.28000000000003</v>
      </c>
      <c r="AP21" t="str">
        <f>_xlfn.XLOOKUP(AQ21,SetUp!$F$3:$F$206,SetUp!$D$3:$D$206)</f>
        <v>B40</v>
      </c>
      <c r="AQ21" t="s">
        <v>912</v>
      </c>
      <c r="AS21" t="str">
        <f>_xlfn.XLOOKUP(AT21,SetUp!$J$23:$J$62,SetUp!$H$23:$H$62,"")</f>
        <v>XN-7</v>
      </c>
      <c r="AT21" t="s">
        <v>921</v>
      </c>
    </row>
    <row r="22" spans="2:46" x14ac:dyDescent="0.25">
      <c r="B22">
        <v>66131</v>
      </c>
      <c r="C22" s="3">
        <f>SUMIF(Data!$J$4:$J$10000,B22,Data!$S$4:$S$10000)</f>
        <v>4035.0000000000009</v>
      </c>
      <c r="E22">
        <v>66131</v>
      </c>
      <c r="F22" s="3">
        <f>SUMIFS(Data!$S$4:$S$685,Data!$J$4:$J$685,$E22,Data!$L$4:$L$685,F$4)</f>
        <v>0</v>
      </c>
      <c r="G22" s="3">
        <f>SUMIFS(Data!$S$4:$S$685,Data!$J$4:$J$685,$E22,Data!$L$4:$L$685,G$4)</f>
        <v>4035.0000000000009</v>
      </c>
      <c r="H22" s="3">
        <f t="shared" si="0"/>
        <v>4035.0000000000009</v>
      </c>
      <c r="K22" s="29">
        <v>65832</v>
      </c>
      <c r="L22" s="69"/>
      <c r="M22" s="69">
        <v>820.39</v>
      </c>
      <c r="N22" s="69"/>
      <c r="O22" s="69">
        <v>820.39</v>
      </c>
      <c r="S22" t="str">
        <v>44323</v>
      </c>
      <c r="T22" t="str">
        <f>_xlfn.XLOOKUP(S22,Data!$G$4:$G$1000,Data!$H$4:$H$1000,"")</f>
        <v>Sub granting</v>
      </c>
      <c r="U22" s="85">
        <f>SUMIF(Data!$G$4:$G$10000,$S$5:$S$36,Data!$S$4:$S$10000)</f>
        <v>92630.469999999987</v>
      </c>
      <c r="W22" s="33">
        <f t="shared" si="1"/>
        <v>92630.47</v>
      </c>
      <c r="X22">
        <f>SUMIFS(Data!$S$4:$S$1000,Data!$G$4:$G$1000,$S22,Data!$U$4:$U$1000,X$4)</f>
        <v>24036.019999999997</v>
      </c>
      <c r="Y22">
        <f>SUMIFS(Data!$S$4:$S$1000,Data!$G$4:$G$1000,$S22,Data!$U$4:$U$1000,Y$4)</f>
        <v>12703.780000000006</v>
      </c>
      <c r="Z22" s="3">
        <f>SUMIFS(Data!$S$4:$S$1000,Data!$G$4:$G$1000,$S22,Data!$U$4:$U$1000,Z$4)</f>
        <v>25477.799999999996</v>
      </c>
      <c r="AA22" s="3">
        <f>SUMIFS(Data!$S$4:$S$1000,Data!$G$4:$G$1000,$S22,Data!$U$4:$U$1000,AA$4)</f>
        <v>30412.870000000003</v>
      </c>
      <c r="AB22" s="3">
        <f>SUMIFS(Data!$S$4:$S$1000,Data!$G$4:$G$1000,$S22,Data!$U$4:$U$1000,AB$4)</f>
        <v>0</v>
      </c>
      <c r="AE22">
        <v>6990</v>
      </c>
      <c r="AF22" t="s">
        <v>31</v>
      </c>
      <c r="AH22">
        <v>93.04000000000002</v>
      </c>
      <c r="AI22">
        <v>78.519999999999982</v>
      </c>
      <c r="AJ22">
        <v>53.97</v>
      </c>
      <c r="AK22">
        <v>56.050000000000004</v>
      </c>
      <c r="AM22">
        <v>281.58</v>
      </c>
      <c r="AP22" t="str">
        <f>_xlfn.XLOOKUP(AQ22,SetUp!$F$3:$F$206,SetUp!$D$3:$D$206)</f>
        <v>B41</v>
      </c>
      <c r="AQ22" t="s">
        <v>913</v>
      </c>
      <c r="AS22" t="str">
        <f>_xlfn.XLOOKUP(AT22,SetUp!$J$23:$J$62,SetUp!$H$23:$H$62,"")</f>
        <v>XN-8</v>
      </c>
      <c r="AT22" t="s">
        <v>922</v>
      </c>
    </row>
    <row r="23" spans="2:46" x14ac:dyDescent="0.25">
      <c r="B23">
        <v>66136</v>
      </c>
      <c r="C23" s="3">
        <f>SUMIF(Data!$J$4:$J$10000,B23,Data!$S$4:$S$10000)</f>
        <v>315.2</v>
      </c>
      <c r="E23">
        <v>66136</v>
      </c>
      <c r="F23" s="3">
        <f>SUMIFS(Data!$S$4:$S$685,Data!$J$4:$J$685,$E23,Data!$L$4:$L$685,F$4)</f>
        <v>0</v>
      </c>
      <c r="G23" s="3">
        <f>SUMIFS(Data!$S$4:$S$685,Data!$J$4:$J$685,$E23,Data!$L$4:$L$685,G$4)</f>
        <v>315.2</v>
      </c>
      <c r="H23" s="3">
        <f t="shared" si="0"/>
        <v>315.2</v>
      </c>
      <c r="K23" s="29">
        <v>65833</v>
      </c>
      <c r="L23" s="69"/>
      <c r="M23" s="69">
        <v>11853.599999999999</v>
      </c>
      <c r="N23" s="69"/>
      <c r="O23" s="69">
        <v>11853.599999999999</v>
      </c>
      <c r="S23" t="str">
        <v>47326</v>
      </c>
      <c r="T23" t="str">
        <f>_xlfn.XLOOKUP(S23,Data!$G$4:$G$1000,Data!$H$4:$H$1000,"")</f>
        <v>Subsistence allowances (employees outside HO)</v>
      </c>
      <c r="U23" s="85">
        <f>SUMIF(Data!$G$4:$G$10000,$S$5:$S$36,Data!$S$4:$S$10000)</f>
        <v>979</v>
      </c>
      <c r="W23" s="33">
        <f t="shared" si="1"/>
        <v>979</v>
      </c>
      <c r="X23">
        <f>SUMIFS(Data!$S$4:$S$1000,Data!$G$4:$G$1000,$S23,Data!$U$4:$U$1000,X$4)</f>
        <v>157.97000000000003</v>
      </c>
      <c r="Y23">
        <f>SUMIFS(Data!$S$4:$S$1000,Data!$G$4:$G$1000,$S23,Data!$U$4:$U$1000,Y$4)</f>
        <v>528.07000000000005</v>
      </c>
      <c r="Z23" s="3">
        <f>SUMIFS(Data!$S$4:$S$1000,Data!$G$4:$G$1000,$S23,Data!$U$4:$U$1000,Z$4)</f>
        <v>292.95999999999998</v>
      </c>
      <c r="AA23" s="3">
        <f>SUMIFS(Data!$S$4:$S$1000,Data!$G$4:$G$1000,$S23,Data!$U$4:$U$1000,AA$4)</f>
        <v>0</v>
      </c>
      <c r="AB23" s="3">
        <f>SUMIFS(Data!$S$4:$S$1000,Data!$G$4:$G$1000,$S23,Data!$U$4:$U$1000,AB$4)</f>
        <v>0</v>
      </c>
      <c r="AE23">
        <v>7090</v>
      </c>
      <c r="AF23" t="s">
        <v>28</v>
      </c>
      <c r="AK23">
        <v>142.67000000000002</v>
      </c>
      <c r="AM23">
        <v>142.67000000000002</v>
      </c>
      <c r="AP23" t="str">
        <f>_xlfn.XLOOKUP(AQ23,SetUp!$F$3:$F$206,SetUp!$D$3:$D$206)</f>
        <v>B42</v>
      </c>
      <c r="AQ23" t="s">
        <v>914</v>
      </c>
      <c r="AS23" t="str">
        <f>_xlfn.XLOOKUP(AT23,SetUp!$J$23:$J$62,SetUp!$H$23:$H$62,"")</f>
        <v>XN-9</v>
      </c>
      <c r="AT23" t="s">
        <v>923</v>
      </c>
    </row>
    <row r="24" spans="2:46" x14ac:dyDescent="0.25">
      <c r="B24">
        <v>66135</v>
      </c>
      <c r="C24" s="3">
        <f>SUMIF(Data!$J$4:$J$10000,B24,Data!$S$4:$S$10000)</f>
        <v>5731.99</v>
      </c>
      <c r="E24">
        <v>66135</v>
      </c>
      <c r="F24" s="3">
        <f>SUMIFS(Data!$S$4:$S$685,Data!$J$4:$J$685,$E24,Data!$L$4:$L$685,F$4)</f>
        <v>0</v>
      </c>
      <c r="G24" s="3">
        <f>SUMIFS(Data!$S$4:$S$685,Data!$J$4:$J$685,$E24,Data!$L$4:$L$685,G$4)</f>
        <v>5731.99</v>
      </c>
      <c r="H24" s="3">
        <f t="shared" si="0"/>
        <v>5731.99</v>
      </c>
      <c r="K24" s="29">
        <v>65834</v>
      </c>
      <c r="L24" s="69"/>
      <c r="M24" s="69">
        <v>5653.16</v>
      </c>
      <c r="N24" s="69"/>
      <c r="O24" s="69">
        <v>5653.16</v>
      </c>
      <c r="S24" t="str">
        <v>45813</v>
      </c>
      <c r="T24" t="str">
        <f>_xlfn.XLOOKUP(S24,Data!$G$4:$G$1000,Data!$H$4:$H$1000,"")</f>
        <v xml:space="preserve">Travel expenses, not in </v>
      </c>
      <c r="U24" s="85">
        <f>SUMIF(Data!$G$4:$G$10000,$S$5:$S$36,Data!$S$4:$S$10000)</f>
        <v>1202.79</v>
      </c>
      <c r="W24" s="33">
        <f t="shared" si="1"/>
        <v>1202.79</v>
      </c>
      <c r="X24">
        <f>SUMIFS(Data!$S$4:$S$1000,Data!$G$4:$G$1000,$S24,Data!$U$4:$U$1000,X$4)</f>
        <v>440</v>
      </c>
      <c r="Y24">
        <f>SUMIFS(Data!$S$4:$S$1000,Data!$G$4:$G$1000,$S24,Data!$U$4:$U$1000,Y$4)</f>
        <v>322.79000000000002</v>
      </c>
      <c r="Z24" s="3">
        <f>SUMIFS(Data!$S$4:$S$1000,Data!$G$4:$G$1000,$S24,Data!$U$4:$U$1000,Z$4)</f>
        <v>440</v>
      </c>
      <c r="AA24" s="3">
        <f>SUMIFS(Data!$S$4:$S$1000,Data!$G$4:$G$1000,$S24,Data!$U$4:$U$1000,AA$4)</f>
        <v>0</v>
      </c>
      <c r="AB24" s="3">
        <f>SUMIFS(Data!$S$4:$S$1000,Data!$G$4:$G$1000,$S24,Data!$U$4:$U$1000,AB$4)</f>
        <v>0</v>
      </c>
      <c r="AE24">
        <v>7211</v>
      </c>
      <c r="AF24" t="s">
        <v>203</v>
      </c>
      <c r="AH24">
        <v>16979.18</v>
      </c>
      <c r="AI24">
        <v>17052.46</v>
      </c>
      <c r="AJ24">
        <v>8751.619999999999</v>
      </c>
      <c r="AK24">
        <v>10379.61</v>
      </c>
      <c r="AM24">
        <v>53162.869999999995</v>
      </c>
      <c r="AP24" t="str">
        <f>_xlfn.XLOOKUP(AQ24,SetUp!$F$3:$F$206,SetUp!$D$3:$D$206)</f>
        <v>B27</v>
      </c>
      <c r="AQ24" t="s">
        <v>899</v>
      </c>
      <c r="AS24" t="str">
        <f>_xlfn.XLOOKUP(AT24,SetUp!$J$23:$J$62,SetUp!$H$23:$H$62,"")</f>
        <v>XN-10</v>
      </c>
      <c r="AT24" t="s">
        <v>924</v>
      </c>
    </row>
    <row r="25" spans="2:46" x14ac:dyDescent="0.25">
      <c r="B25">
        <v>66133</v>
      </c>
      <c r="C25" s="3">
        <f>SUMIF(Data!$J$4:$J$10000,B25,Data!$S$4:$S$10000)</f>
        <v>12006.49</v>
      </c>
      <c r="E25">
        <v>66133</v>
      </c>
      <c r="F25" s="3">
        <f>SUMIFS(Data!$S$4:$S$685,Data!$J$4:$J$685,$E25,Data!$L$4:$L$685,F$4)</f>
        <v>0</v>
      </c>
      <c r="G25" s="3">
        <f>SUMIFS(Data!$S$4:$S$685,Data!$J$4:$J$685,$E25,Data!$L$4:$L$685,G$4)</f>
        <v>12006.49</v>
      </c>
      <c r="H25" s="3">
        <f t="shared" si="0"/>
        <v>12006.49</v>
      </c>
      <c r="K25" s="29">
        <v>65899</v>
      </c>
      <c r="L25" s="69"/>
      <c r="M25" s="69">
        <v>11982.160400000001</v>
      </c>
      <c r="N25" s="69"/>
      <c r="O25" s="69">
        <v>11982.160400000001</v>
      </c>
      <c r="S25" t="str">
        <v>47639</v>
      </c>
      <c r="T25" t="str">
        <f>_xlfn.XLOOKUP(S25,Data!$G$4:$G$1000,Data!$H$4:$H$1000,"")</f>
        <v>Meeting expenses and similar</v>
      </c>
      <c r="U25" s="85">
        <f>SUMIF(Data!$G$4:$G$10000,$S$5:$S$36,Data!$S$4:$S$10000)</f>
        <v>18412.62</v>
      </c>
      <c r="W25" s="33">
        <f t="shared" si="1"/>
        <v>18412.62</v>
      </c>
      <c r="X25">
        <f>SUMIFS(Data!$S$4:$S$1000,Data!$G$4:$G$1000,$S25,Data!$U$4:$U$1000,X$4)</f>
        <v>5466.2</v>
      </c>
      <c r="Y25">
        <f>SUMIFS(Data!$S$4:$S$1000,Data!$G$4:$G$1000,$S25,Data!$U$4:$U$1000,Y$4)</f>
        <v>6517.0499999999993</v>
      </c>
      <c r="Z25" s="3">
        <f>SUMIFS(Data!$S$4:$S$1000,Data!$G$4:$G$1000,$S25,Data!$U$4:$U$1000,Z$4)</f>
        <v>6429.369999999999</v>
      </c>
      <c r="AA25" s="3">
        <f>SUMIFS(Data!$S$4:$S$1000,Data!$G$4:$G$1000,$S25,Data!$U$4:$U$1000,AA$4)</f>
        <v>0</v>
      </c>
      <c r="AB25" s="3">
        <f>SUMIFS(Data!$S$4:$S$1000,Data!$G$4:$G$1000,$S25,Data!$U$4:$U$1000,AB$4)</f>
        <v>0</v>
      </c>
      <c r="AE25">
        <v>7217</v>
      </c>
      <c r="AF25" t="s">
        <v>29</v>
      </c>
      <c r="AI25">
        <v>1954.3600000000004</v>
      </c>
      <c r="AJ25">
        <v>497.25999999999993</v>
      </c>
      <c r="AK25">
        <v>1233.3500000000004</v>
      </c>
      <c r="AM25">
        <v>3684.9700000000007</v>
      </c>
      <c r="AP25" t="str">
        <f>_xlfn.XLOOKUP(AQ25,SetUp!$F$3:$F$206,SetUp!$D$3:$D$206)</f>
        <v>B28</v>
      </c>
      <c r="AQ25" t="s">
        <v>900</v>
      </c>
      <c r="AS25" t="str">
        <f>_xlfn.XLOOKUP(AT25,SetUp!$J$23:$J$62,SetUp!$H$23:$H$62,"")</f>
        <v>XN-4</v>
      </c>
      <c r="AT25" t="s">
        <v>918</v>
      </c>
    </row>
    <row r="26" spans="2:46" x14ac:dyDescent="0.25">
      <c r="B26">
        <v>65833</v>
      </c>
      <c r="C26" s="3">
        <f>SUMIF(Data!$J$4:$J$10000,B26,Data!$S$4:$S$10000)</f>
        <v>11853.599999999999</v>
      </c>
      <c r="E26">
        <v>65833</v>
      </c>
      <c r="F26" s="3">
        <f>SUMIFS(Data!$S$4:$S$685,Data!$J$4:$J$685,$E26,Data!$L$4:$L$685,F$4)</f>
        <v>11853.599999999999</v>
      </c>
      <c r="G26" s="3">
        <f>SUMIFS(Data!$S$4:$S$685,Data!$J$4:$J$685,$E26,Data!$L$4:$L$685,G$4)</f>
        <v>0</v>
      </c>
      <c r="H26" s="3">
        <f t="shared" si="0"/>
        <v>11853.599999999999</v>
      </c>
      <c r="K26" s="29">
        <v>66131</v>
      </c>
      <c r="L26" s="69">
        <v>4035.0000000000009</v>
      </c>
      <c r="M26" s="69"/>
      <c r="N26" s="69"/>
      <c r="O26" s="69">
        <v>4035.0000000000009</v>
      </c>
      <c r="S26" t="str">
        <v>45832</v>
      </c>
      <c r="T26" t="str">
        <f>_xlfn.XLOOKUP(S26,Data!$G$4:$G$1000,Data!$H$4:$H$1000,"")</f>
        <v xml:space="preserve">Board and lodging, not in </v>
      </c>
      <c r="U26" s="85">
        <f>SUMIF(Data!$G$4:$G$10000,$S$5:$S$36,Data!$S$4:$S$10000)</f>
        <v>372.32</v>
      </c>
      <c r="W26" s="33">
        <f t="shared" si="1"/>
        <v>372.32</v>
      </c>
      <c r="X26">
        <f>SUMIFS(Data!$S$4:$S$1000,Data!$G$4:$G$1000,$S26,Data!$U$4:$U$1000,X$4)</f>
        <v>97.32</v>
      </c>
      <c r="Y26">
        <f>SUMIFS(Data!$S$4:$S$1000,Data!$G$4:$G$1000,$S26,Data!$U$4:$U$1000,Y$4)</f>
        <v>60</v>
      </c>
      <c r="Z26" s="3">
        <f>SUMIFS(Data!$S$4:$S$1000,Data!$G$4:$G$1000,$S26,Data!$U$4:$U$1000,Z$4)</f>
        <v>215</v>
      </c>
      <c r="AA26" s="3">
        <f>SUMIFS(Data!$S$4:$S$1000,Data!$G$4:$G$1000,$S26,Data!$U$4:$U$1000,AA$4)</f>
        <v>0</v>
      </c>
      <c r="AB26" s="3">
        <f>SUMIFS(Data!$S$4:$S$1000,Data!$G$4:$G$1000,$S26,Data!$U$4:$U$1000,AB$4)</f>
        <v>0</v>
      </c>
      <c r="AE26">
        <v>7321</v>
      </c>
      <c r="AF26" t="s">
        <v>210</v>
      </c>
      <c r="AK26">
        <v>316.54000000000002</v>
      </c>
      <c r="AM26">
        <v>316.54000000000002</v>
      </c>
      <c r="AP26" t="str">
        <f>_xlfn.XLOOKUP(AQ26,SetUp!$F$3:$F$206,SetUp!$D$3:$D$206)</f>
        <v>B35</v>
      </c>
      <c r="AQ26" t="s">
        <v>907</v>
      </c>
      <c r="AS26" t="str">
        <f>_xlfn.XLOOKUP(AT26,SetUp!$J$23:$J$62,SetUp!$H$23:$H$62,"")</f>
        <v>XN-5</v>
      </c>
      <c r="AT26" t="s">
        <v>919</v>
      </c>
    </row>
    <row r="27" spans="2:46" x14ac:dyDescent="0.25">
      <c r="B27">
        <v>65810</v>
      </c>
      <c r="C27" s="3">
        <f>SUMIF(Data!$J$4:$J$10000,B27,Data!$S$4:$S$10000)</f>
        <v>0</v>
      </c>
      <c r="E27">
        <v>65810</v>
      </c>
      <c r="F27" s="3">
        <f>SUMIFS(Data!$S$4:$S$685,Data!$J$4:$J$685,$E27,Data!$L$4:$L$685,F$4)</f>
        <v>0</v>
      </c>
      <c r="G27" s="3">
        <f>SUMIFS(Data!$S$4:$S$685,Data!$J$4:$J$685,$E27,Data!$L$4:$L$685,G$4)</f>
        <v>0</v>
      </c>
      <c r="H27" s="3">
        <f t="shared" si="0"/>
        <v>0</v>
      </c>
      <c r="K27" s="29">
        <v>66133</v>
      </c>
      <c r="L27" s="69">
        <v>12006.49</v>
      </c>
      <c r="M27" s="69"/>
      <c r="N27" s="69"/>
      <c r="O27" s="69">
        <v>12006.49</v>
      </c>
      <c r="S27" t="str">
        <v>45890</v>
      </c>
      <c r="T27" t="str">
        <f>_xlfn.XLOOKUP(S27,Data!$G$4:$G$1000,Data!$H$4:$H$1000,"")</f>
        <v>Other travel expenses</v>
      </c>
      <c r="U27" s="85">
        <f>SUMIF(Data!$G$4:$G$10000,$S$5:$S$36,Data!$S$4:$S$10000)</f>
        <v>495.06</v>
      </c>
      <c r="W27" s="33">
        <f t="shared" si="1"/>
        <v>495.06</v>
      </c>
      <c r="X27">
        <f>SUMIFS(Data!$S$4:$S$1000,Data!$G$4:$G$1000,$S27,Data!$U$4:$U$1000,X$4)</f>
        <v>51.06</v>
      </c>
      <c r="Y27">
        <f>SUMIFS(Data!$S$4:$S$1000,Data!$G$4:$G$1000,$S27,Data!$U$4:$U$1000,Y$4)</f>
        <v>440</v>
      </c>
      <c r="Z27" s="3">
        <f>SUMIFS(Data!$S$4:$S$1000,Data!$G$4:$G$1000,$S27,Data!$U$4:$U$1000,Z$4)</f>
        <v>0</v>
      </c>
      <c r="AA27" s="3">
        <f>SUMIFS(Data!$S$4:$S$1000,Data!$G$4:$G$1000,$S27,Data!$U$4:$U$1000,AA$4)</f>
        <v>4</v>
      </c>
      <c r="AB27" s="3">
        <f>SUMIFS(Data!$S$4:$S$1000,Data!$G$4:$G$1000,$S27,Data!$U$4:$U$1000,AB$4)</f>
        <v>0</v>
      </c>
      <c r="AE27">
        <v>7326</v>
      </c>
      <c r="AF27" t="s">
        <v>205</v>
      </c>
      <c r="AH27">
        <v>528.07000000000005</v>
      </c>
      <c r="AI27">
        <v>292.95999999999998</v>
      </c>
      <c r="AK27">
        <v>157.97000000000003</v>
      </c>
      <c r="AM27">
        <v>979</v>
      </c>
      <c r="AP27" t="str">
        <f>_xlfn.XLOOKUP(AQ27,SetUp!$F$3:$F$206,SetUp!$D$3:$D$206)</f>
        <v>B36</v>
      </c>
      <c r="AQ27" t="s">
        <v>908</v>
      </c>
      <c r="AS27" t="str">
        <f>_xlfn.XLOOKUP(AT27,SetUp!$J$23:$J$62,SetUp!$H$23:$H$62,"")</f>
        <v>XN-6</v>
      </c>
      <c r="AT27" t="s">
        <v>920</v>
      </c>
    </row>
    <row r="28" spans="2:46" x14ac:dyDescent="0.25">
      <c r="B28">
        <v>65813</v>
      </c>
      <c r="C28" s="3">
        <f>SUMIF(Data!$J$4:$J$10000,B28,Data!$S$4:$S$10000)</f>
        <v>1339.74</v>
      </c>
      <c r="E28">
        <v>65813</v>
      </c>
      <c r="F28" s="3">
        <f>SUMIFS(Data!$S$4:$S$685,Data!$J$4:$J$685,$E28,Data!$L$4:$L$685,F$4)</f>
        <v>1339.74</v>
      </c>
      <c r="G28" s="3">
        <f>SUMIFS(Data!$S$4:$S$685,Data!$J$4:$J$685,$E28,Data!$L$4:$L$685,G$4)</f>
        <v>0</v>
      </c>
      <c r="H28" s="3">
        <f t="shared" si="0"/>
        <v>1339.74</v>
      </c>
      <c r="K28" s="29">
        <v>66135</v>
      </c>
      <c r="L28" s="69">
        <v>5731.99</v>
      </c>
      <c r="M28" s="69"/>
      <c r="N28" s="69"/>
      <c r="O28" s="69">
        <v>5731.99</v>
      </c>
      <c r="S28" t="str">
        <v>45510</v>
      </c>
      <c r="T28" t="str">
        <f>_xlfn.XLOOKUP(S28,Data!$G$4:$G$1000,Data!$H$4:$H$1000,"")</f>
        <v>Repairs and maintenance of equipment</v>
      </c>
      <c r="U28" s="85">
        <f>SUMIF(Data!$G$4:$G$10000,$S$5:$S$36,Data!$S$4:$S$10000)</f>
        <v>16</v>
      </c>
      <c r="W28" s="33">
        <f t="shared" si="1"/>
        <v>16</v>
      </c>
      <c r="X28">
        <f>SUMIFS(Data!$S$4:$S$1000,Data!$G$4:$G$1000,$S28,Data!$U$4:$U$1000,X$4)</f>
        <v>0</v>
      </c>
      <c r="Y28">
        <f>SUMIFS(Data!$S$4:$S$1000,Data!$G$4:$G$1000,$S28,Data!$U$4:$U$1000,Y$4)</f>
        <v>0</v>
      </c>
      <c r="Z28" s="3">
        <f>SUMIFS(Data!$S$4:$S$1000,Data!$G$4:$G$1000,$S28,Data!$U$4:$U$1000,Z$4)</f>
        <v>16</v>
      </c>
      <c r="AA28" s="3">
        <f>SUMIFS(Data!$S$4:$S$1000,Data!$G$4:$G$1000,$S28,Data!$U$4:$U$1000,AA$4)</f>
        <v>0</v>
      </c>
      <c r="AB28" s="3">
        <f>SUMIFS(Data!$S$4:$S$1000,Data!$G$4:$G$1000,$S28,Data!$U$4:$U$1000,AB$4)</f>
        <v>0</v>
      </c>
      <c r="AE28">
        <v>7390</v>
      </c>
      <c r="AF28" t="s">
        <v>26</v>
      </c>
      <c r="AH28">
        <v>158.76</v>
      </c>
      <c r="AI28">
        <v>169.22</v>
      </c>
      <c r="AJ28">
        <v>249.33</v>
      </c>
      <c r="AK28">
        <v>242.9</v>
      </c>
      <c r="AM28">
        <v>820.21</v>
      </c>
      <c r="AP28" t="str">
        <f>_xlfn.XLOOKUP(AQ28,SetUp!$F$3:$F$206,SetUp!$D$3:$D$206)</f>
        <v>B37</v>
      </c>
      <c r="AQ28" t="s">
        <v>909</v>
      </c>
      <c r="AS28" t="str">
        <f>_xlfn.XLOOKUP(AT28,SetUp!$J$23:$J$62,SetUp!$H$23:$H$62,"")</f>
        <v>XN-7</v>
      </c>
      <c r="AT28" t="s">
        <v>921</v>
      </c>
    </row>
    <row r="29" spans="2:46" x14ac:dyDescent="0.25">
      <c r="B29">
        <v>65899</v>
      </c>
      <c r="C29" s="3">
        <f>SUMIF(Data!$J$4:$J$10000,B29,Data!$S$4:$S$10000)</f>
        <v>11982.160400000001</v>
      </c>
      <c r="E29">
        <v>65899</v>
      </c>
      <c r="F29" s="3">
        <f>SUMIFS(Data!$S$4:$S$685,Data!$J$4:$J$685,$E29,Data!$L$4:$L$685,F$4)</f>
        <v>0</v>
      </c>
      <c r="G29" s="3">
        <f>SUMIFS(Data!$S$4:$S$685,Data!$J$4:$J$685,$E29,Data!$L$4:$L$685,G$4)</f>
        <v>0</v>
      </c>
      <c r="H29" s="3">
        <f t="shared" si="0"/>
        <v>0</v>
      </c>
      <c r="K29" s="29">
        <v>66136</v>
      </c>
      <c r="L29" s="69">
        <v>315.2</v>
      </c>
      <c r="M29" s="69"/>
      <c r="N29" s="69"/>
      <c r="O29" s="69">
        <v>315.2</v>
      </c>
      <c r="S29" t="str">
        <v>48312</v>
      </c>
      <c r="T29" t="str">
        <f>_xlfn.XLOOKUP(S29,Data!$G$4:$G$1000,Data!$H$4:$H$1000,"")</f>
        <v>Interest income, abroad</v>
      </c>
      <c r="U29" s="85">
        <f>SUMIF(Data!$G$4:$G$10000,$S$5:$S$36,Data!$S$4:$S$10000)</f>
        <v>-64.239999999999995</v>
      </c>
      <c r="W29" s="33">
        <f t="shared" si="1"/>
        <v>-64.239999999999995</v>
      </c>
      <c r="X29">
        <f>SUMIFS(Data!$S$4:$S$1000,Data!$G$4:$G$1000,$S29,Data!$U$4:$U$1000,X$4)</f>
        <v>-51.72</v>
      </c>
      <c r="Y29">
        <f>SUMIFS(Data!$S$4:$S$1000,Data!$G$4:$G$1000,$S29,Data!$U$4:$U$1000,Y$4)</f>
        <v>0</v>
      </c>
      <c r="Z29" s="3">
        <f>SUMIFS(Data!$S$4:$S$1000,Data!$G$4:$G$1000,$S29,Data!$U$4:$U$1000,Z$4)</f>
        <v>-12.52</v>
      </c>
      <c r="AA29" s="3">
        <f>SUMIFS(Data!$S$4:$S$1000,Data!$G$4:$G$1000,$S29,Data!$U$4:$U$1000,AA$4)</f>
        <v>0</v>
      </c>
      <c r="AB29" s="3">
        <f>SUMIFS(Data!$S$4:$S$1000,Data!$G$4:$G$1000,$S29,Data!$U$4:$U$1000,AB$4)</f>
        <v>0</v>
      </c>
      <c r="AE29">
        <v>7586</v>
      </c>
      <c r="AF29" t="s">
        <v>204</v>
      </c>
      <c r="AH29">
        <v>137.84</v>
      </c>
      <c r="AI29">
        <v>74.669999999999987</v>
      </c>
      <c r="AJ29">
        <v>80.980000000000018</v>
      </c>
      <c r="AK29">
        <v>59.280000000000008</v>
      </c>
      <c r="AM29">
        <v>352.77000000000004</v>
      </c>
      <c r="AP29" t="str">
        <f>_xlfn.XLOOKUP(AQ29,SetUp!$F$3:$F$206,SetUp!$D$3:$D$206)</f>
        <v>B38</v>
      </c>
      <c r="AQ29" t="s">
        <v>910</v>
      </c>
      <c r="AS29" t="str">
        <f>_xlfn.XLOOKUP(AT29,SetUp!$J$23:$J$62,SetUp!$H$23:$H$62,"")</f>
        <v>XN-8</v>
      </c>
      <c r="AT29" t="s">
        <v>922</v>
      </c>
    </row>
    <row r="30" spans="2:46" x14ac:dyDescent="0.25">
      <c r="B30">
        <v>0</v>
      </c>
      <c r="C30" s="3">
        <f>SUMIF(Data!$J$4:$J$10000,B30,Data!$S$4:$S$10000)</f>
        <v>0</v>
      </c>
      <c r="E30">
        <v>0</v>
      </c>
      <c r="F30" s="3">
        <f>SUMIFS(Data!$S$4:$S$685,Data!$J$4:$J$685,$E30,Data!$L$4:$L$685,F$4)</f>
        <v>0</v>
      </c>
      <c r="G30" s="3">
        <f>SUMIFS(Data!$S$4:$S$685,Data!$J$4:$J$685,$E30,Data!$L$4:$L$685,G$4)</f>
        <v>0</v>
      </c>
      <c r="H30" s="3">
        <f t="shared" ref="H30:H36" si="2">SUM(F30:G30)</f>
        <v>0</v>
      </c>
      <c r="K30" s="29" t="s">
        <v>85</v>
      </c>
      <c r="L30" s="69"/>
      <c r="M30" s="69"/>
      <c r="N30" s="69"/>
      <c r="O30" s="69"/>
      <c r="S30" t="str">
        <v>46230</v>
      </c>
      <c r="T30" t="str">
        <f>_xlfn.XLOOKUP(S30,Data!$G$4:$G$1000,Data!$H$4:$H$1000,"")</f>
        <v>Computer communication</v>
      </c>
      <c r="U30" s="85">
        <f>SUMIF(Data!$G$4:$G$10000,$S$5:$S$36,Data!$S$4:$S$10000)</f>
        <v>242</v>
      </c>
      <c r="W30" s="33">
        <f t="shared" si="1"/>
        <v>242</v>
      </c>
      <c r="X30">
        <f>SUMIFS(Data!$S$4:$S$1000,Data!$G$4:$G$1000,$S30,Data!$U$4:$U$1000,X$4)</f>
        <v>96.8</v>
      </c>
      <c r="Y30">
        <f>SUMIFS(Data!$S$4:$S$1000,Data!$G$4:$G$1000,$S30,Data!$U$4:$U$1000,Y$4)</f>
        <v>0</v>
      </c>
      <c r="Z30" s="3">
        <f>SUMIFS(Data!$S$4:$S$1000,Data!$G$4:$G$1000,$S30,Data!$U$4:$U$1000,Z$4)</f>
        <v>0</v>
      </c>
      <c r="AA30" s="3">
        <f>SUMIFS(Data!$S$4:$S$1000,Data!$G$4:$G$1000,$S30,Data!$U$4:$U$1000,AA$4)</f>
        <v>145.19999999999999</v>
      </c>
      <c r="AB30" s="3">
        <f>SUMIFS(Data!$S$4:$S$1000,Data!$G$4:$G$1000,$S30,Data!$U$4:$U$1000,AB$4)</f>
        <v>0</v>
      </c>
      <c r="AE30">
        <v>7622</v>
      </c>
      <c r="AF30" t="s">
        <v>25</v>
      </c>
      <c r="AH30">
        <v>43.13</v>
      </c>
      <c r="AI30">
        <v>490.49</v>
      </c>
      <c r="AK30">
        <v>583.98</v>
      </c>
      <c r="AM30">
        <v>1117.5999999999999</v>
      </c>
      <c r="AP30" t="str">
        <f>_xlfn.XLOOKUP(AQ30,SetUp!$F$3:$F$206,SetUp!$D$3:$D$206)</f>
        <v>B39</v>
      </c>
      <c r="AQ30" t="s">
        <v>911</v>
      </c>
      <c r="AS30" t="str">
        <f>_xlfn.XLOOKUP(AT30,SetUp!$J$23:$J$62,SetUp!$H$23:$H$62,"")</f>
        <v>XN-9</v>
      </c>
      <c r="AT30" t="s">
        <v>923</v>
      </c>
    </row>
    <row r="31" spans="2:46" x14ac:dyDescent="0.25">
      <c r="C31" s="3">
        <f>SUMIF(Data!$J$4:$J$10000,B31,Data!$S$4:$S$10000)</f>
        <v>0</v>
      </c>
      <c r="F31" s="3">
        <f>SUMIFS(Data!$S$4:$S$685,Data!$J$4:$J$685,$E31,Data!$L$4:$L$685,F$4)</f>
        <v>0</v>
      </c>
      <c r="G31" s="3">
        <f>SUMIFS(Data!$S$4:$S$685,Data!$J$4:$J$685,$E31,Data!$L$4:$L$685,G$4)</f>
        <v>0</v>
      </c>
      <c r="H31" s="3">
        <f t="shared" si="2"/>
        <v>0</v>
      </c>
      <c r="K31" s="29" t="s">
        <v>86</v>
      </c>
      <c r="L31" s="69">
        <v>22088.680000000004</v>
      </c>
      <c r="M31" s="69">
        <v>183155.88040000002</v>
      </c>
      <c r="N31" s="69"/>
      <c r="O31" s="69">
        <v>205244.56040000002</v>
      </c>
      <c r="S31" t="str">
        <v>45060</v>
      </c>
      <c r="T31" t="str">
        <f>_xlfn.XLOOKUP(S31,Data!$G$4:$G$1000,Data!$H$4:$H$1000,"")</f>
        <v>Cleaning and refuse collection</v>
      </c>
      <c r="U31" s="85">
        <f>SUMIF(Data!$G$4:$G$10000,$S$5:$S$36,Data!$S$4:$S$10000)</f>
        <v>170</v>
      </c>
      <c r="W31" s="33">
        <f t="shared" si="1"/>
        <v>170</v>
      </c>
      <c r="X31">
        <f>SUMIFS(Data!$S$4:$S$1000,Data!$G$4:$G$1000,$S31,Data!$U$4:$U$1000,X$4)</f>
        <v>80</v>
      </c>
      <c r="Y31">
        <f>SUMIFS(Data!$S$4:$S$1000,Data!$G$4:$G$1000,$S31,Data!$U$4:$U$1000,Y$4)</f>
        <v>0</v>
      </c>
      <c r="Z31" s="3">
        <f>SUMIFS(Data!$S$4:$S$1000,Data!$G$4:$G$1000,$S31,Data!$U$4:$U$1000,Z$4)</f>
        <v>0</v>
      </c>
      <c r="AA31" s="3">
        <f>SUMIFS(Data!$S$4:$S$1000,Data!$G$4:$G$1000,$S31,Data!$U$4:$U$1000,AA$4)</f>
        <v>90</v>
      </c>
      <c r="AB31" s="3">
        <f>SUMIFS(Data!$S$4:$S$1000,Data!$G$4:$G$1000,$S31,Data!$U$4:$U$1000,AB$4)</f>
        <v>0</v>
      </c>
      <c r="AE31">
        <v>7639</v>
      </c>
      <c r="AF31" t="s">
        <v>41</v>
      </c>
      <c r="AH31">
        <v>6517.0499999999993</v>
      </c>
      <c r="AI31">
        <v>6429.369999999999</v>
      </c>
      <c r="AK31">
        <v>5466.2</v>
      </c>
      <c r="AM31">
        <v>18412.62</v>
      </c>
      <c r="AP31" t="str">
        <f>_xlfn.XLOOKUP(AQ31,SetUp!$F$3:$F$206,SetUp!$D$3:$D$206)</f>
        <v>B40</v>
      </c>
      <c r="AQ31" t="s">
        <v>912</v>
      </c>
      <c r="AS31" t="str">
        <f>_xlfn.XLOOKUP(AT31,SetUp!$J$23:$J$62,SetUp!$H$23:$H$62,"")</f>
        <v>XN-10</v>
      </c>
      <c r="AT31" t="s">
        <v>924</v>
      </c>
    </row>
    <row r="32" spans="2:46" x14ac:dyDescent="0.25">
      <c r="C32" s="3">
        <f>SUMIF(Data!$J$4:$J$10000,B32,Data!$S$4:$S$10000)</f>
        <v>0</v>
      </c>
      <c r="F32" s="3">
        <f>SUMIFS(Data!$S$4:$S$685,Data!$J$4:$J$685,$E32,Data!$L$4:$L$685,F$4)</f>
        <v>0</v>
      </c>
      <c r="G32" s="3">
        <f>SUMIFS(Data!$S$4:$S$685,Data!$J$4:$J$685,$E32,Data!$L$4:$L$685,G$4)</f>
        <v>0</v>
      </c>
      <c r="H32" s="3">
        <f t="shared" si="2"/>
        <v>0</v>
      </c>
      <c r="S32" t="str">
        <v>45812</v>
      </c>
      <c r="T32" t="str">
        <f>_xlfn.XLOOKUP(S32,Data!$G$4:$G$1000,Data!$H$4:$H$1000,"")</f>
        <v xml:space="preserve">Travel expenses, to/from </v>
      </c>
      <c r="U32" s="85">
        <f>SUMIF(Data!$G$4:$G$10000,$S$5:$S$36,Data!$S$4:$S$10000)</f>
        <v>1191.8</v>
      </c>
      <c r="W32" s="33">
        <f t="shared" si="1"/>
        <v>1191.8</v>
      </c>
      <c r="X32">
        <f>SUMIFS(Data!$S$4:$S$1000,Data!$G$4:$G$1000,$S32,Data!$U$4:$U$1000,X$4)</f>
        <v>16.399999999999999</v>
      </c>
      <c r="Y32">
        <f>SUMIFS(Data!$S$4:$S$1000,Data!$G$4:$G$1000,$S32,Data!$U$4:$U$1000,Y$4)</f>
        <v>0</v>
      </c>
      <c r="Z32" s="3">
        <f>SUMIFS(Data!$S$4:$S$1000,Data!$G$4:$G$1000,$S32,Data!$U$4:$U$1000,Z$4)</f>
        <v>0</v>
      </c>
      <c r="AA32" s="3">
        <f>SUMIFS(Data!$S$4:$S$1000,Data!$G$4:$G$1000,$S32,Data!$U$4:$U$1000,AA$4)</f>
        <v>1175.3999999999999</v>
      </c>
      <c r="AB32" s="3">
        <f>SUMIFS(Data!$S$4:$S$1000,Data!$G$4:$G$1000,$S32,Data!$U$4:$U$1000,AB$4)</f>
        <v>0</v>
      </c>
      <c r="AE32">
        <v>8312</v>
      </c>
      <c r="AF32" t="s">
        <v>208</v>
      </c>
      <c r="AI32">
        <v>-12.52</v>
      </c>
      <c r="AK32">
        <v>-51.72</v>
      </c>
      <c r="AM32">
        <v>-64.239999999999995</v>
      </c>
      <c r="AP32" t="str">
        <f>_xlfn.XLOOKUP(AQ32,SetUp!$F$3:$F$206,SetUp!$D$3:$D$206)</f>
        <v>B35</v>
      </c>
      <c r="AQ32" t="s">
        <v>907</v>
      </c>
      <c r="AS32" t="str">
        <f>_xlfn.XLOOKUP(AT32,SetUp!$J$23:$J$62,SetUp!$H$23:$H$62,"")</f>
        <v>XN-4</v>
      </c>
      <c r="AT32" t="s">
        <v>918</v>
      </c>
    </row>
    <row r="33" spans="2:47" x14ac:dyDescent="0.25">
      <c r="C33" s="3">
        <f>SUMIF(Data!$J$4:$J$10000,B33,Data!$S$4:$S$10000)</f>
        <v>0</v>
      </c>
      <c r="F33" s="3">
        <f>SUMIFS(Data!$S$4:$S$685,Data!$J$4:$J$685,$E33,Data!$L$4:$L$685,F$4)</f>
        <v>0</v>
      </c>
      <c r="G33" s="3">
        <f>SUMIFS(Data!$S$4:$S$685,Data!$J$4:$J$685,$E33,Data!$L$4:$L$685,G$4)</f>
        <v>0</v>
      </c>
      <c r="H33" s="3">
        <f t="shared" si="2"/>
        <v>0</v>
      </c>
      <c r="S33" t="str">
        <v>47321</v>
      </c>
      <c r="T33" t="str">
        <f>_xlfn.XLOOKUP(S33,Data!$G$4:$G$1000,Data!$H$4:$H$1000,"")</f>
        <v xml:space="preserve">Subsistence allowances, </v>
      </c>
      <c r="U33" s="85">
        <f>SUMIF(Data!$G$4:$G$10000,$S$5:$S$36,Data!$S$4:$S$10000)</f>
        <v>316.54000000000002</v>
      </c>
      <c r="W33" s="33">
        <f t="shared" si="1"/>
        <v>316.54000000000002</v>
      </c>
      <c r="X33">
        <f>SUMIFS(Data!$S$4:$S$1000,Data!$G$4:$G$1000,$S33,Data!$U$4:$U$1000,X$4)</f>
        <v>316.54000000000002</v>
      </c>
      <c r="Y33">
        <f>SUMIFS(Data!$S$4:$S$1000,Data!$G$4:$G$1000,$S33,Data!$U$4:$U$1000,Y$4)</f>
        <v>0</v>
      </c>
      <c r="Z33" s="3">
        <f>SUMIFS(Data!$S$4:$S$1000,Data!$G$4:$G$1000,$S33,Data!$U$4:$U$1000,Z$4)</f>
        <v>0</v>
      </c>
      <c r="AA33" s="3">
        <f>SUMIFS(Data!$S$4:$S$1000,Data!$G$4:$G$1000,$S33,Data!$U$4:$U$1000,AA$4)</f>
        <v>0</v>
      </c>
      <c r="AB33" s="3">
        <f>SUMIFS(Data!$S$4:$S$1000,Data!$G$4:$G$1000,$S33,Data!$U$4:$U$1000,AB$4)</f>
        <v>0</v>
      </c>
      <c r="AE33">
        <v>9510</v>
      </c>
      <c r="AF33" t="s">
        <v>34</v>
      </c>
      <c r="AH33">
        <v>1000</v>
      </c>
      <c r="AI33">
        <v>600</v>
      </c>
      <c r="AJ33">
        <v>800</v>
      </c>
      <c r="AK33">
        <v>1300</v>
      </c>
      <c r="AM33">
        <v>3700</v>
      </c>
      <c r="AP33" t="str">
        <f>_xlfn.XLOOKUP(AQ33,SetUp!$F$3:$F$206,SetUp!$D$3:$D$206)</f>
        <v>B33</v>
      </c>
      <c r="AQ33" t="s">
        <v>905</v>
      </c>
      <c r="AS33" t="str">
        <f>_xlfn.XLOOKUP(AT33,SetUp!$J$23:$J$62,SetUp!$H$23:$H$62,"")</f>
        <v>XN-5</v>
      </c>
      <c r="AT33" t="s">
        <v>919</v>
      </c>
    </row>
    <row r="34" spans="2:47" x14ac:dyDescent="0.25">
      <c r="C34" s="3">
        <f>SUMIF(Data!$J$4:$J$10000,B34,Data!$S$4:$S$10000)</f>
        <v>0</v>
      </c>
      <c r="F34" s="3">
        <f>SUMIFS(Data!$S$4:$S$685,Data!$J$4:$J$685,$E34,Data!$L$4:$L$685,F$4)</f>
        <v>0</v>
      </c>
      <c r="G34" s="3">
        <f>SUMIFS(Data!$S$4:$S$685,Data!$J$4:$J$685,$E34,Data!$L$4:$L$685,G$4)</f>
        <v>0</v>
      </c>
      <c r="H34" s="3">
        <f t="shared" si="2"/>
        <v>0</v>
      </c>
      <c r="S34" t="str">
        <v>49960</v>
      </c>
      <c r="T34" t="str">
        <f>_xlfn.XLOOKUP(S34,Data!$G$4:$G$1000,Data!$H$4:$H$1000,"")</f>
        <v>Internal Costs</v>
      </c>
      <c r="U34" s="85">
        <f>SUMIF(Data!$G$4:$G$10000,$S$5:$S$36,Data!$S$4:$S$10000)</f>
        <v>11982.160400000001</v>
      </c>
      <c r="W34" s="33">
        <f t="shared" si="1"/>
        <v>11982.160400000001</v>
      </c>
      <c r="X34">
        <f>SUMIFS(Data!$S$4:$S$1000,Data!$G$4:$G$1000,$S34,Data!$U$4:$U$1000,X$4)</f>
        <v>11982.160400000001</v>
      </c>
      <c r="Y34">
        <f>SUMIFS(Data!$S$4:$S$1000,Data!$G$4:$G$1000,$S34,Data!$U$4:$U$1000,Y$4)</f>
        <v>0</v>
      </c>
      <c r="Z34" s="3">
        <f>SUMIFS(Data!$S$4:$S$1000,Data!$G$4:$G$1000,$S34,Data!$U$4:$U$1000,Z$4)</f>
        <v>0</v>
      </c>
      <c r="AA34" s="3">
        <f>SUMIFS(Data!$S$4:$S$1000,Data!$G$4:$G$1000,$S34,Data!$U$4:$U$1000,AA$4)</f>
        <v>0</v>
      </c>
      <c r="AB34" s="3">
        <f>SUMIFS(Data!$S$4:$S$1000,Data!$G$4:$G$1000,$S34,Data!$U$4:$U$1000,AB$4)</f>
        <v>0</v>
      </c>
      <c r="AE34">
        <v>9561</v>
      </c>
      <c r="AF34" t="s">
        <v>33</v>
      </c>
      <c r="AH34">
        <v>1500</v>
      </c>
      <c r="AI34">
        <v>2100</v>
      </c>
      <c r="AJ34">
        <v>2100</v>
      </c>
      <c r="AK34">
        <v>1700</v>
      </c>
      <c r="AM34">
        <v>7400</v>
      </c>
      <c r="AP34" t="str">
        <f>_xlfn.XLOOKUP(AQ34,SetUp!$F$3:$F$206,SetUp!$D$3:$D$206)</f>
        <v>B34</v>
      </c>
      <c r="AQ34" t="s">
        <v>906</v>
      </c>
      <c r="AS34" t="str">
        <f>_xlfn.XLOOKUP(AT34,SetUp!$J$23:$J$62,SetUp!$H$23:$H$62,"")</f>
        <v>XN-6</v>
      </c>
      <c r="AT34" t="s">
        <v>920</v>
      </c>
    </row>
    <row r="35" spans="2:47" x14ac:dyDescent="0.25">
      <c r="C35" s="3">
        <f>SUMIF(Data!$J$4:$J$10000,B35,Data!$S$4:$S$10000)</f>
        <v>0</v>
      </c>
      <c r="F35" s="3">
        <f>SUMIFS(Data!$S$4:$S$685,Data!$J$4:$J$685,$E35,Data!$L$4:$L$685,F$4)</f>
        <v>0</v>
      </c>
      <c r="G35" s="3">
        <f>SUMIFS(Data!$S$4:$S$685,Data!$J$4:$J$685,$E35,Data!$L$4:$L$685,G$4)</f>
        <v>0</v>
      </c>
      <c r="H35" s="3">
        <f t="shared" si="2"/>
        <v>0</v>
      </c>
      <c r="S35">
        <v>0</v>
      </c>
      <c r="T35" t="str">
        <f>_xlfn.XLOOKUP(S35,Data!$G$4:$G$1000,Data!$H$4:$H$1000,"")</f>
        <v/>
      </c>
      <c r="U35" s="3">
        <f>SUMIF(Data!$G$4:$G$10000,$S$5:$S$36,Data!$S$4:$S$10000)</f>
        <v>0</v>
      </c>
      <c r="V35" s="3"/>
      <c r="W35" s="34">
        <f t="shared" si="1"/>
        <v>0</v>
      </c>
      <c r="X35" s="3">
        <f>SUMIFS(Data!$S$4:$S$1000,Data!$G$4:$G$1000,$S35,Data!$U$4:$U$1000,X$4)</f>
        <v>0</v>
      </c>
      <c r="Y35" s="3">
        <f>SUMIFS(Data!$S$4:$S$1000,Data!$G$4:$G$1000,$S35,Data!$U$4:$U$1000,Y$4)</f>
        <v>0</v>
      </c>
      <c r="Z35" s="3">
        <f>SUMIFS(Data!$S$4:$S$1000,Data!$G$4:$G$1000,$S35,Data!$U$4:$U$1000,Z$4)</f>
        <v>0</v>
      </c>
      <c r="AA35" s="3">
        <f>SUMIFS(Data!$S$4:$S$1000,Data!$G$4:$G$1000,$S35,Data!$U$4:$U$1000,AA$4)</f>
        <v>0</v>
      </c>
      <c r="AB35" s="3">
        <f>SUMIFS(Data!$S$4:$S$1000,Data!$G$4:$G$1000,$S35,Data!$U$4:$U$1000,AB$4)</f>
        <v>0</v>
      </c>
      <c r="AE35">
        <v>9960</v>
      </c>
      <c r="AF35" t="s">
        <v>216</v>
      </c>
      <c r="AK35">
        <v>11982.160400000001</v>
      </c>
      <c r="AM35">
        <v>11982.160400000001</v>
      </c>
      <c r="AP35" t="str">
        <f>_xlfn.XLOOKUP(AQ35,SetUp!$D$2:$D$206,SetUp!$F$2:$F$206,"")</f>
        <v/>
      </c>
      <c r="AS35" t="str">
        <f>_xlfn.XLOOKUP(AT35,SetUp!$I$23:$I$62,SetUp!$H$23:$H$62,"")</f>
        <v/>
      </c>
    </row>
    <row r="36" spans="2:47" x14ac:dyDescent="0.25">
      <c r="C36" s="3">
        <f>SUMIF(Data!$J$4:$J$10000,B36,Data!$S$4:$S$10000)</f>
        <v>0</v>
      </c>
      <c r="F36" s="3">
        <f>SUMIFS(Data!$S$4:$S$685,Data!$J$4:$J$685,$E36,Data!$L$4:$L$685,F$4)</f>
        <v>0</v>
      </c>
      <c r="G36" s="3">
        <f>SUMIFS(Data!$S$4:$S$685,Data!$J$4:$J$685,$E36,Data!$L$4:$L$685,G$4)</f>
        <v>0</v>
      </c>
      <c r="H36" s="3">
        <f t="shared" si="2"/>
        <v>0</v>
      </c>
      <c r="W36" s="33"/>
      <c r="AE36" t="s">
        <v>85</v>
      </c>
      <c r="AF36" t="s">
        <v>85</v>
      </c>
      <c r="AP36" t="str">
        <f>_xlfn.XLOOKUP(AQ36,SetUp!$E$2:$E$206,SetUp!$D$2:$D$206,"")</f>
        <v/>
      </c>
      <c r="AS36" t="str">
        <f>_xlfn.XLOOKUP(AT36,SetUp!$I$23:$I$62,SetUp!$H$23:$H$62,"")</f>
        <v/>
      </c>
    </row>
    <row r="37" spans="2:47" x14ac:dyDescent="0.25">
      <c r="B37" t="s">
        <v>82</v>
      </c>
      <c r="C37" s="15">
        <f>SUM(C5:C36)</f>
        <v>205244.56040000002</v>
      </c>
      <c r="D37" s="15"/>
      <c r="E37" s="15">
        <f t="shared" ref="E37:H37" si="3">SUM(E5:E36)</f>
        <v>1646735</v>
      </c>
      <c r="F37" s="15">
        <f t="shared" si="3"/>
        <v>171173.72000000003</v>
      </c>
      <c r="G37" s="15">
        <f t="shared" si="3"/>
        <v>22088.68</v>
      </c>
      <c r="H37" s="15">
        <f t="shared" si="3"/>
        <v>193262.40000000002</v>
      </c>
      <c r="S37" s="15" t="s">
        <v>82</v>
      </c>
      <c r="T37" s="15"/>
      <c r="U37" s="30">
        <f t="shared" ref="U37" si="4">SUM(U5:U36)</f>
        <v>205244.56040000002</v>
      </c>
      <c r="V37" s="31">
        <f>W37-U37</f>
        <v>0</v>
      </c>
      <c r="W37" s="32">
        <f>SUM(W5:W36)</f>
        <v>205244.56040000002</v>
      </c>
      <c r="X37" s="15">
        <f t="shared" ref="X37" si="5">SUM(X5:X36)</f>
        <v>60614.540399999998</v>
      </c>
      <c r="Y37" s="15">
        <f t="shared" ref="Y37" si="6">SUM(Y5:Y36)</f>
        <v>41213.660000000003</v>
      </c>
      <c r="Z37" s="15">
        <f t="shared" ref="Z37" si="7">SUM(Z5:Z36)</f>
        <v>56097.93</v>
      </c>
      <c r="AA37" s="15">
        <f t="shared" ref="AA37" si="8">SUM(AA5:AA36)</f>
        <v>47318.43</v>
      </c>
      <c r="AB37" s="15">
        <f t="shared" ref="AB37" si="9">SUM(AB5:AB36)</f>
        <v>0</v>
      </c>
      <c r="AC37" s="15"/>
      <c r="AD37" s="15"/>
    </row>
    <row r="38" spans="2:47" x14ac:dyDescent="0.25">
      <c r="AE38" t="s">
        <v>86</v>
      </c>
      <c r="AH38">
        <v>41213.660000000003</v>
      </c>
      <c r="AI38">
        <v>56097.93</v>
      </c>
      <c r="AJ38">
        <v>47318.430000000008</v>
      </c>
      <c r="AK38">
        <v>60614.540400000005</v>
      </c>
      <c r="AM38">
        <v>205244.56039999999</v>
      </c>
    </row>
    <row r="39" spans="2:47" x14ac:dyDescent="0.25">
      <c r="AQ39" t="str" cm="1">
        <f t="array" ref="AQ39:AR59">_xlfn.GROUPBY($AQ$5:$AQ$36,$U$5:$U$36,_xleta.SUM)</f>
        <v>B24-ចំណាយប្រេង ឧស្ម័ន អគ្គីសនី និងទឹក /Fuel, gas, electricity and water expenses</v>
      </c>
      <c r="AR39">
        <v>146.30000000000001</v>
      </c>
      <c r="AT39" t="str" cm="1">
        <f t="array" ref="AT39:AU50">_xlfn.GROUPBY($AT$5:$AT$36,$U$5:$U$36,_xleta.SUM)</f>
        <v>XN-10-អំណោយ និងការបរិច្ឋាគ/ Grant and Donation</v>
      </c>
      <c r="AU39">
        <v>1725.56</v>
      </c>
    </row>
    <row r="40" spans="2:47" x14ac:dyDescent="0.25">
      <c r="AQ40" t="str">
        <v>B25-ចំណាយធ្វើដំណើរ និងចំណាយស្នាក់នៅ/Travelling and accommodation expenses</v>
      </c>
      <c r="AR40">
        <v>590.82999999999993</v>
      </c>
      <c r="AT40" t="str">
        <v>XN-1-ការទិញ និងចំណាយពាក់ព័ន្ធ / Purchases and related costs</v>
      </c>
      <c r="AU40">
        <v>146.30000000000001</v>
      </c>
    </row>
    <row r="41" spans="2:47" x14ac:dyDescent="0.25">
      <c r="AQ41" t="str">
        <v>B26-ចំណាយដឹកជញ្ជូន/Transportation expenses</v>
      </c>
      <c r="AR41">
        <v>46.6</v>
      </c>
      <c r="AT41" t="str">
        <v>XN-2-ការប្រែប្រួល WIP និងសន្និធិផលិតផលសម្រេច / Changes of WIP and Finished Goods Inventories</v>
      </c>
      <c r="AU41">
        <v>590.82999999999993</v>
      </c>
    </row>
    <row r="42" spans="2:47" x14ac:dyDescent="0.25">
      <c r="AQ42" t="str">
        <v xml:space="preserve">B27-ចំណាយលើការជួល/Rental expenses </v>
      </c>
      <c r="AR42">
        <v>2320.3900000000003</v>
      </c>
      <c r="AT42" t="str">
        <v>XN-3-វត្ថុធាតុដើម និងទំនិញដែលបានប្រើប្រាស់ / Raw material and consumables used</v>
      </c>
      <c r="AU42">
        <v>46.6</v>
      </c>
    </row>
    <row r="43" spans="2:47" x14ac:dyDescent="0.25">
      <c r="AQ43" t="str">
        <v>B28-ចំណាយលើការថែទាំ និងជួសជុល/Repair and maintenance  expenses</v>
      </c>
      <c r="AR43">
        <v>19232.829999999998</v>
      </c>
      <c r="AT43" t="str">
        <v>XN-4-ប្រាក់ខែ និងអត្ថប្រយោជន៍និយោជិត / Salaries and employee benefits</v>
      </c>
      <c r="AU43">
        <v>21003.599999999999</v>
      </c>
    </row>
    <row r="44" spans="2:47" x14ac:dyDescent="0.25">
      <c r="AQ44" t="str">
        <v>B29-ចំណាយលើការកំសាន្តសប្បាយ/Entertainment expenses</v>
      </c>
      <c r="AR44">
        <v>53162.87000000001</v>
      </c>
      <c r="AT44" t="str">
        <v>XN-5-ចំណាយរំលស់ / Depreciation and amortisation expense</v>
      </c>
      <c r="AU44">
        <v>9041.49</v>
      </c>
    </row>
    <row r="45" spans="2:47" x14ac:dyDescent="0.25">
      <c r="AQ45" t="str">
        <v>B30-ចំណាយកម្រៃជើងសារ ផ្សាយពាណិជ្ជកម្ម និងចំណាយការលក់/Commission, advertising, and selling  expenses</v>
      </c>
      <c r="AR45">
        <v>142.67000000000002</v>
      </c>
      <c r="AT45" t="str">
        <v>XN-6-ការធ្លាក់ចុះតម្លៃនៃទ្រព្យសកម្ម / Impairment of assets</v>
      </c>
      <c r="AU45">
        <v>69540.800400000007</v>
      </c>
    </row>
    <row r="46" spans="2:47" x14ac:dyDescent="0.25">
      <c r="AQ46" t="str">
        <v>B31-ចំណាយបង់ពន្ធ និងអាករផ្សេងៗ/Other taxes expense</v>
      </c>
      <c r="AR46">
        <v>15066.55</v>
      </c>
      <c r="AT46" t="str">
        <v>XN-7-ចំណាយហិរញ្ញវត្ថុ / Finance cost</v>
      </c>
      <c r="AU46">
        <v>5276.9</v>
      </c>
    </row>
    <row r="47" spans="2:47" x14ac:dyDescent="0.25">
      <c r="AQ47" t="str">
        <v>B32-ចំណាយលើអំណោយ/Donation expense</v>
      </c>
      <c r="AR47">
        <v>400.28000000000009</v>
      </c>
      <c r="AT47" t="str">
        <v>XN-8-ចំណាយទឹកភ្លើង / Utilities expense</v>
      </c>
      <c r="AU47">
        <v>96251.199999999983</v>
      </c>
    </row>
    <row r="48" spans="2:47" x14ac:dyDescent="0.25">
      <c r="AQ48" t="str">
        <v>B33-ចំណាយសេវាគ្រប់គ្រង ពិគ្រោះយោបល់ បច្ចេកទេស និងសេវាប្រហាក់ប្រហែល/Management, consulting, technical, and other similar services expense</v>
      </c>
      <c r="AR48">
        <v>669.31</v>
      </c>
      <c r="AT48" t="str">
        <v>XN-9-ចំណាយលើការថែទាំនិងជួសជុល / Repair and maintenance expense</v>
      </c>
      <c r="AU48">
        <v>1621.2800000000002</v>
      </c>
    </row>
    <row r="49" spans="43:47" x14ac:dyDescent="0.25">
      <c r="AQ49" t="str">
        <v xml:space="preserve">B34-ចំណាយលើសួយសារ/Royalty expenses </v>
      </c>
      <c r="AR49">
        <v>11982.160400000001</v>
      </c>
      <c r="AT49">
        <v>0</v>
      </c>
      <c r="AU49">
        <v>0</v>
      </c>
    </row>
    <row r="50" spans="43:47" x14ac:dyDescent="0.25">
      <c r="AQ50" t="str">
        <v>B35-ចំណាយលើបំណុលទារមិនបាន/Written-off bad debts expense</v>
      </c>
      <c r="AR50">
        <v>1564.12</v>
      </c>
      <c r="AT50" s="15" t="str">
        <v>Total</v>
      </c>
      <c r="AU50" s="15">
        <v>205244.56040000002</v>
      </c>
    </row>
    <row r="51" spans="43:47" x14ac:dyDescent="0.25">
      <c r="AQ51" t="str">
        <v>B36-ចំណាយរំលស់ /Armortisation/depletion and/or depreciation expense</v>
      </c>
      <c r="AR51">
        <v>495.06</v>
      </c>
    </row>
    <row r="52" spans="43:47" x14ac:dyDescent="0.25">
      <c r="AQ52" t="str">
        <v>B37-ការកើនឡើង/ថយចុះ នូវសំវិធានធន/Increase/decrease in provisions</v>
      </c>
      <c r="AR52">
        <v>4920.87</v>
      </c>
    </row>
    <row r="53" spans="43:47" x14ac:dyDescent="0.25">
      <c r="AQ53" t="str">
        <v>B38-ខាតពីការលក់ទ្រព្យសកម្មរយៈពេលវែង/Loss on disposal of fixed assets</v>
      </c>
      <c r="AR53">
        <v>68.179999999999993</v>
      </c>
    </row>
    <row r="54" spans="43:47" x14ac:dyDescent="0.25">
      <c r="AQ54" t="str">
        <v>B39-ខាតពីការប្តូរប្រាក់សម្រេចបាន/Loss on realised currency translations</v>
      </c>
      <c r="AR54">
        <v>442.71000000000004</v>
      </c>
    </row>
    <row r="55" spans="43:47" x14ac:dyDescent="0.25">
      <c r="AQ55" t="str">
        <v>B40-ខាតពីការប្តូរប្រាក់មិនទាន់សម្រេចបាន/Loss on unrealised currency translations</v>
      </c>
      <c r="AR55">
        <v>383.35999999999996</v>
      </c>
    </row>
    <row r="56" spans="43:47" x14ac:dyDescent="0.25">
      <c r="AQ56" t="str">
        <v>B41-ចំណាយផ្សេងៗ/Other expenses</v>
      </c>
      <c r="AR56">
        <v>92630.469999999987</v>
      </c>
    </row>
    <row r="57" spans="43:47" x14ac:dyDescent="0.25">
      <c r="AQ57" t="str">
        <v>B42-ប្រាក់ចំណេញ/(ខាត) ពីប្រតិបត្តិការ (B42=B7+B8+B12-B22)/ Profit/Loss from Operations (B42=B7+B8+B12-B22)</v>
      </c>
      <c r="AR57">
        <v>979</v>
      </c>
    </row>
    <row r="58" spans="43:47" x14ac:dyDescent="0.25">
      <c r="AQ58">
        <v>0</v>
      </c>
      <c r="AR58">
        <v>0</v>
      </c>
    </row>
    <row r="59" spans="43:47" x14ac:dyDescent="0.25">
      <c r="AQ59" t="str">
        <v>Total</v>
      </c>
      <c r="AR59">
        <v>205244.56040000002</v>
      </c>
    </row>
  </sheetData>
  <autoFilter ref="B4:H4" xr:uid="{702179D1-C85D-47CD-9E17-7C3DC6CC2BE7}"/>
  <pageMargins left="0.7" right="0.7" top="0.75" bottom="0.75" header="0.3" footer="0.3"/>
  <extLst>
    <ext xmlns:x14="http://schemas.microsoft.com/office/spreadsheetml/2009/9/main" uri="{CCE6A557-97BC-4b89-ADB6-D9C93CAAB3DF}">
      <x14:dataValidations xmlns:xm="http://schemas.microsoft.com/office/excel/2006/main" count="3">
        <x14:dataValidation type="list" allowBlank="1" showInputMessage="1" showErrorMessage="1" xr:uid="{4842C78C-C6C4-4B8F-B1D1-5A7B1822FED0}">
          <x14:formula1>
            <xm:f>SetUp!$E$3:$E$206</xm:f>
          </x14:formula1>
          <xm:sqref>AQ6:AQ36</xm:sqref>
        </x14:dataValidation>
        <x14:dataValidation type="list" allowBlank="1" showInputMessage="1" showErrorMessage="1" xr:uid="{C151026D-04FC-4166-94EF-A0B78F6C4980}">
          <x14:formula1>
            <xm:f>SetUp!$F$3:$F$206</xm:f>
          </x14:formula1>
          <xm:sqref>AQ5</xm:sqref>
        </x14:dataValidation>
        <x14:dataValidation type="list" allowBlank="1" showInputMessage="1" showErrorMessage="1" xr:uid="{C4C45EB5-4694-49E2-B50B-874310F5E0E0}">
          <x14:formula1>
            <xm:f>SetUp!$J$23:$J$62</xm:f>
          </x14:formula1>
          <xm:sqref>AT5:AT36</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2E5DB4-C178-4707-B427-7E3DAEC30645}">
  <dimension ref="A3:N14"/>
  <sheetViews>
    <sheetView workbookViewId="0">
      <selection activeCell="B16" sqref="B16"/>
    </sheetView>
  </sheetViews>
  <sheetFormatPr defaultRowHeight="15" x14ac:dyDescent="0.25"/>
  <cols>
    <col min="1" max="1" width="4.140625" customWidth="1"/>
    <col min="2" max="3" width="12.140625" customWidth="1"/>
    <col min="4" max="5" width="12.42578125" customWidth="1"/>
    <col min="6" max="6" width="4.85546875" customWidth="1"/>
    <col min="7" max="7" width="11.7109375" customWidth="1"/>
    <col min="8" max="8" width="12.42578125" customWidth="1"/>
    <col min="9" max="9" width="13" customWidth="1"/>
    <col min="12" max="12" width="13.140625" customWidth="1"/>
    <col min="13" max="13" width="18.7109375" customWidth="1"/>
    <col min="14" max="14" width="19.5703125" bestFit="1" customWidth="1"/>
  </cols>
  <sheetData>
    <row r="3" spans="1:14" x14ac:dyDescent="0.25">
      <c r="A3" s="86" t="s">
        <v>925</v>
      </c>
      <c r="B3" s="86" t="s">
        <v>926</v>
      </c>
      <c r="C3" s="86" t="s">
        <v>927</v>
      </c>
      <c r="D3" s="86" t="s">
        <v>928</v>
      </c>
      <c r="E3" s="86" t="s">
        <v>929</v>
      </c>
      <c r="F3" s="86" t="s">
        <v>930</v>
      </c>
      <c r="G3" s="86" t="s">
        <v>931</v>
      </c>
      <c r="H3" s="87" t="s">
        <v>932</v>
      </c>
      <c r="I3" s="87" t="s">
        <v>933</v>
      </c>
      <c r="J3" s="87" t="s">
        <v>934</v>
      </c>
      <c r="K3" s="87" t="s">
        <v>935</v>
      </c>
      <c r="L3" s="87" t="s">
        <v>936</v>
      </c>
      <c r="M3" s="87" t="s">
        <v>937</v>
      </c>
      <c r="N3" s="87" t="s">
        <v>938</v>
      </c>
    </row>
    <row r="4" spans="1:14" x14ac:dyDescent="0.25">
      <c r="A4" t="str" cm="1">
        <f t="array" ref="A4:A8">ROMAN(_xlfn.SEQUENCE(5))</f>
        <v>I</v>
      </c>
      <c r="B4" t="s">
        <v>939</v>
      </c>
      <c r="C4" t="str">
        <f>PROPER(B4)</f>
        <v>Apsak Angkor</v>
      </c>
      <c r="D4" t="str">
        <f>UPPER(B4)</f>
        <v>APSAK ANGKOR</v>
      </c>
      <c r="E4" t="str">
        <f>LOWER(B4)</f>
        <v>apsak angkor</v>
      </c>
      <c r="F4">
        <f>LEN(B4)</f>
        <v>12</v>
      </c>
      <c r="G4" t="str">
        <f>TRIM(C4)</f>
        <v>Apsak Angkor</v>
      </c>
      <c r="H4" t="b">
        <f>B4=B5</f>
        <v>0</v>
      </c>
      <c r="I4" t="b">
        <f>G4=G5</f>
        <v>1</v>
      </c>
      <c r="J4" t="str">
        <f>LEFT(B4,5)</f>
        <v>ApSAK</v>
      </c>
      <c r="K4" t="str">
        <f>RIGHT(B4,5)</f>
        <v>ngkor</v>
      </c>
      <c r="L4" t="str">
        <f>MID(G4,3,10)</f>
        <v>sak Angkor</v>
      </c>
      <c r="M4" t="str">
        <f>SUBSTITUTE(B4,"Nil","Thida")</f>
        <v>ApSAK Angkor</v>
      </c>
      <c r="N4" t="str">
        <f>REPLACE(B4,4,1,"Thida")</f>
        <v>ApSThidaK Angkor</v>
      </c>
    </row>
    <row r="5" spans="1:14" x14ac:dyDescent="0.25">
      <c r="A5" t="str">
        <v>II</v>
      </c>
      <c r="B5" t="s">
        <v>940</v>
      </c>
      <c r="C5" t="str">
        <f>PROPER(B5)</f>
        <v xml:space="preserve"> Apsak   Angkor  </v>
      </c>
      <c r="D5" t="str">
        <f>UPPER(B5)</f>
        <v xml:space="preserve"> APSAK   ANGKOR  </v>
      </c>
      <c r="E5" t="str">
        <f>LOWER(B5)</f>
        <v xml:space="preserve"> apsak   angkor  </v>
      </c>
      <c r="F5">
        <f>LEN(B5)</f>
        <v>17</v>
      </c>
      <c r="G5" t="str">
        <f>TRIM(C5)</f>
        <v>Apsak Angkor</v>
      </c>
      <c r="H5" t="b">
        <f>C4=C5</f>
        <v>0</v>
      </c>
      <c r="I5" t="b">
        <f>G4=G5</f>
        <v>1</v>
      </c>
      <c r="J5" t="str">
        <f>LEFT(B5,5)</f>
        <v xml:space="preserve"> ApSA</v>
      </c>
      <c r="K5" t="str">
        <f>RIGHT(B5,5)</f>
        <v xml:space="preserve">kor  </v>
      </c>
      <c r="L5" t="str">
        <f>MID(G5,3,10)</f>
        <v>sak Angkor</v>
      </c>
      <c r="M5" t="str">
        <f t="shared" ref="M5:M7" si="0">SUBSTITUTE(B5,"Nil","Thida")</f>
        <v xml:space="preserve"> ApSAK   Angkor  </v>
      </c>
      <c r="N5" t="str">
        <f>REPLACE(B5,4,1,"Thida")</f>
        <v xml:space="preserve"> ApThidaAK   Angkor  </v>
      </c>
    </row>
    <row r="6" spans="1:14" ht="14.25" customHeight="1" x14ac:dyDescent="0.25">
      <c r="A6" t="str">
        <v>III</v>
      </c>
      <c r="B6" s="29" t="s">
        <v>941</v>
      </c>
      <c r="C6" t="str">
        <f t="shared" ref="C6:C7" si="1">PROPER(B6)</f>
        <v xml:space="preserve"> 12345N6789</v>
      </c>
      <c r="D6" t="str">
        <f t="shared" ref="D6:D7" si="2">UPPER(B6)</f>
        <v xml:space="preserve"> 12345N6789</v>
      </c>
      <c r="E6" t="str">
        <f t="shared" ref="E6:E7" si="3">LOWER(B6)</f>
        <v xml:space="preserve"> 12345n6789</v>
      </c>
      <c r="F6">
        <f t="shared" ref="F6:F7" si="4">LEN(B6)</f>
        <v>11</v>
      </c>
      <c r="G6" t="str">
        <f t="shared" ref="G6:G7" si="5">TRIM(C6)</f>
        <v>12345N6789</v>
      </c>
      <c r="H6" t="b">
        <f>J6=J7</f>
        <v>0</v>
      </c>
      <c r="I6" t="b">
        <f>L6=L7</f>
        <v>1</v>
      </c>
      <c r="J6" t="str">
        <f>LEFT(B6,5)</f>
        <v xml:space="preserve"> 1234</v>
      </c>
      <c r="K6" t="str">
        <f>RIGHT(B6,5)</f>
        <v>N6789</v>
      </c>
      <c r="L6" t="str">
        <f>MID(TRIM(B6),3,10)</f>
        <v>345N6789</v>
      </c>
      <c r="M6" t="str">
        <f t="shared" si="0"/>
        <v xml:space="preserve"> 12345N6789</v>
      </c>
      <c r="N6" t="str">
        <f>REPLACE(G6,4,2,"Thida")</f>
        <v>123ThidaN6789</v>
      </c>
    </row>
    <row r="7" spans="1:14" x14ac:dyDescent="0.25">
      <c r="A7" t="str">
        <v>IV</v>
      </c>
      <c r="B7" s="29" t="s">
        <v>942</v>
      </c>
      <c r="C7" t="str">
        <f t="shared" si="1"/>
        <v xml:space="preserve">12345N6789 </v>
      </c>
      <c r="D7" t="str">
        <f t="shared" si="2"/>
        <v xml:space="preserve">12345N6789 </v>
      </c>
      <c r="E7" t="str">
        <f t="shared" si="3"/>
        <v xml:space="preserve">12345n6789 </v>
      </c>
      <c r="F7">
        <f t="shared" si="4"/>
        <v>11</v>
      </c>
      <c r="G7" t="str">
        <f t="shared" si="5"/>
        <v>12345N6789</v>
      </c>
      <c r="H7" t="b">
        <f>K6=K7</f>
        <v>0</v>
      </c>
      <c r="I7" t="b">
        <f>L6=L7</f>
        <v>1</v>
      </c>
      <c r="J7" t="str">
        <f>LEFT(B7,5)</f>
        <v>12345</v>
      </c>
      <c r="K7" t="str">
        <f>RIGHT(B7,5)</f>
        <v xml:space="preserve">6789 </v>
      </c>
      <c r="L7" t="str">
        <f>MID(TRIM(B7),3,10)</f>
        <v>345N6789</v>
      </c>
      <c r="M7" t="str">
        <f t="shared" si="0"/>
        <v xml:space="preserve">12345N6789 </v>
      </c>
      <c r="N7" t="str">
        <f>REPLACE(G7,4,2,"Thida")</f>
        <v>123ThidaN6789</v>
      </c>
    </row>
    <row r="8" spans="1:14" x14ac:dyDescent="0.25">
      <c r="A8" t="str">
        <v>V</v>
      </c>
      <c r="J8" t="str">
        <f>LEFT(B8,5)</f>
        <v/>
      </c>
      <c r="K8" t="str">
        <f>RIGHT(B8,5)</f>
        <v/>
      </c>
      <c r="L8" t="str">
        <f>MID(G8,3,10)</f>
        <v/>
      </c>
    </row>
    <row r="10" spans="1:14" x14ac:dyDescent="0.25">
      <c r="D10" s="15"/>
    </row>
    <row r="11" spans="1:14" x14ac:dyDescent="0.25">
      <c r="H11" s="88"/>
    </row>
    <row r="14" spans="1:14" x14ac:dyDescent="0.25">
      <c r="C14" s="89"/>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SetUp</vt:lpstr>
      <vt:lpstr>Bud_Vs_Exp</vt:lpstr>
      <vt:lpstr>Data</vt:lpstr>
      <vt:lpstr>Filter</vt:lpstr>
      <vt:lpstr>Favourite Formulas</vt:lpstr>
      <vt:lpstr>Other</vt:lpstr>
    </vt:vector>
  </TitlesOfParts>
  <Company>SNV Netherlands Development Organisation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Nil, Vannak</dc:creator>
  <cp:lastModifiedBy>Nil, Vannak</cp:lastModifiedBy>
  <dcterms:created xsi:type="dcterms:W3CDTF">2026-04-23T07:52:29Z</dcterms:created>
  <dcterms:modified xsi:type="dcterms:W3CDTF">2026-04-23T16:35:57Z</dcterms:modified>
</cp:coreProperties>
</file>