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7"/>
  <workbookPr showInkAnnotation="0"/>
  <mc:AlternateContent xmlns:mc="http://schemas.openxmlformats.org/markup-compatibility/2006">
    <mc:Choice Requires="x15">
      <x15ac:absPath xmlns:x15ac="http://schemas.microsoft.com/office/spreadsheetml/2010/11/ac" url="C:\Users\USER\Downloads\Telegram Desktop\"/>
    </mc:Choice>
  </mc:AlternateContent>
  <xr:revisionPtr revIDLastSave="0" documentId="13_ncr:1_{66B2FDAF-06ED-448D-8DD0-BCAF3A823443}" xr6:coauthVersionLast="36" xr6:coauthVersionMax="47" xr10:uidLastSave="{00000000-0000-0000-0000-000000000000}"/>
  <bookViews>
    <workbookView showHorizontalScroll="0" showVerticalScroll="0" xWindow="0" yWindow="0" windowWidth="17256" windowHeight="5556" tabRatio="921" activeTab="4" xr2:uid="{00000000-000D-0000-FFFF-FFFF00000000}"/>
  </bookViews>
  <sheets>
    <sheet name="Copyright" sheetId="1" r:id="rId1"/>
    <sheet name="Content" sheetId="3" r:id="rId2"/>
    <sheet name="Entity Info" sheetId="4" r:id="rId3"/>
    <sheet name="R&amp;P (2)" sheetId="17" state="hidden" r:id="rId4"/>
    <sheet name="R&amp;P" sheetId="6" r:id="rId5"/>
    <sheet name="Note1 Policies (2)" sheetId="18" state="hidden" r:id="rId6"/>
    <sheet name="Note1 Policies" sheetId="8" r:id="rId7"/>
    <sheet name="Note2 Receipts (2)" sheetId="19" state="hidden" r:id="rId8"/>
    <sheet name="Note2 Receipts" sheetId="9" r:id="rId9"/>
    <sheet name="Note3 Payments" sheetId="10" r:id="rId10"/>
    <sheet name="Note4-7" sheetId="11" r:id="rId11"/>
    <sheet name="Note8-10" sheetId="20" r:id="rId12"/>
    <sheet name="PL" sheetId="21" r:id="rId13"/>
    <sheet name="BS" sheetId="22" r:id="rId14"/>
    <sheet name="VAT" sheetId="23" r:id="rId15"/>
  </sheets>
  <externalReferences>
    <externalReference r:id="rId16"/>
  </externalReferences>
  <definedNames>
    <definedName name="Commitment1">#REF!</definedName>
    <definedName name="Commitment2">#REF!</definedName>
    <definedName name="Commitment3">#REF!</definedName>
    <definedName name="Date" comment="Financial year end of the entity.">#REF!</definedName>
    <definedName name="Name" comment="Name of the entity.">#REF!</definedName>
    <definedName name="Payment1">#REF!</definedName>
    <definedName name="Payment2">#REF!</definedName>
    <definedName name="Payment3">#REF!</definedName>
    <definedName name="Payment4">#REF!</definedName>
    <definedName name="Payment5">#REF!</definedName>
    <definedName name="Payment6">#REF!</definedName>
    <definedName name="_xlnm.Print_Area" localSheetId="1">Content!$A$2:$N$34</definedName>
    <definedName name="_xlnm.Print_Area" localSheetId="2">'Entity Info'!$A$2:$E$167</definedName>
    <definedName name="_xlnm.Print_Area" localSheetId="6">'Note1 Policies'!$A$2:$I$45</definedName>
    <definedName name="_xlnm.Print_Area" localSheetId="5">'Note1 Policies (2)'!$B$2:$J$29</definedName>
    <definedName name="_xlnm.Print_Area" localSheetId="8">'Note2 Receipts'!$A$2:$G$82</definedName>
    <definedName name="_xlnm.Print_Area" localSheetId="7">'Note2 Receipts (2)'!$A$2:$H$94</definedName>
    <definedName name="_xlnm.Print_Area" localSheetId="9">'Note3 Payments'!$A$2:$G$94</definedName>
    <definedName name="_xlnm.Print_Area" localSheetId="10">'Note4-7'!$A$1:$K$54</definedName>
    <definedName name="_xlnm.Print_Area" localSheetId="11">'Note8-10'!$A$1:$H$163</definedName>
    <definedName name="_xlnm.Print_Area" localSheetId="4">'R&amp;P'!$A$1:$K$60</definedName>
    <definedName name="_xlnm.Print_Area" localSheetId="3">'R&amp;P (2)'!$A$1:$L$59</definedName>
    <definedName name="_xlnm.Print_Titles" localSheetId="2">'Entity Info'!$2:$11</definedName>
    <definedName name="_xlnm.Print_Titles" localSheetId="8">'Note2 Receipts'!$2:$4</definedName>
    <definedName name="_xlnm.Print_Titles" localSheetId="7">'Note2 Receipts (2)'!$2:$10</definedName>
    <definedName name="_xlnm.Print_Titles" localSheetId="9">'Note3 Payments'!$2:$4</definedName>
    <definedName name="Receipts1">#REF!</definedName>
    <definedName name="Receipts2">#REF!</definedName>
    <definedName name="Receipts3">#REF!</definedName>
    <definedName name="Receipts4">#REF!</definedName>
    <definedName name="Receipts5">#REF!</definedName>
    <definedName name="Receipts6">#REF!</definedName>
    <definedName name="Receipts7">#REF!</definedName>
    <definedName name="Resources1">#REF!</definedName>
    <definedName name="Resources2">#REF!</definedName>
    <definedName name="Resources3">#REF!</definedName>
    <definedName name="Resources4">#REF!</definedName>
    <definedName name="Z_32F1AAA9_0395_084B_9111_148BB14E0FC1_.wvu.PrintArea" localSheetId="1" hidden="1">Content!$A$2:$N$29</definedName>
    <definedName name="Z_32F1AAA9_0395_084B_9111_148BB14E0FC1_.wvu.PrintArea" localSheetId="2" hidden="1">'Entity Info'!$C$2:$D$167</definedName>
    <definedName name="Z_32F1AAA9_0395_084B_9111_148BB14E0FC1_.wvu.PrintArea" localSheetId="6" hidden="1">'Note1 Policies'!$C$2:$I$52</definedName>
    <definedName name="Z_32F1AAA9_0395_084B_9111_148BB14E0FC1_.wvu.PrintArea" localSheetId="5" hidden="1">'Note1 Policies (2)'!$F$2:$I$46</definedName>
    <definedName name="Z_32F1AAA9_0395_084B_9111_148BB14E0FC1_.wvu.PrintArea" localSheetId="8" hidden="1">'Note2 Receipts'!$C$2:$G$82</definedName>
    <definedName name="Z_32F1AAA9_0395_084B_9111_148BB14E0FC1_.wvu.PrintArea" localSheetId="7" hidden="1">'Note2 Receipts (2)'!$D$2:$H$94</definedName>
    <definedName name="Z_32F1AAA9_0395_084B_9111_148BB14E0FC1_.wvu.PrintArea" localSheetId="9" hidden="1">'Note3 Payments'!$C$2:$G$94</definedName>
    <definedName name="Z_32F1AAA9_0395_084B_9111_148BB14E0FC1_.wvu.PrintArea" localSheetId="10" hidden="1">'Note4-7'!$C$1:$J$53</definedName>
    <definedName name="Z_32F1AAA9_0395_084B_9111_148BB14E0FC1_.wvu.PrintArea" localSheetId="4" hidden="1">'R&amp;P'!$C$2:$K$57</definedName>
    <definedName name="Z_32F1AAA9_0395_084B_9111_148BB14E0FC1_.wvu.PrintArea" localSheetId="3" hidden="1">'R&amp;P (2)'!$D$2:$L$55</definedName>
    <definedName name="Z_32F1AAA9_0395_084B_9111_148BB14E0FC1_.wvu.PrintTitles" localSheetId="2" hidden="1">'Entity Info'!$2:$11</definedName>
    <definedName name="Z_32F1AAA9_0395_084B_9111_148BB14E0FC1_.wvu.PrintTitles" localSheetId="8" hidden="1">'Note2 Receipts'!$2:$4</definedName>
    <definedName name="Z_32F1AAA9_0395_084B_9111_148BB14E0FC1_.wvu.PrintTitles" localSheetId="7" hidden="1">'Note2 Receipts (2)'!$2:$10</definedName>
    <definedName name="Z_32F1AAA9_0395_084B_9111_148BB14E0FC1_.wvu.PrintTitles" localSheetId="9" hidden="1">'Note3 Payments'!$2:$4</definedName>
    <definedName name="Z_6251A8F5_D3CE_4831_84E8_91BE170A0047_.wvu.PrintArea" localSheetId="1" hidden="1">Content!$A$2:$N$29</definedName>
    <definedName name="Z_6251A8F5_D3CE_4831_84E8_91BE170A0047_.wvu.PrintArea" localSheetId="2" hidden="1">'Entity Info'!$C$2:$D$167</definedName>
    <definedName name="Z_6251A8F5_D3CE_4831_84E8_91BE170A0047_.wvu.PrintArea" localSheetId="6" hidden="1">'Note1 Policies'!$C$2:$I$52</definedName>
    <definedName name="Z_6251A8F5_D3CE_4831_84E8_91BE170A0047_.wvu.PrintArea" localSheetId="5" hidden="1">'Note1 Policies (2)'!$F$2:$I$46</definedName>
    <definedName name="Z_6251A8F5_D3CE_4831_84E8_91BE170A0047_.wvu.PrintArea" localSheetId="8" hidden="1">'Note2 Receipts'!$C$2:$G$82</definedName>
    <definedName name="Z_6251A8F5_D3CE_4831_84E8_91BE170A0047_.wvu.PrintArea" localSheetId="7" hidden="1">'Note2 Receipts (2)'!$D$2:$H$94</definedName>
    <definedName name="Z_6251A8F5_D3CE_4831_84E8_91BE170A0047_.wvu.PrintArea" localSheetId="9" hidden="1">'Note3 Payments'!$C$2:$G$94</definedName>
    <definedName name="Z_6251A8F5_D3CE_4831_84E8_91BE170A0047_.wvu.PrintArea" localSheetId="10" hidden="1">'Note4-7'!$C$1:$J$53</definedName>
    <definedName name="Z_6251A8F5_D3CE_4831_84E8_91BE170A0047_.wvu.PrintArea" localSheetId="4" hidden="1">'R&amp;P'!$C$2:$K$57</definedName>
    <definedName name="Z_6251A8F5_D3CE_4831_84E8_91BE170A0047_.wvu.PrintArea" localSheetId="3" hidden="1">'R&amp;P (2)'!$D$2:$L$55</definedName>
    <definedName name="Z_6251A8F5_D3CE_4831_84E8_91BE170A0047_.wvu.PrintTitles" localSheetId="2" hidden="1">'Entity Info'!$2:$11</definedName>
    <definedName name="Z_6251A8F5_D3CE_4831_84E8_91BE170A0047_.wvu.PrintTitles" localSheetId="8" hidden="1">'Note2 Receipts'!$2:$4</definedName>
    <definedName name="Z_6251A8F5_D3CE_4831_84E8_91BE170A0047_.wvu.PrintTitles" localSheetId="7" hidden="1">'Note2 Receipts (2)'!$2:$10</definedName>
    <definedName name="Z_6251A8F5_D3CE_4831_84E8_91BE170A0047_.wvu.PrintTitles" localSheetId="9" hidden="1">'Note3 Payments'!$2:$4</definedName>
    <definedName name="Z_C38B66D8_6DE9_4345_95A4_7BF2FE9DD3E3_.wvu.PrintArea" localSheetId="1" hidden="1">Content!$A$2:$N$29</definedName>
    <definedName name="Z_C38B66D8_6DE9_4345_95A4_7BF2FE9DD3E3_.wvu.PrintArea" localSheetId="2" hidden="1">'Entity Info'!$C$2:$D$167</definedName>
    <definedName name="Z_C38B66D8_6DE9_4345_95A4_7BF2FE9DD3E3_.wvu.PrintArea" localSheetId="6" hidden="1">'Note1 Policies'!$C$2:$I$52</definedName>
    <definedName name="Z_C38B66D8_6DE9_4345_95A4_7BF2FE9DD3E3_.wvu.PrintArea" localSheetId="5" hidden="1">'Note1 Policies (2)'!$F$2:$I$46</definedName>
    <definedName name="Z_C38B66D8_6DE9_4345_95A4_7BF2FE9DD3E3_.wvu.PrintArea" localSheetId="8" hidden="1">'Note2 Receipts'!$C$2:$G$82</definedName>
    <definedName name="Z_C38B66D8_6DE9_4345_95A4_7BF2FE9DD3E3_.wvu.PrintArea" localSheetId="7" hidden="1">'Note2 Receipts (2)'!$D$2:$H$94</definedName>
    <definedName name="Z_C38B66D8_6DE9_4345_95A4_7BF2FE9DD3E3_.wvu.PrintArea" localSheetId="9" hidden="1">'Note3 Payments'!$C$2:$G$94</definedName>
    <definedName name="Z_C38B66D8_6DE9_4345_95A4_7BF2FE9DD3E3_.wvu.PrintArea" localSheetId="10" hidden="1">'Note4-7'!$C$1:$J$53</definedName>
    <definedName name="Z_C38B66D8_6DE9_4345_95A4_7BF2FE9DD3E3_.wvu.PrintArea" localSheetId="4" hidden="1">'R&amp;P'!$C$2:$K$57</definedName>
    <definedName name="Z_C38B66D8_6DE9_4345_95A4_7BF2FE9DD3E3_.wvu.PrintArea" localSheetId="3" hidden="1">'R&amp;P (2)'!$D$2:$L$55</definedName>
    <definedName name="Z_C38B66D8_6DE9_4345_95A4_7BF2FE9DD3E3_.wvu.PrintTitles" localSheetId="2" hidden="1">'Entity Info'!$2:$11</definedName>
    <definedName name="Z_C38B66D8_6DE9_4345_95A4_7BF2FE9DD3E3_.wvu.PrintTitles" localSheetId="8" hidden="1">'Note2 Receipts'!$2:$4</definedName>
    <definedName name="Z_C38B66D8_6DE9_4345_95A4_7BF2FE9DD3E3_.wvu.PrintTitles" localSheetId="7" hidden="1">'Note2 Receipts (2)'!$2:$10</definedName>
    <definedName name="Z_C38B66D8_6DE9_4345_95A4_7BF2FE9DD3E3_.wvu.PrintTitles" localSheetId="9" hidden="1">'Note3 Payments'!$2:$4</definedName>
  </definedNames>
  <calcPr calcId="191029"/>
  <customWorkbookViews>
    <customWorkbookView name="USER - Personal View" guid="{6251A8F5-D3CE-4831-84E8-91BE170A0047}" mergeInterval="0" personalView="1" maximized="1" windowWidth="1020" windowHeight="462" tabRatio="921" activeSheetId="2"/>
    <customWorkbookView name="Microsoft Office User - Personal View" guid="{32F1AAA9-0395-084B-9111-148BB14E0FC1}" mergeInterval="0" personalView="1" windowWidth="1440" windowHeight="714" tabRatio="921" activeSheetId="13"/>
    <customWorkbookView name="MacBook - Personal View" guid="{C38B66D8-6DE9-4345-95A4-7BF2FE9DD3E3}" mergeInterval="0" personalView="1" xWindow="-9" yWindow="10" windowWidth="1441" windowHeight="847" tabRatio="921" activeSheetId="16"/>
  </customWorkbookViews>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AMBDA_WF"/>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45" i="6" l="1"/>
  <c r="C31" i="22"/>
  <c r="G31" i="22" s="1"/>
  <c r="B31" i="22"/>
  <c r="C30" i="22"/>
  <c r="G30" i="22" s="1"/>
  <c r="B30" i="22"/>
  <c r="C29" i="22"/>
  <c r="G29" i="22" s="1"/>
  <c r="B29" i="22"/>
  <c r="C28" i="22"/>
  <c r="G28" i="22" s="1"/>
  <c r="B28" i="22"/>
  <c r="C27" i="22"/>
  <c r="G27" i="22" s="1"/>
  <c r="B27" i="22"/>
  <c r="C23" i="22"/>
  <c r="C22" i="22"/>
  <c r="B22" i="22"/>
  <c r="C21" i="22"/>
  <c r="B21" i="22"/>
  <c r="C15" i="22"/>
  <c r="G15" i="22" s="1"/>
  <c r="B15" i="22"/>
  <c r="C14" i="22"/>
  <c r="G14" i="22" s="1"/>
  <c r="B14" i="22"/>
  <c r="C13" i="22"/>
  <c r="G13" i="22" s="1"/>
  <c r="B13" i="22"/>
  <c r="C12" i="22"/>
  <c r="B12" i="22"/>
  <c r="D9" i="22"/>
  <c r="B8" i="22"/>
  <c r="C55" i="21"/>
  <c r="F55" i="21" s="1"/>
  <c r="B55" i="21"/>
  <c r="C54" i="21"/>
  <c r="F54" i="21" s="1"/>
  <c r="B54" i="21"/>
  <c r="C53" i="21"/>
  <c r="F53" i="21" s="1"/>
  <c r="B53" i="21"/>
  <c r="C52" i="21"/>
  <c r="F52" i="21" s="1"/>
  <c r="B52" i="21"/>
  <c r="C51" i="21"/>
  <c r="F51" i="21" s="1"/>
  <c r="B51" i="21"/>
  <c r="C50" i="21"/>
  <c r="F50" i="21" s="1"/>
  <c r="B50" i="21"/>
  <c r="C49" i="21"/>
  <c r="I49" i="21" s="1"/>
  <c r="E69" i="10" s="1"/>
  <c r="B49" i="21"/>
  <c r="C48" i="21"/>
  <c r="I48" i="21" s="1"/>
  <c r="E78" i="10" s="1"/>
  <c r="B48" i="21"/>
  <c r="C47" i="21"/>
  <c r="F47" i="21" s="1"/>
  <c r="B47" i="21"/>
  <c r="C46" i="21"/>
  <c r="F46" i="21" s="1"/>
  <c r="B46" i="21"/>
  <c r="C45" i="21"/>
  <c r="F45" i="21" s="1"/>
  <c r="B45" i="21"/>
  <c r="C44" i="21"/>
  <c r="I44" i="21" s="1"/>
  <c r="B44" i="21"/>
  <c r="C43" i="21"/>
  <c r="I43" i="21" s="1"/>
  <c r="B43" i="21"/>
  <c r="C42" i="21"/>
  <c r="F42" i="21" s="1"/>
  <c r="B42" i="21"/>
  <c r="C41" i="21"/>
  <c r="F41" i="21" s="1"/>
  <c r="B41" i="21"/>
  <c r="C40" i="21"/>
  <c r="F40" i="21" s="1"/>
  <c r="B40" i="21"/>
  <c r="C39" i="21"/>
  <c r="I39" i="21" s="1"/>
  <c r="B39" i="21"/>
  <c r="C38" i="21"/>
  <c r="F38" i="21" s="1"/>
  <c r="B38" i="21"/>
  <c r="C37" i="21"/>
  <c r="F37" i="21" s="1"/>
  <c r="B37" i="21"/>
  <c r="C36" i="21"/>
  <c r="F36" i="21" s="1"/>
  <c r="B36" i="21"/>
  <c r="C35" i="21"/>
  <c r="F35" i="21" s="1"/>
  <c r="B35" i="21"/>
  <c r="C34" i="21"/>
  <c r="F34" i="21" s="1"/>
  <c r="B34" i="21"/>
  <c r="C33" i="21"/>
  <c r="I33" i="21" s="1"/>
  <c r="B33" i="21"/>
  <c r="C32" i="21"/>
  <c r="I32" i="21" s="1"/>
  <c r="E75" i="10" s="1"/>
  <c r="B32" i="21"/>
  <c r="C31" i="21"/>
  <c r="F31" i="21" s="1"/>
  <c r="B31" i="21"/>
  <c r="C30" i="21"/>
  <c r="F30" i="21" s="1"/>
  <c r="B30" i="21"/>
  <c r="C29" i="21"/>
  <c r="I29" i="21" s="1"/>
  <c r="B29" i="21"/>
  <c r="C28" i="21"/>
  <c r="I28" i="21" s="1"/>
  <c r="E39" i="10" s="1"/>
  <c r="B28" i="21"/>
  <c r="C27" i="21"/>
  <c r="F27" i="21" s="1"/>
  <c r="B27" i="21"/>
  <c r="C26" i="21"/>
  <c r="F26" i="21" s="1"/>
  <c r="B26" i="21"/>
  <c r="C25" i="21"/>
  <c r="F25" i="21" s="1"/>
  <c r="B25" i="21"/>
  <c r="C24" i="21"/>
  <c r="I24" i="21" s="1"/>
  <c r="E35" i="10" s="1"/>
  <c r="B24" i="21"/>
  <c r="C23" i="21"/>
  <c r="F23" i="21" s="1"/>
  <c r="B23" i="21"/>
  <c r="C22" i="21"/>
  <c r="F22" i="21" s="1"/>
  <c r="B22" i="21"/>
  <c r="F21" i="21"/>
  <c r="C21" i="21"/>
  <c r="B21" i="21"/>
  <c r="C20" i="21"/>
  <c r="I20" i="21" s="1"/>
  <c r="B20" i="21"/>
  <c r="C19" i="21"/>
  <c r="I19" i="21" s="1"/>
  <c r="B19" i="21"/>
  <c r="C18" i="21"/>
  <c r="F18" i="21" s="1"/>
  <c r="B18" i="21"/>
  <c r="C17" i="21"/>
  <c r="F17" i="21" s="1"/>
  <c r="B17" i="21"/>
  <c r="C16" i="21"/>
  <c r="F16" i="21" s="1"/>
  <c r="B16" i="21"/>
  <c r="C15" i="21"/>
  <c r="F15" i="21" s="1"/>
  <c r="B15" i="21"/>
  <c r="C14" i="21"/>
  <c r="F14" i="21" s="1"/>
  <c r="B14" i="21"/>
  <c r="C13" i="21"/>
  <c r="F13" i="21" s="1"/>
  <c r="B13" i="21"/>
  <c r="C12" i="21"/>
  <c r="F12" i="21" s="1"/>
  <c r="B12" i="21"/>
  <c r="C8" i="21"/>
  <c r="F8" i="21" s="1"/>
  <c r="B8" i="21"/>
  <c r="C7" i="21"/>
  <c r="D9" i="21" s="1"/>
  <c r="B7" i="21"/>
  <c r="J7" i="11"/>
  <c r="I7" i="11"/>
  <c r="I21" i="21"/>
  <c r="E31" i="10" s="1"/>
  <c r="I53" i="21"/>
  <c r="I50" i="21"/>
  <c r="E70" i="10" s="1"/>
  <c r="I41" i="21"/>
  <c r="I45" i="21"/>
  <c r="I46" i="21"/>
  <c r="I37" i="21"/>
  <c r="E76" i="10" s="1"/>
  <c r="I34" i="21"/>
  <c r="I36" i="21"/>
  <c r="I30" i="21"/>
  <c r="E41" i="10" s="1"/>
  <c r="I26" i="21"/>
  <c r="E37" i="10" s="1"/>
  <c r="I18" i="21"/>
  <c r="E30" i="10" s="1"/>
  <c r="I13" i="21"/>
  <c r="I8" i="21"/>
  <c r="E15" i="23"/>
  <c r="B15" i="23"/>
  <c r="G8" i="22"/>
  <c r="H9" i="22" s="1"/>
  <c r="E6" i="8"/>
  <c r="E8" i="6"/>
  <c r="D8" i="4"/>
  <c r="G147" i="20"/>
  <c r="E147" i="20"/>
  <c r="G134" i="20"/>
  <c r="E134" i="20"/>
  <c r="G119" i="20"/>
  <c r="E119" i="20"/>
  <c r="G107" i="20"/>
  <c r="E107" i="20"/>
  <c r="G94" i="20"/>
  <c r="E94" i="20"/>
  <c r="G79" i="20"/>
  <c r="E79" i="20"/>
  <c r="G67" i="20"/>
  <c r="E67" i="20"/>
  <c r="G54" i="20"/>
  <c r="E54" i="20"/>
  <c r="G42" i="20"/>
  <c r="H34" i="11"/>
  <c r="I34" i="11"/>
  <c r="J34" i="11"/>
  <c r="G34" i="11"/>
  <c r="G15" i="10"/>
  <c r="E15" i="10"/>
  <c r="K58" i="6"/>
  <c r="I58" i="6"/>
  <c r="K31" i="6"/>
  <c r="I31" i="6"/>
  <c r="K23" i="6"/>
  <c r="I23" i="6"/>
  <c r="D29" i="4"/>
  <c r="D15" i="4"/>
  <c r="D13" i="4"/>
  <c r="K33" i="6"/>
  <c r="K43" i="6"/>
  <c r="K48" i="6"/>
  <c r="I33" i="6"/>
  <c r="I43" i="6"/>
  <c r="I48" i="6"/>
  <c r="E15" i="9"/>
  <c r="C17" i="8"/>
  <c r="C15" i="8"/>
  <c r="A3" i="8"/>
  <c r="A2" i="8"/>
  <c r="A2" i="6"/>
  <c r="A3" i="6"/>
  <c r="A2" i="4"/>
  <c r="A3" i="4"/>
  <c r="H93" i="19"/>
  <c r="F93" i="19"/>
  <c r="H81" i="19"/>
  <c r="F81" i="19"/>
  <c r="H69" i="19"/>
  <c r="F69" i="19"/>
  <c r="H57" i="19"/>
  <c r="F57" i="19"/>
  <c r="H45" i="19"/>
  <c r="F45" i="19"/>
  <c r="H33" i="19"/>
  <c r="F33" i="19"/>
  <c r="H21" i="19"/>
  <c r="F21" i="19"/>
  <c r="D6" i="19"/>
  <c r="D2" i="19"/>
  <c r="F25" i="18"/>
  <c r="F18" i="18"/>
  <c r="F13" i="18"/>
  <c r="C5" i="18"/>
  <c r="C3" i="18"/>
  <c r="L20" i="17"/>
  <c r="L30" i="17"/>
  <c r="L32" i="17"/>
  <c r="L42" i="17"/>
  <c r="L45" i="17"/>
  <c r="H44" i="17"/>
  <c r="L54" i="17"/>
  <c r="J20" i="17"/>
  <c r="J30" i="17"/>
  <c r="J32" i="17"/>
  <c r="J42" i="17"/>
  <c r="J45" i="17"/>
  <c r="J54" i="17"/>
  <c r="J55" i="17"/>
  <c r="H20" i="17"/>
  <c r="H30" i="17"/>
  <c r="H32" i="17"/>
  <c r="H42" i="17"/>
  <c r="H54" i="17"/>
  <c r="A5" i="17"/>
  <c r="A2" i="17"/>
  <c r="G15" i="9"/>
  <c r="G81" i="9"/>
  <c r="E81" i="9"/>
  <c r="G93" i="10"/>
  <c r="E93" i="10"/>
  <c r="G82" i="10"/>
  <c r="G59" i="9"/>
  <c r="G26" i="9"/>
  <c r="E26" i="9"/>
  <c r="G57" i="10"/>
  <c r="E57" i="10"/>
  <c r="G46" i="10"/>
  <c r="G26" i="10"/>
  <c r="G70" i="9"/>
  <c r="G48" i="9"/>
  <c r="E48" i="9"/>
  <c r="G37" i="9"/>
  <c r="E37" i="9"/>
  <c r="H45" i="17"/>
  <c r="H55" i="17"/>
  <c r="I25" i="21" l="1"/>
  <c r="E36" i="10" s="1"/>
  <c r="I35" i="21"/>
  <c r="I55" i="21"/>
  <c r="F29" i="21"/>
  <c r="I14" i="21"/>
  <c r="E20" i="10" s="1"/>
  <c r="I42" i="21"/>
  <c r="I52" i="21"/>
  <c r="I54" i="21"/>
  <c r="H32" i="22"/>
  <c r="D16" i="22"/>
  <c r="D18" i="22" s="1"/>
  <c r="D24" i="22"/>
  <c r="G22" i="22"/>
  <c r="D32" i="22"/>
  <c r="G21" i="22"/>
  <c r="G12" i="22"/>
  <c r="G23" i="22"/>
  <c r="I23" i="22" s="1"/>
  <c r="I17" i="21"/>
  <c r="E22" i="10" s="1"/>
  <c r="I38" i="21"/>
  <c r="E45" i="11" s="1"/>
  <c r="I47" i="21"/>
  <c r="M15" i="21" s="1"/>
  <c r="F33" i="21"/>
  <c r="F49" i="21"/>
  <c r="I22" i="21"/>
  <c r="E33" i="10" s="1"/>
  <c r="F20" i="21"/>
  <c r="F24" i="21"/>
  <c r="F28" i="21"/>
  <c r="F32" i="21"/>
  <c r="F44" i="21"/>
  <c r="F48" i="21"/>
  <c r="I12" i="21"/>
  <c r="I15" i="21"/>
  <c r="I23" i="21"/>
  <c r="E34" i="10" s="1"/>
  <c r="I27" i="21"/>
  <c r="E38" i="10" s="1"/>
  <c r="I31" i="21"/>
  <c r="I40" i="21"/>
  <c r="I51" i="21"/>
  <c r="E67" i="10" s="1"/>
  <c r="F19" i="21"/>
  <c r="G57" i="21" s="1"/>
  <c r="F39" i="21"/>
  <c r="F43" i="21"/>
  <c r="D57" i="21"/>
  <c r="D59" i="21" s="1"/>
  <c r="I7" i="21"/>
  <c r="K7" i="21" s="1"/>
  <c r="I16" i="21"/>
  <c r="F7" i="21"/>
  <c r="G9" i="21" s="1"/>
  <c r="M21" i="21"/>
  <c r="E63" i="10"/>
  <c r="E21" i="10"/>
  <c r="K8" i="21"/>
  <c r="E51" i="9" s="1"/>
  <c r="E59" i="9" s="1"/>
  <c r="M19" i="21"/>
  <c r="E40" i="10"/>
  <c r="E64" i="10"/>
  <c r="E79" i="10"/>
  <c r="E77" i="10"/>
  <c r="M14" i="21"/>
  <c r="E32" i="10"/>
  <c r="M17" i="21"/>
  <c r="E62" i="10"/>
  <c r="E19" i="10"/>
  <c r="K12" i="21"/>
  <c r="M16" i="21"/>
  <c r="E62" i="9" l="1"/>
  <c r="E70" i="9" s="1"/>
  <c r="K9" i="21"/>
  <c r="E65" i="10"/>
  <c r="G26" i="6"/>
  <c r="E74" i="10"/>
  <c r="K31" i="21"/>
  <c r="E18" i="10"/>
  <c r="E26" i="10" s="1"/>
  <c r="J56" i="21"/>
  <c r="E35" i="20"/>
  <c r="G46" i="6"/>
  <c r="E34" i="20"/>
  <c r="I32" i="22"/>
  <c r="E36" i="20"/>
  <c r="H16" i="22"/>
  <c r="H18" i="22" s="1"/>
  <c r="M13" i="21"/>
  <c r="I12" i="22"/>
  <c r="G50" i="6" s="1"/>
  <c r="G58" i="6" s="1"/>
  <c r="H24" i="22"/>
  <c r="D34" i="22"/>
  <c r="J9" i="21"/>
  <c r="M31" i="21"/>
  <c r="G29" i="6"/>
  <c r="G59" i="21"/>
  <c r="G17" i="6"/>
  <c r="K18" i="21"/>
  <c r="G27" i="6" s="1"/>
  <c r="N41" i="21"/>
  <c r="G21" i="6"/>
  <c r="E46" i="10"/>
  <c r="I33" i="22"/>
  <c r="E82" i="10"/>
  <c r="N40" i="21" l="1"/>
  <c r="E33" i="20"/>
  <c r="K56" i="21"/>
  <c r="K59" i="21" s="1"/>
  <c r="H34" i="22"/>
  <c r="I24" i="22"/>
  <c r="I34" i="22" s="1"/>
  <c r="G23" i="6"/>
  <c r="G31" i="6"/>
  <c r="J59" i="21"/>
  <c r="E42" i="20"/>
  <c r="N42" i="21"/>
  <c r="G33" i="6" l="1"/>
  <c r="G43" i="6" s="1"/>
  <c r="G48" i="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B9" authorId="0" shapeId="0" xr:uid="{00000000-0006-0000-0300-000001000000}">
      <text>
        <r>
          <rPr>
            <b/>
            <sz val="10"/>
            <color indexed="81"/>
            <rFont val="Calibri"/>
            <family val="2"/>
          </rPr>
          <t xml:space="preserve">Microsoft Office User: change from section 5 to section 4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Microsoft Office User</author>
  </authors>
  <commentList>
    <comment ref="D9" authorId="0" shapeId="0" xr:uid="{00000000-0006-0000-0500-000001000000}">
      <text>
        <r>
          <rPr>
            <b/>
            <sz val="10"/>
            <color indexed="81"/>
            <rFont val="Calibri"/>
            <family val="2"/>
          </rPr>
          <t>Microsoft Office User:</t>
        </r>
        <r>
          <rPr>
            <sz val="10"/>
            <color indexed="81"/>
            <rFont val="Calibri"/>
            <family val="2"/>
          </rPr>
          <t xml:space="preserve">
change from section 7 to section 5
</t>
        </r>
      </text>
    </comment>
  </commentList>
</comments>
</file>

<file path=xl/sharedStrings.xml><?xml version="1.0" encoding="utf-8"?>
<sst xmlns="http://schemas.openxmlformats.org/spreadsheetml/2006/main" count="691" uniqueCount="429">
  <si>
    <t>Notes</t>
  </si>
  <si>
    <t>This Year</t>
  </si>
  <si>
    <t>Last Year</t>
  </si>
  <si>
    <t>Total</t>
  </si>
  <si>
    <t>Guidance</t>
  </si>
  <si>
    <t>Section 5</t>
  </si>
  <si>
    <t>Grants and donations</t>
  </si>
  <si>
    <t>R&amp;P2</t>
  </si>
  <si>
    <t>R&amp;P3</t>
  </si>
  <si>
    <t>R&amp;P4</t>
  </si>
  <si>
    <t>R&amp;P5</t>
  </si>
  <si>
    <t>R&amp;P6</t>
  </si>
  <si>
    <t>R&amp;P7</t>
  </si>
  <si>
    <t>R&amp;P8</t>
  </si>
  <si>
    <t>R&amp;P9</t>
  </si>
  <si>
    <t>R&amp;P10</t>
  </si>
  <si>
    <t>R&amp;P11</t>
  </si>
  <si>
    <t>R&amp;P12</t>
  </si>
  <si>
    <t>R&amp;P13</t>
  </si>
  <si>
    <t>R&amp;P1</t>
  </si>
  <si>
    <t>Receipt Item</t>
  </si>
  <si>
    <t>Statement of Receipts and Payments</t>
  </si>
  <si>
    <t>R&amp;P15</t>
  </si>
  <si>
    <t>R&amp;P16</t>
  </si>
  <si>
    <t>R&amp;P17</t>
  </si>
  <si>
    <t>R&amp;P18</t>
  </si>
  <si>
    <t>Operating Payments</t>
  </si>
  <si>
    <t>Other operating payments</t>
  </si>
  <si>
    <t>Cheque account(s)</t>
  </si>
  <si>
    <t>Savings account(s)</t>
  </si>
  <si>
    <t>Term Deposit account(s)</t>
  </si>
  <si>
    <t>Cash Floats</t>
  </si>
  <si>
    <t xml:space="preserve">Petty Cash </t>
  </si>
  <si>
    <t>R&amp;P14</t>
  </si>
  <si>
    <t>AP1</t>
  </si>
  <si>
    <t>AP2</t>
  </si>
  <si>
    <t>"How was it funded?" and "What did it cost?"</t>
  </si>
  <si>
    <t>"Who are we?", "Why do we exist?"</t>
  </si>
  <si>
    <t>Entity Information</t>
  </si>
  <si>
    <t>Operating Surplus or (Deficit)</t>
  </si>
  <si>
    <t>Operating Receipts</t>
  </si>
  <si>
    <t>Fees, subscriptions and other receipts from members</t>
  </si>
  <si>
    <t>Other operating receipts</t>
  </si>
  <si>
    <t>R&amp;P19</t>
  </si>
  <si>
    <t>R&amp;P20</t>
  </si>
  <si>
    <t>Fundraising receipts</t>
  </si>
  <si>
    <t xml:space="preserve">Receipts from  providing goods or services </t>
  </si>
  <si>
    <t>Interest, dividends and other investment income receipts</t>
  </si>
  <si>
    <t>Budget</t>
  </si>
  <si>
    <t>COPYRIGHT</t>
  </si>
  <si>
    <t>Note 2 : Analysis of  Receipts "How was it funded?"</t>
  </si>
  <si>
    <t>For the year ended:</t>
  </si>
  <si>
    <t>Note 1: Accounting Policies     "How did we do our accounting"</t>
  </si>
  <si>
    <t>Section 4</t>
  </si>
  <si>
    <t xml:space="preserve">Required sections are marked with an asterisk "*"   </t>
  </si>
  <si>
    <t>Capital receipts</t>
  </si>
  <si>
    <t>Other receipts</t>
  </si>
  <si>
    <t>Total Operating Receipts</t>
  </si>
  <si>
    <t>Total Operating Payments</t>
  </si>
  <si>
    <t>Capital Receipts</t>
  </si>
  <si>
    <t>Capital Payments</t>
  </si>
  <si>
    <t>These are optional notes to allow the entity to provide a breakdown of the receipt and payment categories. Please ensure breakdowns provided agree to the amounts reported in the Statement of Receipts and Payments.</t>
  </si>
  <si>
    <t xml:space="preserve"> </t>
  </si>
  <si>
    <t xml:space="preserve">This NAC Template contains copyright material. </t>
  </si>
  <si>
    <t>៛</t>
  </si>
  <si>
    <t>Description</t>
  </si>
  <si>
    <t>KHR'000</t>
  </si>
  <si>
    <t>KHR</t>
  </si>
  <si>
    <t>NOTES TO FINANCIAL REPORT</t>
  </si>
  <si>
    <t>II. OPTIONAL NOTES</t>
  </si>
  <si>
    <t>I. REQURED NOTES (Cont.)</t>
  </si>
  <si>
    <t>I. REQURED NOTES</t>
  </si>
  <si>
    <r>
      <t>Actual</t>
    </r>
    <r>
      <rPr>
        <sz val="8"/>
        <color rgb="FFFF0000"/>
        <rFont val="Calibri"/>
        <family val="2"/>
        <scheme val="minor"/>
      </rPr>
      <t>*</t>
    </r>
  </si>
  <si>
    <r>
      <t>Donations, fundraising and other similar receipts</t>
    </r>
    <r>
      <rPr>
        <sz val="8"/>
        <color rgb="FFFF0000"/>
        <rFont val="Calibri"/>
        <family val="2"/>
        <scheme val="minor"/>
      </rPr>
      <t>*</t>
    </r>
  </si>
  <si>
    <r>
      <t>Fees, subscriptions and other receipts from members</t>
    </r>
    <r>
      <rPr>
        <sz val="8"/>
        <color rgb="FFFF0000"/>
        <rFont val="Calibri"/>
        <family val="2"/>
        <scheme val="minor"/>
      </rPr>
      <t>*</t>
    </r>
  </si>
  <si>
    <r>
      <t>Receipts from providing goods or services</t>
    </r>
    <r>
      <rPr>
        <sz val="8"/>
        <color rgb="FFFF0000"/>
        <rFont val="Calibri"/>
        <family val="2"/>
        <scheme val="minor"/>
      </rPr>
      <t>*</t>
    </r>
  </si>
  <si>
    <r>
      <t>Interest, dividends and other investment income receipts</t>
    </r>
    <r>
      <rPr>
        <sz val="8"/>
        <color rgb="FFFF0000"/>
        <rFont val="Calibri"/>
        <family val="2"/>
        <scheme val="minor"/>
      </rPr>
      <t>*</t>
    </r>
  </si>
  <si>
    <r>
      <t>Payments related to public fundraising</t>
    </r>
    <r>
      <rPr>
        <sz val="8"/>
        <color rgb="FFFF0000"/>
        <rFont val="Calibri"/>
        <family val="2"/>
        <scheme val="minor"/>
      </rPr>
      <t>*</t>
    </r>
  </si>
  <si>
    <r>
      <t>Volunteer and employee related payments</t>
    </r>
    <r>
      <rPr>
        <sz val="8"/>
        <color rgb="FFFF0000"/>
        <rFont val="Calibri"/>
        <family val="2"/>
        <scheme val="minor"/>
      </rPr>
      <t>*</t>
    </r>
  </si>
  <si>
    <r>
      <t>Payments related to providing goods or services</t>
    </r>
    <r>
      <rPr>
        <sz val="8"/>
        <color rgb="FFFF0000"/>
        <rFont val="Calibri"/>
        <family val="2"/>
        <scheme val="minor"/>
      </rPr>
      <t>*</t>
    </r>
  </si>
  <si>
    <r>
      <t>Grants and donations paid</t>
    </r>
    <r>
      <rPr>
        <sz val="8"/>
        <color rgb="FFFF0000"/>
        <rFont val="Calibri"/>
        <family val="2"/>
        <scheme val="minor"/>
      </rPr>
      <t>*</t>
    </r>
  </si>
  <si>
    <r>
      <t>Receipts from the sale of resources</t>
    </r>
    <r>
      <rPr>
        <sz val="8"/>
        <color rgb="FFFF0000"/>
        <rFont val="Calibri"/>
        <family val="2"/>
        <scheme val="minor"/>
      </rPr>
      <t>*</t>
    </r>
  </si>
  <si>
    <r>
      <t>Receipts from borrowings</t>
    </r>
    <r>
      <rPr>
        <sz val="8"/>
        <color rgb="FFFF0000"/>
        <rFont val="Calibri"/>
        <family val="2"/>
        <scheme val="minor"/>
      </rPr>
      <t>*</t>
    </r>
  </si>
  <si>
    <r>
      <t>Purchase of resources</t>
    </r>
    <r>
      <rPr>
        <sz val="8"/>
        <color rgb="FFFF0000"/>
        <rFont val="Calibri"/>
        <family val="2"/>
        <scheme val="minor"/>
      </rPr>
      <t>*</t>
    </r>
  </si>
  <si>
    <r>
      <t>Repayments of borrowings</t>
    </r>
    <r>
      <rPr>
        <sz val="8"/>
        <color rgb="FFFF0000"/>
        <rFont val="Calibri"/>
        <family val="2"/>
        <scheme val="minor"/>
      </rPr>
      <t>*</t>
    </r>
  </si>
  <si>
    <r>
      <t>Increase/(Decrease) in Bank Accounts and Cash</t>
    </r>
    <r>
      <rPr>
        <b/>
        <sz val="8"/>
        <color rgb="FFFF0000"/>
        <rFont val="Calibri"/>
        <family val="2"/>
        <scheme val="minor"/>
      </rPr>
      <t>*</t>
    </r>
  </si>
  <si>
    <r>
      <t>Bank accounts and cash at the beginning of the financial year</t>
    </r>
    <r>
      <rPr>
        <sz val="8"/>
        <color rgb="FFFF0000"/>
        <rFont val="Calibri"/>
        <family val="2"/>
        <scheme val="minor"/>
      </rPr>
      <t>*</t>
    </r>
  </si>
  <si>
    <r>
      <t>Bank Accounts and Cash at the End of the Financial Year</t>
    </r>
    <r>
      <rPr>
        <b/>
        <sz val="8"/>
        <color rgb="FFFF0000"/>
        <rFont val="Calibri"/>
        <family val="2"/>
        <scheme val="minor"/>
      </rPr>
      <t>*</t>
    </r>
  </si>
  <si>
    <r>
      <t>Represented by:</t>
    </r>
    <r>
      <rPr>
        <b/>
        <sz val="8"/>
        <color rgb="FFFF0000"/>
        <rFont val="Calibri"/>
        <family val="2"/>
        <scheme val="minor"/>
      </rPr>
      <t>*</t>
    </r>
  </si>
  <si>
    <r>
      <t>Total Bank Accounts and Cash at the End of the Financial Year</t>
    </r>
    <r>
      <rPr>
        <b/>
        <sz val="8"/>
        <color rgb="FFFF0000"/>
        <rFont val="Calibri"/>
        <family val="2"/>
        <scheme val="minor"/>
      </rPr>
      <t>*</t>
    </r>
  </si>
  <si>
    <r>
      <t>Basis of Preparation</t>
    </r>
    <r>
      <rPr>
        <b/>
        <sz val="8"/>
        <color rgb="FFFF0000"/>
        <rFont val="Times New Roman"/>
        <family val="1"/>
      </rPr>
      <t>*</t>
    </r>
  </si>
  <si>
    <r>
      <t>Value Added Tax (VAT)</t>
    </r>
    <r>
      <rPr>
        <b/>
        <sz val="8"/>
        <color rgb="FFFF0000"/>
        <rFont val="Times New Roman"/>
        <family val="1"/>
      </rPr>
      <t>*</t>
    </r>
  </si>
  <si>
    <r>
      <t xml:space="preserve">OR </t>
    </r>
    <r>
      <rPr>
        <b/>
        <i/>
        <sz val="8"/>
        <color theme="1"/>
        <rFont val="Times New Roman"/>
        <family val="1"/>
      </rPr>
      <t>(Delete one not applicable to the entity)</t>
    </r>
  </si>
  <si>
    <t>លេខអត្តសញ្ញាណកម្ម រ.ក.ហ.
F.N</t>
  </si>
  <si>
    <t>ឈ្មោះរបស់អង្គភាព
Full name of entity</t>
  </si>
  <si>
    <t>លេខអត្តសញ្ញាណកម្មសារពើពន្ធ អ.ត.ប
VAT-TIN</t>
  </si>
  <si>
    <t xml:space="preserve">អាសយដ្ឋានបច្ចុប្បន្នរបស់អង្គភាព
Address
</t>
  </si>
  <si>
    <t xml:space="preserve">លេខទំនាក់ទំនង
Contact Number:
</t>
  </si>
  <si>
    <t xml:space="preserve">របាយការណ៍ហិរញ្ញវត្ថុសម្រាប់ដំណាច់ឆ្នាំ
For the year ended:
</t>
  </si>
  <si>
    <t>ព័ត៌មានរបស់អង្គភាព</t>
  </si>
  <si>
    <t>តើអង្គភាពជាអ្វី?ហេតុអ្វីអង្គភាពត្រូវបានបង្កើត?</t>
  </si>
  <si>
    <t>របាយការណ៍ហិរញ្ញវត្ថុសម្រាប់ដំណាច់ឆ្នាំ</t>
  </si>
  <si>
    <t>ពទ១
EI1</t>
  </si>
  <si>
    <t xml:space="preserve">ឈ្មោះរបស់អង្គភាព*
Legal Name of Entity*
</t>
  </si>
  <si>
    <t xml:space="preserve">ឈ្មោះផ្សេងទៀតរបស់អង្គភាព (ប្រសិនបើមាន)
Other Name of Entity (if any)
</t>
  </si>
  <si>
    <t xml:space="preserve">ប្រភេទរបស់អង្គភាព*
Type of Entity*
</t>
  </si>
  <si>
    <t xml:space="preserve">លេខចុះបញ្ជី
Registration Number*
</t>
  </si>
  <si>
    <t xml:space="preserve">លេខអត្តសញ្ញាណកម្មសារពើពន្ធ អ.ត.ប 
VAT-TIN*
</t>
  </si>
  <si>
    <t xml:space="preserve">គោលបំណងរបស់អង្គភាព *
Entity's Objective *
</t>
  </si>
  <si>
    <t>ពទ២
EI2</t>
  </si>
  <si>
    <t>ពទ៣
EI3</t>
  </si>
  <si>
    <t>ពទ៤
EI4</t>
  </si>
  <si>
    <t>ពទ៥
EI5</t>
  </si>
  <si>
    <t>ពទ៧
EI7</t>
  </si>
  <si>
    <t>ពទ៦
EI6</t>
  </si>
  <si>
    <t xml:space="preserve">ប្រភពចម្បងនៃសាច់ប្រាក់ និងធនធានរបស់អង្គភាព*
Main Sources of the Entity's Cash and Resources*
</t>
  </si>
  <si>
    <t>ពទ៨
EI8</t>
  </si>
  <si>
    <t>ពទ៩
EI9</t>
  </si>
  <si>
    <t xml:space="preserve">វិធីសាស្រ្តចម្បងដែលអង្គភាពប្រើប្រាស់ក្នុងការប្រមូលមូលនិធិ*
Main Methods Used by the Entity to Raise Funds:*
</t>
  </si>
  <si>
    <t>ពទ១០
EI10</t>
  </si>
  <si>
    <t xml:space="preserve">ការពឹងផ្អែករបស់អង្គភាពទៅលើអ្នកស្ម័គ្រចិត្ត និងទំនិញឬសេវាបានពីការបរិច្ចាគ
Entity's Reliance on Volunteers and Donated Goods or Services
</t>
  </si>
  <si>
    <t xml:space="preserve">ព័ត៌មានបន្ថែម
Additional Information
</t>
  </si>
  <si>
    <t>ពទ១១
EI11</t>
  </si>
  <si>
    <t xml:space="preserve">ព័ត៌មានទំនាក់ទំនងលម្អិត
Contact details
</t>
  </si>
  <si>
    <t>ពទ១២
EI12</t>
  </si>
  <si>
    <t xml:space="preserve">អាសយដ្ឋានជាក់ស្តែង:
 Physical Address:
</t>
  </si>
  <si>
    <t xml:space="preserve">អាសយដ្ឋានប្រៃសណីយ៍:
Postal Address:
</t>
  </si>
  <si>
    <t xml:space="preserve">  ទូរស័ព្ទ / ទូរសារ:
Phone/Fax:
</t>
  </si>
  <si>
    <t xml:space="preserve"> អ៊ីម៉ែល / វេបសាយ:
 Email/Website:
</t>
  </si>
  <si>
    <t>Facebook:</t>
  </si>
  <si>
    <t>របាយការណ៍ចំណូល និងចំណាយ</t>
  </si>
  <si>
    <t>តើអង្គភាពធ្វើការប្រមូលមូលនិធិដោយរបៀបណា និង តើអង្គភាពបានចំណាយទៅលើអ្វីខ្លះ?</t>
  </si>
  <si>
    <t>កំណត់សម្គាល់
Notes</t>
  </si>
  <si>
    <t xml:space="preserve">ជាក់ស្តែង
Actual*
</t>
  </si>
  <si>
    <t xml:space="preserve">ឆ្នាំនេះ
This Year
</t>
  </si>
  <si>
    <t xml:space="preserve">ឆ្នាំមុន
Last Year
</t>
  </si>
  <si>
    <t xml:space="preserve">ចំណូលកិច្ចប្រតិបត្តិការសរុប*
Total Operating Receipts*
</t>
  </si>
  <si>
    <t>ចំណាយកិច្ចប្រតិបត្តិការ  Operating Payments</t>
  </si>
  <si>
    <t xml:space="preserve">ចំណាយកិច្ចប្រតិបត្តិការសរុប*
Total Operating Payments*
</t>
  </si>
  <si>
    <t xml:space="preserve">អតិរេក ឬ (ឱនភាព)កិច្ចប្រតិបត្តិការ *
Operating Surplus or (Deficit) *
</t>
  </si>
  <si>
    <t xml:space="preserve">ចំណូលមូលធន
Capital Receipts
</t>
  </si>
  <si>
    <t xml:space="preserve">ចំណូលពីការលក់ធនធាន *
Receipts from the sale of resources*
</t>
  </si>
  <si>
    <t xml:space="preserve">ចំណូលពីកម្ចី *
Receipts from borrowings*
</t>
  </si>
  <si>
    <t xml:space="preserve">ចំណាយមូលធន
Capital Payments
</t>
  </si>
  <si>
    <t xml:space="preserve">ការទិញធនធាន *
Purchase of resources*
</t>
  </si>
  <si>
    <t xml:space="preserve">ការសងកម្ចី *
Repayments of borrowings*
</t>
  </si>
  <si>
    <t xml:space="preserve">ការកើនឡើង/(ថយចុះ) នៅក្នុងគណនីធនាគារនិងសាច់ប្រាក់*
Increase/(Decrease) in Bank Accounts and Cash*
</t>
  </si>
  <si>
    <t xml:space="preserve">ភាពខុសគ្នាលើការបកប្រែរូបិយប័ណ្ណ*
Difference on Currency Translation*
</t>
  </si>
  <si>
    <t xml:space="preserve">គណនីធនាគារ និងសាច់ប្រាក់នាដើមឆ្នាំហិរញ្ញវត្ថុ*
Bank accounts and cash at the beginning of the financial year*
</t>
  </si>
  <si>
    <t xml:space="preserve">គណនីធនាគារនិងសាច់ប្រាក់នាចុងឆ្នាំហិរញ្ញវត្ថុ*
Bank Accounts and Cash at the End of the Financial Year*
</t>
  </si>
  <si>
    <t xml:space="preserve">តំណាងដោយ:*
Represented by:*
</t>
  </si>
  <si>
    <t xml:space="preserve">គណនីធនាគារ និងសាច់ប្រាក់សរុបនាចុងឆ្នាំហិរញ្ញវត្ថុ*
Total Bank Accounts and Cash at the End of the Financial Year*
</t>
  </si>
  <si>
    <t xml:space="preserve">ចច២១
R&amp;P21
</t>
  </si>
  <si>
    <t xml:space="preserve">ចច២០
R&amp;P20
</t>
  </si>
  <si>
    <t xml:space="preserve">ចច១៩
R&amp;P19
</t>
  </si>
  <si>
    <t xml:space="preserve">ចច១៨
R&amp;P18
</t>
  </si>
  <si>
    <t xml:space="preserve">ចច១៧
R&amp;P17
</t>
  </si>
  <si>
    <t xml:space="preserve">ចច១៦
R&amp;P16
</t>
  </si>
  <si>
    <t xml:space="preserve">ចច១៥
R&amp;P15
</t>
  </si>
  <si>
    <t xml:space="preserve">ចច១៤
R&amp;P14
</t>
  </si>
  <si>
    <t xml:space="preserve">ចច១៣
R&amp;P13
</t>
  </si>
  <si>
    <t xml:space="preserve">ចច១២
R&amp;P12
</t>
  </si>
  <si>
    <t xml:space="preserve">ចច១១
R&amp;P11
</t>
  </si>
  <si>
    <t xml:space="preserve">ចច១០
R&amp;P10
</t>
  </si>
  <si>
    <t xml:space="preserve">ចច៩
R&amp;P9
</t>
  </si>
  <si>
    <t xml:space="preserve">ចច៨
R&amp;P8
</t>
  </si>
  <si>
    <t xml:space="preserve">ចច៧
R&amp;P7
</t>
  </si>
  <si>
    <t xml:space="preserve">ចច៦
R&amp;P6
</t>
  </si>
  <si>
    <t xml:space="preserve">ចច៥
R&amp;P5
</t>
  </si>
  <si>
    <t xml:space="preserve">ចច៤
R&amp;P4
</t>
  </si>
  <si>
    <t xml:space="preserve">ចច៣
R&amp;P3
</t>
  </si>
  <si>
    <t xml:space="preserve">ចច២
R&amp;P2
</t>
  </si>
  <si>
    <t xml:space="preserve">ចច១
R&amp;P1
</t>
  </si>
  <si>
    <t>កំណត់សមា្គល់លើរបាយការណ៍ហិរញ្ញវត្ថុ</t>
  </si>
  <si>
    <t xml:space="preserve">
</t>
  </si>
  <si>
    <t>កំណត់សមា្គល់ទី១: គោលនយោបាយគណនេយ្យ " តើអង្គភាពបានធ្វើកិច្ចការគណនេយ្យរបស់ខ្លួនដោយរបៀបណា? "</t>
  </si>
  <si>
    <t>Note 1: Accounting Policies "How did we do our accounting?"</t>
  </si>
  <si>
    <t xml:space="preserve">មូលដ្ឋាននៃការរៀបចំ *
Basis of Preparation*
</t>
  </si>
  <si>
    <t xml:space="preserve">អាករលើតម្លៃបន្ថែម (អ.ត.ប.) *
Value Added Tax (VAT)*
</t>
  </si>
  <si>
    <t xml:space="preserve">ឬ (លុបជម្រើសមួយដែលមិនអាចអនុវត្តបានចំពោះអង្គភាព)
OR (Delete one not applicable to the entity)
</t>
  </si>
  <si>
    <t xml:space="preserve">កំណត់សមា្គល់ទី២: ការវិភាគចំណូល "តើអង្គភាពធ្វើការប្រមូលមូលនិធិដោយរបៀបណា? 
Note 2: Analysis of Receipts "How was it funded?"
</t>
  </si>
  <si>
    <t xml:space="preserve">ធាតុនៃចំណូល
Receipt Item
</t>
  </si>
  <si>
    <t xml:space="preserve">ការពន្យល់
Description
</t>
  </si>
  <si>
    <t>ពាន់រៀល</t>
  </si>
  <si>
    <t xml:space="preserve">សរុប
Total
</t>
  </si>
  <si>
    <t xml:space="preserve">កម្រៃ, ការចូលរួមវិភាគទាន និង ចំណូលផ្សេងទៀតពីសមាជិក
Fees, subscriptions and Other receipts from members
</t>
  </si>
  <si>
    <t xml:space="preserve">កំណត់សមា្គល់ទី៣: ការវិភាគលើចំណាយ "តើអង្គភាពបានធ្វើអ្វីខ្លះ?"
Note 3: Analysis of Payments "What did it cost?"
</t>
  </si>
  <si>
    <t xml:space="preserve">ធាតុនៃចំណាយ
Payment Item
</t>
  </si>
  <si>
    <t>អាករលើតម្លៃបន្ថែម
Valued Added Tax*</t>
  </si>
  <si>
    <t>ការពន្យល់
Description</t>
  </si>
  <si>
    <t>ឆ្នាំនេះ
This Year</t>
  </si>
  <si>
    <t>ឆ្នាំមុន
Last Year</t>
  </si>
  <si>
    <t>អាករលើតម្លៃបន្ថែមលើធាតុចូល (VAT ចូល)*
Valued Added Tax Input (VAT Input)*</t>
  </si>
  <si>
    <t>អាករលើតម្លៃបន្ថែមលើធាតុចេញ (VAT ចេញ)*
Valued Added Tax Input (VAT Output)*</t>
  </si>
  <si>
    <t>អ១
O1</t>
  </si>
  <si>
    <t>ការកែប្រែកំហុសឆ្គង
Correction of Errors*</t>
  </si>
  <si>
    <t xml:space="preserve">កំណត់សមា្គល់ទី៥: ការកែប្រែកំហុសឆ្គង
Note 5: Correction of Errors *
</t>
  </si>
  <si>
    <t xml:space="preserve">កំណត់សមា្គល់ទី៦: ប្រតិបត្តិការជាមួយភាគីពាក់ព័ន្ធ
Note 6: Related Party Transactions *
</t>
  </si>
  <si>
    <t>អ២
អ៣
អ៤
02
03
04</t>
  </si>
  <si>
    <t xml:space="preserve">ការពន្យល់អំពីទំនាក់ទំនងជាមួយភាគីពាក់ព័ន្ធ *
Description of Related Party Relationship*
</t>
  </si>
  <si>
    <t xml:space="preserve">ការពន្យល់អំពីប្រតិបត្តិការ
(មិនថាជា សាច់ប្រាក់ ឬជាចំនួនជាវត្ថុ) *
Description of the Transaction 
(whether in cash or amount in kind)*
</t>
  </si>
  <si>
    <t xml:space="preserve">តម្លៃនៃប្រតិបត្តិការ *
Value of Transactions*
</t>
  </si>
  <si>
    <t xml:space="preserve">ចំនួនទឹកប្រាក់នៅសល់
 *Amount Outstanding*
</t>
  </si>
  <si>
    <t xml:space="preserve">ឬ (លុបជម្រើសមួយដែលអង្គភាពមិនអាចអនុវត្តបាន)
OR (Delete one not applicable to the entity)
</t>
  </si>
  <si>
    <t xml:space="preserve">កំណត់សមា្គល់ទី៧: ព្រឹត្តិការណ៍ក្រោយកាលបរិច្ឆេទរាយការណ៍
Note 7: Events After the Reporting Date*
</t>
  </si>
  <si>
    <t xml:space="preserve">ចរិកលក្ខណៈនៃព្រឹត្តិការណ៍ *
Nature of the Event*
</t>
  </si>
  <si>
    <t xml:space="preserve">ចំនួនទឹកប្រាក់ប៉ាន់ស្មាន*
Estimated Amount*
</t>
  </si>
  <si>
    <t xml:space="preserve">ព្រឹត្តិការណ៍អាចប៉ះពាល់ដល់ដំណើរការបន្តទៅមុខរបស់អង្គភាពបានយ៉ាងដូចម្តេច *
How, if at all, the event is likely to affect the continuing viability of the entity*
</t>
  </si>
  <si>
    <t>អ៥
អ៦
05
06</t>
  </si>
  <si>
    <t>ខ. កំណត់សមា្គល់ជាជម្រើស</t>
  </si>
  <si>
    <t xml:space="preserve">កំណត់សមា្គល់ទី៨: កំណត់សម្គាល់លើសមិទ្ធកម្មសេវា
Note 8: Note to Service Performance
</t>
  </si>
  <si>
    <t xml:space="preserve">៨.១ ការពន្យល់អំពីលទ្ធផលរបស់អង្គភាព:
8.1 Description of the Entity's Outcomes:
</t>
  </si>
  <si>
    <t>អ៧
07</t>
  </si>
  <si>
    <t xml:space="preserve">៨.២ ការពន្យល់ និងការបញ្ជាក់ពីចំនួន (តាមលទ្ធភាពដែលអាចអនុវត្តបាន) ទិន្នផលរបស់អង្គភាព:
8.2 Description and Quantification (to the extent practicable) of the Entity's Outputs:
</t>
  </si>
  <si>
    <t>អ៨
O8</t>
  </si>
  <si>
    <t xml:space="preserve">កំណត់សមា្គល់ទី៩: ធនធាន និងកាតព្វកិច្ច 
Note 9: Resources and Commitments
</t>
  </si>
  <si>
    <t xml:space="preserve">បញ្ជីធនធាន
 SCHEDULE OF RESOURCES
</t>
  </si>
  <si>
    <t xml:space="preserve">គណនីធនាគារ និងសាច់ប្រាក់ពីរបាយការណ៍ចំណូល និងចំណាយ
Bank Accounts and Cash from Statement of Receipts and Payments
</t>
  </si>
  <si>
    <t xml:space="preserve">ការពន្យល់
Description
</t>
  </si>
  <si>
    <t>សរុប
Total</t>
  </si>
  <si>
    <t>អ៩
O9</t>
  </si>
  <si>
    <t>អ១០
O10</t>
  </si>
  <si>
    <t xml:space="preserve">ប្រាក់រក្សាទុកជំនួសអ្នកដទៃ
Money Held on Behalf of Others
</t>
  </si>
  <si>
    <t>អ១១
O11</t>
  </si>
  <si>
    <t xml:space="preserve">ប្រាក់ដែលជំពាក់អង្គភាព
Money Owed to the Entity
</t>
  </si>
  <si>
    <t xml:space="preserve">ធនធានផ្សេងទៀត
Other Resources
</t>
  </si>
  <si>
    <t xml:space="preserve">ការពន្យល់និងប្រភពនៃតម្លៃ(ថ្លៃដើម ឬតម្លៃបច្ចុប្បន្នចាំបាច់ប្រសិនបើអាចទទួលបាន)
Description and Source of Value (cost or current value required if practicable to obtain)
</t>
  </si>
  <si>
    <t>អ១២
O12</t>
  </si>
  <si>
    <t>បញ្ជីកាតព្វកិច្ច
SCHEDULE OF COMMITMENTS</t>
  </si>
  <si>
    <t>អ១៣
O13</t>
  </si>
  <si>
    <t xml:space="preserve">ការពន្យល់
Description
</t>
  </si>
  <si>
    <t xml:space="preserve">ប្រាក់ដែលអង្គភាពត្រូវសង
Money Payable by the Entity
</t>
  </si>
  <si>
    <t>អ០១៤
O14</t>
  </si>
  <si>
    <t xml:space="preserve">កាតព្វកិច្ចផ្សេងទៀត 
Other Commitments
</t>
  </si>
  <si>
    <t>អ១៥
O15</t>
  </si>
  <si>
    <t xml:space="preserve">ការធានា
Guarantees
</t>
  </si>
  <si>
    <t xml:space="preserve">បញ្ជីព័ត៌មានផ្សេងទៀត
SCHEDULE OF OTHER INFORMATION
</t>
  </si>
  <si>
    <t>អ១៦
O16</t>
  </si>
  <si>
    <t xml:space="preserve">អំណោយ ឬការបរិច្ចាគមានលក្ខខណ្ឌ
 Grants or Donations with Conditions Attached
</t>
  </si>
  <si>
    <t>អ១៧
017</t>
  </si>
  <si>
    <t xml:space="preserve">ធនធានត្រូវបានប្រើជាការធានានៃការខ្ចីប្រាក់ 
Resources Used as Security for Borrowings
</t>
  </si>
  <si>
    <t xml:space="preserve">កំណត់សមា្គល់ទី១០:កំណត់សម្គាល់បន្ថែម
Note 10: Additional Note
</t>
  </si>
  <si>
    <t>អ១៨
O18</t>
  </si>
  <si>
    <t>ចំណូលកិច្ចប្រតិបត្តិការ
Operating Receipts</t>
  </si>
  <si>
    <t xml:space="preserve">ត្រូវបានអនុញ្ញាតដោយច្បាប់ ឱ្យអនុវត្តាមស្តង់ដារបាយការណ៍ហិរញ្ញវត្ថុកម្ពុជាសម្រាប់អង្គភាពមិនស្វែងរកប្រាក់ចំណេញ (CFRS for NFPEs)។ រាល់ប្រតិបត្តិការត្រូវបានរាយការណ៍ក្នុងរបាយការណ៍ចំណូលនិងចំណាយ និងកំណត់សម្គាល់លើរបាយការណ៍ហិរញ្ញវត្ថុដែលពាក់ព័ន្ធតាមមូលដ្ឋានសាច់ប្រាក់។
</t>
  </si>
  <si>
    <t xml:space="preserve">is permitted by law to apply Cambodian Financial Reporting Standard for Not-For-Profit Entities (CFRS for NFPEs). All transactions are reported in the Statement of Receipts and Payments and related Notes to the Financial Report on a cash basis.
</t>
  </si>
  <si>
    <t xml:space="preserve">ត្រូវបានចុះឈ្មោះសម្រាប់អាករលើតម្លបន្ថែម។ ដូច្នេះ ចំនួនទឹកប្រាក់ដែលបានកត់ត្រាក្នុងរបាយការណ៍ហិរញ្ញវត្ថុមិនរាប់បញ្ចូលអាករលើតម្លៃបន្ថែមឡើយ  (ប្រសិនបើមាន)។ ការជំពាក់អាករ ឬការបង្វិលសងអាករលើតម្លៃបន្ថែមគិតត្រឹមកាលបរិច្ឆេទតុល្យភាពត្រូវបានបង្ហាញក្នុងកំណត់សមា្គល់ចំពោះធនធាននិងកាតព្វកិច្ច។
</t>
  </si>
  <si>
    <t>is registered for VAT. Therefore amounts recorded in the Financial Report are exclusive of VAT (if any). VAT owing, or VAT refunds due as at balance date are shown in the Notes to Resources and Commitments.</t>
  </si>
  <si>
    <t xml:space="preserve">មិនត្រូវបានចុះបញ្ជីសម្រាប់អាករលើម្លៃបន្ថែមឡើយ។ ដូច្នេះ ចំនួនទឹកប្រាក់ដែលបានកត់ត្រាក្នុងរបាយការណ៍ហិរញ្ញវត្ថុរួមបញ្ចូលអាករលើតម្លៃបន្ថែម  (ប្រសិនបើមាន)។  
</t>
  </si>
  <si>
    <t>is not registered for VAT. Therefore amounts recorded in the financial Report are inclusive of VAT (if any).</t>
  </si>
  <si>
    <t>អង្គការលេខរបស់អង្គភាព (រួមទាំងអភិបាលកិច្ច ប្រសិនបើមាន) *
Entity Organizational Chart (Including Governance arrangements if any) *</t>
  </si>
  <si>
    <t>ផែនការថវិកា
Budget</t>
  </si>
  <si>
    <t>ជាក់ស្តែង
Actual*</t>
  </si>
  <si>
    <t>ការបរិច្ចាគ, ការរៃអង្គាសប្រាក់ និងចំណូលប្រហាក់ប្រហែលផ្សេងទៀត*
Donations, fundraising and other similar receipts*</t>
  </si>
  <si>
    <t>កម្រៃ, ការចូលរួមវិភាគទាន និងចំណូលផ្សេងទៀតពីសមាជិក*
Fees, subscriptions and other receipts from members*</t>
  </si>
  <si>
    <t>ចំណូលពីការលក់ទំនិញ ឬសេវា  *
Receipts from providing goods or services*</t>
  </si>
  <si>
    <t>ការប្រាក់, ភាគលាភ និងចំណូលពីការវិនិយោគផ្សេងទៀត*
Interest, dividends and other investment income receipts*</t>
  </si>
  <si>
    <t>ចំណូលកិច្ចប្រតិបត្តិការផ្សេងទៀត
Other operating receipts</t>
  </si>
  <si>
    <t>ចំណាយទាក់ទងនឹងការរៃអង្គាសប្រាក់ជាសាធារណៈ*
Payments related to public fundraising*</t>
  </si>
  <si>
    <t>ចំណាយទាក់ទងនឹងនិយោជិកនិងអ្នកស្ម័គ្រចិត្ត*
Volunteer and employee related payments*</t>
  </si>
  <si>
    <t>ចំណាយទាក់ទងនឹងការផ្តល់ទំនិញ ឬសេវា*
Payments related to providing goods or services*</t>
  </si>
  <si>
    <t>អំណោយ និងការបរិច្ចាគដែលបានទូទាត់ *
Grants and donations paid*</t>
  </si>
  <si>
    <t>ចំណាយកិច្ចប្រតិបត្តិការផ្សេងៗ
Other operating payments</t>
  </si>
  <si>
    <t>គណនីមូលប្បទានបត្រ
Cheque account(s)</t>
  </si>
  <si>
    <t>គណនីសន្សំ
Savings account(s)</t>
  </si>
  <si>
    <t>គណនីប្រាក់បញ្ញើមានកាលកំណត់
Term Deposit account(s)</t>
  </si>
  <si>
    <t>សាច់ប្រាក់សុទ្ធ
Cash Floats</t>
  </si>
  <si>
    <t xml:space="preserve">ប្រាក់រជ្ជទេយ្យបុរេប្រទាន
Petty Cash </t>
  </si>
  <si>
    <t>គគ១
AP1</t>
  </si>
  <si>
    <t>គគ២
AP2</t>
  </si>
  <si>
    <t>ចំណូលពីការរៃអង្គាសប្រាក់
Fundraising receipts</t>
  </si>
  <si>
    <t>អំណោយនិងការបរិច្ចាគ
Grants and donations</t>
  </si>
  <si>
    <t>ចំណូលពីការលក់ទំនិញ ឬសេវា
Receipts from  providing goods or services</t>
  </si>
  <si>
    <t>ការប្រាក់, ភាគលាភ និង ចំណូលពីការវិនិយោគផ្សេងទៀត
Interest, dividends and other 
investment income receipts</t>
  </si>
  <si>
    <t>ចំណូលផ្សេងទៀត
Other receipts</t>
  </si>
  <si>
    <t>ចំណូលមូលធន
Capital receipts</t>
  </si>
  <si>
    <t>ចំណាយទាក់ទងនឹងការរៃអង្គាសប្រាក់ជាសាធារណៈ
Payments related to public fundraising</t>
  </si>
  <si>
    <t>ចំណាយទាក់ទងនឹងអ្នកស្ម័គ្រចិត្ត និងនិយោជិក
Volunteer and employee 
related payments</t>
  </si>
  <si>
    <t>ចំណាយទាក់ទងនឹងការផ្តល់ទំនិញ ឬសេវា
Payments related to providing 
goods or services</t>
  </si>
  <si>
    <t>អំណោយ និងការបរិច្ចាគដែលបានទូទាត់
Grants and donations paid</t>
  </si>
  <si>
    <t>ចំណាយមូលធន
Capital payments</t>
  </si>
  <si>
    <t>ពុំមានប្រតិបត្តិការទាក់ទងនឹងភាគីពាក់ព័ន្ធក្នុងអំឡុងឆ្នាំហិរញ្ញវត្ថុឡើយ ។ (ឆ្នាំមុន - គ្មាន)
There were no transactions involving related parties during the financial year. (Last Year - Nil)</t>
  </si>
  <si>
    <t>ព្រះរាជាណាចក្រកម្ពុជា
ជាតិ សាសនា ព្រះមហាក្សត្រ</t>
  </si>
  <si>
    <t xml:space="preserve">កំណត់សមា្គល់ទី៤: អាករលើតម្លៃបន្ថែម
Note 4: Valued Added Tax*
</t>
  </si>
  <si>
    <t>ពាន់រៀល
KHR'000</t>
  </si>
  <si>
    <t>Requests and enquiries concerning this template and rights for commercial purposes within Cambodia should be addressed to National Accounting Council at the following address: Street 92, Sangkat Wat Phnom, Khan Daun Penh, Phnom Penh, Cambodia</t>
  </si>
  <si>
    <t>© The National Accounting Council 2018</t>
  </si>
  <si>
    <t>-</t>
  </si>
  <si>
    <t>អង្គការ ដៃគូអភិវឌ្ឍន៍ អេរិក្ស</t>
  </si>
  <si>
    <t>ERIKSHJALPEN</t>
  </si>
  <si>
    <t>K002-902101275</t>
  </si>
  <si>
    <t>អគារភ្នំពេញវិឡា ជាន់ទី9 បន្ទប់ 902  #26, St 388, ទួលស្វាយព្រៃ1 ខណ្ឌបឹងកេងកង រាជធានីភ្នំពេញ</t>
  </si>
  <si>
    <t>012 893 742</t>
  </si>
  <si>
    <t>គ្មាន</t>
  </si>
  <si>
    <t>NONE</t>
  </si>
  <si>
    <t>អង្គការមិនស្វែងរកប្រាក់ចំណេញ</t>
  </si>
  <si>
    <t>MoU 25 Jan 2021 with MoFAIC</t>
  </si>
  <si>
    <t>Erikshjälpen អង្គការដៃគូអភិវឌ្ឍន៍ អេរិក្ស បាននិងកំពុងធ្វើការក្នុងវិធីសាស្រ្ត និងយុទ្ធសាស្ត្រចំនួនបួននៅក្នុងបេសកកម្មរបស់ខ្លួនក្នុងការប្រយុទ្ធប្រឆាំងនឹងភាពក្រីក្រ និងភាពងាយរងគ្រោះដោយការលើកកម្ពស់សិទ្ធិរបស់កុមារ៖ វិធីសាស្រ្តផ្អែកលើការលើកកំពស់សិទ្ធិមនុស្ស ដោយធ្វើការជាមួយដៃគូអង្គការក្នុងស្រុក ក្នុងការលើកកម្ពស់ការចូលរួមរបស់កុមារ និងភាពធន់ ដើម្បីអោយសុបិន្តកុមារក្លាយជាពិត។</t>
  </si>
  <si>
    <t xml:space="preserve">នាយកគ្របគ្រងប្រចាំតំបន់អាស៊ី អាគ្នេយ៍ ចំនួន ១នាក់
មន្ត្រីត្រួតពិនិត្យគម្រោងកម្មវិធី ចំនួន ២ នាក់
មន្ត្រីត្រួតពិនិត្យគម្រោងហិរញ្ញវត្ថុ  ចំនួន ២ នាក់
</t>
  </si>
  <si>
    <t>ប្រភពចម្បងនៃសាច់ប្រាក់ និងធនធានរបស់អង្គភាព បានមកពីអង្គការ ERIKSHJALPEN ការិយាល័យកណ្តាលនៅប្រទេស ស៊ុយអែត ហើយប្រភពចំណូលរបស់ ERIKS ការិយាល័យកណ្តាលទទួលបានមកពី 31% ទទួលបានពី សប្បុរសជននៃប្រជាជនស៊ុយអែត 20%​ទទួលបានពីការលក់សម្ភារះមួយទឹកនៅប្រទេសស៊ុយអែត 27%ទទួលបានមកពីរដ្ឋាភិបាលស៊ុយអែត 18%​ទទួលបានពីក្រុមហ៊ុន PostCode Lottery, Children world compaign and RadioAids 4%ទទួលបានពីប្រភពផ្សេងៗ។</t>
  </si>
  <si>
    <t xml:space="preserve">វិធីសាស្រ្តចម្បងដែលអង្គភាពប្រើប្រាស់ក្នុងការប្រមូលមូលនិធិ៖ 
1-Communicaion 
2- Quality Assurance
3- FRII's Quality Standards
4- Sustainability Statement 
</t>
  </si>
  <si>
    <t>អគារលេខ 26 (ភ្នំពេញវិឡា អាផាតមែន ជាន់ទិ៩ បន្ទប់លេខ ៩០២) ផ្លូវលេខ 388 សង្កាត់ ទួលស្វាយព្រៃ ខណ្ឌ ចំការមន រាជធានីភ្នំពេញ</t>
  </si>
  <si>
    <t>rasmey.keo@eriksdevelopment.org
www.eriksdevelopment.org</t>
  </si>
  <si>
    <t xml:space="preserve">ERIKS Development Partner South East Asia </t>
  </si>
  <si>
    <t>ចំណាយលើប្រាក់ខែបុគ្គលិក 5នាក់</t>
  </si>
  <si>
    <t>ចំណាយលើធានារ៉ាប់រងគ្រោះថ្នាក់</t>
  </si>
  <si>
    <t>ចំណាយលើ ប ស ស សម្រាប់បុគ្គលិក 5នាក់</t>
  </si>
  <si>
    <t>ចំណាយលើ ប្រាក់បំណាច់ប្រចាំឆ្នាំ Seniority</t>
  </si>
  <si>
    <t>ចំណាយលើ ធានារ៉ាប់រងសុខភាពសម្រាប់បុគ្គលិក</t>
  </si>
  <si>
    <t>ចំណាយលើ ការជួលការិយាល័យ</t>
  </si>
  <si>
    <t>ចំណាយលើ ទូរសព្ទ័ និង អ៊ីនធ័ណេត</t>
  </si>
  <si>
    <t>ចំណាយលើ សេវាកម្មធនាគារ</t>
  </si>
  <si>
    <t>ចំណាយលើ ថតចំលង និងទឹកថ្នាំ</t>
  </si>
  <si>
    <t>ចំណាយលើ ការចុះបញ្ជីជាមួយក្រសូងការបរទេស</t>
  </si>
  <si>
    <t>ចំណាយលើ ការជួយគាំទ្រសកម្មភាពនាយកដ្ឋានប្រឆាំងការជួញដូរ</t>
  </si>
  <si>
    <t>ចំណាយលើ ការពន្ធផ្សេងៗ</t>
  </si>
  <si>
    <t>ចំណាយលើការខ្ចប់វិច និងដឹកជញ្ជូនរើការិយល័យ</t>
  </si>
  <si>
    <t>ចំណាយលើវគ្គបណ្តុះបណ្តាល រដ្ឋបាល និង ធនធានមនុស្ស</t>
  </si>
  <si>
    <t>ចំណាយលើ វគ្គបណ្តុះបណ្តាលវគ្គ កិច្ចការពារដើម្បីកុមារមានសុវត្ថិភាព</t>
  </si>
  <si>
    <t>ចំណាយលើ សិក្ខាសាលាដល់អង្គការដៃគូប្រចាំឆ្នាំ</t>
  </si>
  <si>
    <t>ចំណាយលើ សិក្ខាសាលា​ផ្នែកហិរញ្ញវត្ថុដល់អង្គការដៃគូ</t>
  </si>
  <si>
    <t>ចំណាយទៅ អង្គការ EFC សម្រាប់ការធ្វើផែនការយុទ្ធសាស្រ្ត៥ឆ្នាំ</t>
  </si>
  <si>
    <t>ចំណាយទៅ អង្គការ EFC សម្រាប់វគ្គបណ្តុះបណ្តាលរបៀបធ្វើការអោយមានប្រសិទ្ធិភាព និងប្រសិទ្ធិផល</t>
  </si>
  <si>
    <t>សរុបចំណូលដែលទទួលបានពីERIKSស្នាក់ការកណ្តាលនៅប្រទេសស៊ុយអែត</t>
  </si>
  <si>
    <t xml:space="preserve">1- អង្កការ​សម្ពន្ធ័ចាប់ដៃចំនួន </t>
  </si>
  <si>
    <t>2- អង្គការ ម្លប់ឫស្សី ចំនួន</t>
  </si>
  <si>
    <t xml:space="preserve">3-​អង្គការ ពន្លឺកម្ពុជាចំនួន </t>
  </si>
  <si>
    <t xml:space="preserve">4-​អង្គការ​គាំពារភូមិយើង  </t>
  </si>
  <si>
    <t xml:space="preserve">5- អង្គការ ហាកាកម្ពុជា </t>
  </si>
  <si>
    <t xml:space="preserve">6-អង្គការ ប្រិយសម្ពន្ធ័គ្រីស្ទបរិស័ទកម្ពុជា </t>
  </si>
  <si>
    <t>ផ្តល់មូលនិធិដល់អង្គការដៃគូចំនួន៦</t>
  </si>
  <si>
    <t>SEA RO CAMBODIA</t>
  </si>
  <si>
    <t>Profit &amp; Loss Account</t>
  </si>
  <si>
    <t>Ex. Rate</t>
  </si>
  <si>
    <t>REVENUE</t>
  </si>
  <si>
    <t>$</t>
  </si>
  <si>
    <t>Riels</t>
  </si>
  <si>
    <t>R&amp;P 1</t>
  </si>
  <si>
    <t>R&amp;P 5</t>
  </si>
  <si>
    <t>Total Revenues</t>
  </si>
  <si>
    <t>EXPENDITURES</t>
  </si>
  <si>
    <t>Summary Coding</t>
  </si>
  <si>
    <t>R&amp;P 8</t>
  </si>
  <si>
    <t>B23</t>
  </si>
  <si>
    <t>B24</t>
  </si>
  <si>
    <t>B25</t>
  </si>
  <si>
    <t>B27</t>
  </si>
  <si>
    <t>B28</t>
  </si>
  <si>
    <t>R&amp;P 9</t>
  </si>
  <si>
    <t>B30</t>
  </si>
  <si>
    <t>B31</t>
  </si>
  <si>
    <t>B32</t>
  </si>
  <si>
    <t>B33</t>
  </si>
  <si>
    <t>B34</t>
  </si>
  <si>
    <t>B35</t>
  </si>
  <si>
    <t>B36</t>
  </si>
  <si>
    <t>B37</t>
  </si>
  <si>
    <t>B38</t>
  </si>
  <si>
    <t>B39</t>
  </si>
  <si>
    <t>B40</t>
  </si>
  <si>
    <t>R&amp;P 11</t>
  </si>
  <si>
    <t>B41</t>
  </si>
  <si>
    <t>TOTAL EXPENSES</t>
  </si>
  <si>
    <t>NET PROFIT / (LOSS)</t>
  </si>
  <si>
    <t>Balance Sheet</t>
  </si>
  <si>
    <t>US DOLLARS</t>
  </si>
  <si>
    <t>RIELS</t>
  </si>
  <si>
    <t>Fixed Assets</t>
  </si>
  <si>
    <t>Total Fixed Assets</t>
  </si>
  <si>
    <t>Current Assets</t>
  </si>
  <si>
    <t>R&amp;P 20</t>
  </si>
  <si>
    <t>TOTAL CURRENT ASSETS</t>
  </si>
  <si>
    <t>Total Assets</t>
  </si>
  <si>
    <t>CAPITAL/EQUITY</t>
  </si>
  <si>
    <t>Total Capital</t>
  </si>
  <si>
    <t>LIABILITIES</t>
  </si>
  <si>
    <t>Total Liabilities</t>
  </si>
  <si>
    <t>Total Capital &amp; Liabilities</t>
  </si>
  <si>
    <t>MONTH</t>
  </si>
  <si>
    <t>Input VAT</t>
  </si>
  <si>
    <t>JAN</t>
  </si>
  <si>
    <t>FEB</t>
  </si>
  <si>
    <t>MAR</t>
  </si>
  <si>
    <t>APR</t>
  </si>
  <si>
    <t>MAY</t>
  </si>
  <si>
    <t>JUN</t>
  </si>
  <si>
    <t>JUL</t>
  </si>
  <si>
    <t>AUG</t>
  </si>
  <si>
    <t>SEPT</t>
  </si>
  <si>
    <t>OCT</t>
  </si>
  <si>
    <t>NOV</t>
  </si>
  <si>
    <t>DEC</t>
  </si>
  <si>
    <t>TOTAL</t>
  </si>
  <si>
    <t>ចំណូលការប្រាក់ពីធនាគារ</t>
  </si>
  <si>
    <t>ចំណាយលើ សម្ភារះការិយាល័យ</t>
  </si>
  <si>
    <t>ចំណាយលើ កាសែត និងទស្សនាវដ្តី</t>
  </si>
  <si>
    <t>ចំណាយលើ ការជួបប្រជុំជាមួយអង្គការដៃគូ និង រដ្ឋាភិបាល</t>
  </si>
  <si>
    <t>ចំណាយលើ សកម្មភាពផ្សេងៗទៀតដែលមិនបានគ្រោងទុក</t>
  </si>
  <si>
    <t>ចំណាយលើ ថ្លៃសវនករ​និង ១០% អ.ត.ប សម្រាប់ឆ្នាំ2022</t>
  </si>
  <si>
    <t>ចំណាយទៅអង្គការ CRC ដើម្បីបណ្តុះបណ្តាលអង្គការសមាជិកភាព</t>
  </si>
  <si>
    <t>ចំណាយលើវគ្គបណ្តុះបណ្តាល ជាមួយ ACAR</t>
  </si>
  <si>
    <t>ចំណាយលើ ការទិញសម្ភររះ ឧបករណ៍ការិយាល័យ</t>
  </si>
  <si>
    <t>ចំណាយលើ ការថែទាំជួសជុលការិយាល័យ និងឧបករណ៍</t>
  </si>
  <si>
    <t xml:space="preserve">ចំណាយលើ ការថែទាំជួសជុលកំព្យូទ័រ </t>
  </si>
  <si>
    <t>ចំណាយលើ អ្នកពិគ្រោះយោបល់សម្រាប់សរសេរផែនការយុទ្ធសាស្ត្រអេរិក្សនៅខ្មែរសម្រាប់ 2023-2027</t>
  </si>
  <si>
    <t>ចំណាយលើសមាជិកភាពជាមួយ អង្គការ CCC &amp; CRC</t>
  </si>
  <si>
    <t>ចំណាយលើកាត់កញ្ចក់ខណ្ឌ័បន្ទប់ការិយល័យថ្មី</t>
  </si>
  <si>
    <t>ចំណាយលើ សំបុត្រយន្តហោះ ទិដ្ឋាការ សណ្ឋាគារក្នុងតំបន់អាស៊ី</t>
  </si>
  <si>
    <t>ចំណាយលើ អាហារ និងស្នាក់នៅពេលចុះខេត្ត + ការធ្វើដំណើរ</t>
  </si>
  <si>
    <t>ចំណាយលើ ករបណ្តុះបណ្តាលសម្មត្ថភាពបុគ្គលិក</t>
  </si>
  <si>
    <t xml:space="preserve">ចំណាយលើ ការកសាងសម្មត្ថភាពអង្គការដៃគូ OM/OH </t>
  </si>
  <si>
    <t>ចំណាយលើ ទឹក ភ្លើងសម្រាប់ការិយាល័យ</t>
  </si>
  <si>
    <t>ចំណាយ VAT លើក្រុមហ៊ុន និងសណ្ឋាគារ សម្រាប់ជួលសិក្សាសាលា</t>
  </si>
  <si>
    <t xml:space="preserve">ចំណាយលើ សវនកម្ម
</t>
  </si>
  <si>
    <t>សាច់ប្រាក់ដើមឆ្នាំ 2022</t>
  </si>
  <si>
    <t>ចំណាយសរុបក្នុងឆ្នាំ 2022</t>
  </si>
  <si>
    <t>អង្គការអេរិក្ស ដែលមានទីតាំងនៅកម្ពុជាគឺជាការិយាល័យប្រចាំតំបន់ អាស៊ី  បង្កើតឡើងដើម្បីត្រួតពិនិត្យមូលនិធិដែលផ្តល់ទៅអោយអង្គការដៃគូនៅបណ្តាប្រទេលមានដូចជា៖ កម្ពុជា ឡាវ ភូមា បង់ក្លាដេស និង ឥណ្ឌា មូលនិធិទទួលបានពីអង្គការអេរិក្សដែលការិយាល័យកណ្តាលនៅប្រទេសស៊ុយអែត។
ប្រភពចំណូលចម្បងរបស់អង្គការអេរិក្សគឹ៖
1- 31% ទទួលបានពីសម្បុរសជននៃប្រជាជនស៊ុយអែត
2- 20% ទទួលបានការបរិច្ចាគ និងលក់របស់របរមួយទឹកនៅប្រទេស ស៊ុយអែត
3- 27% ទទួលបានពីរដ្ឋាភិបាល ស៊ូយអែត
4- 18% ទទួលបានពីករុមហ៊ុននានានៅប្រទេស ស៊ុយអែត ដូចជាក្រុមហ៊ុនឆ្នោត Postalcode Lottery និងអង្គការម្ចាស់ជំនួយដែលមានសក្កនុពល ដូចជា Children World Compaign and RadioAid ..etc.
5- 4% ទទួលបានពីប្រភពផ្សេងៗ</t>
  </si>
  <si>
    <t>Year to Date to 31st Dec 2023</t>
  </si>
  <si>
    <t>AS AT 31 DECEMBER 2023</t>
  </si>
  <si>
    <t>31 ធ្នូ 2023</t>
  </si>
  <si>
    <t>ពីERIKSHJALPEN ការិយាល័យកណ្តាលនៅប្រទេសស៊ុយអែត</t>
  </si>
  <si>
    <t>សាច់ប្រាក់ដើមឆ្នាំ 2023</t>
  </si>
  <si>
    <t>អង្គការដៃគូអភិវឌ្ឍន៍ អេរិក្ស នៅឆ្នាំ 2021​ទទួលបានអនុស្សរណៈនៃការយោគយល់ពី ក្រសួងការបរទេស និងកិច្ចសហប្រតិបត្តិការអន្តរជាតិ នៅថ្ងៃទី 21 ខែ មករា។</t>
  </si>
  <si>
    <t>1,850,087,730 រៀល (US$450,143)</t>
  </si>
  <si>
    <t xml:space="preserve"> 1,180,318,020 រៀល (US$287,182)</t>
  </si>
  <si>
    <t>719,250,000 រៀល (US$175,000)</t>
  </si>
  <si>
    <t>616,500,000 រៀល (US$150,000)</t>
  </si>
  <si>
    <t>1,151,634,330 រៀល (US$340,016)</t>
  </si>
  <si>
    <t>488,744,760 រៀល (US$118,916)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</si>
</sst>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_-;\-* #,##0.00_-;_-* &quot;-&quot;??_-;_-@_-"/>
    <numFmt numFmtId="165" formatCode="[$-1409]d\ mmmm\ yyyy;@"/>
    <numFmt numFmtId="166" formatCode="_-* #,##0_-;\-* #,##0_-;_-* &quot;-&quot;??_-;_-@_-"/>
    <numFmt numFmtId="167" formatCode="_-* #,##0_-;[Red]* \(#,##0\)_-;_-* &quot;-&quot;??_-;_-@_-"/>
    <numFmt numFmtId="168" formatCode="[$-809]dd\ mmmm\ yyyy;@"/>
    <numFmt numFmtId="169" formatCode="[$-809]d\ mmmm\ yyyy;@"/>
    <numFmt numFmtId="170" formatCode="_-* #,##0.0_-;\-* #,##0.0_-;_-* &quot;-&quot;??_-;_-@_-"/>
  </numFmts>
  <fonts count="65">
    <font>
      <sz val="11"/>
      <color theme="1"/>
      <name val="Calibri"/>
      <family val="2"/>
      <scheme val="minor"/>
    </font>
    <font>
      <sz val="11"/>
      <color theme="1"/>
      <name val="Calibri"/>
      <family val="2"/>
      <scheme val="minor"/>
    </font>
    <font>
      <b/>
      <sz val="11"/>
      <color theme="1"/>
      <name val="Calibri"/>
      <family val="2"/>
      <scheme val="minor"/>
    </font>
    <font>
      <sz val="10"/>
      <color theme="1"/>
      <name val="Calibri"/>
      <family val="2"/>
      <scheme val="minor"/>
    </font>
    <font>
      <b/>
      <sz val="10"/>
      <color theme="1"/>
      <name val="Calibri"/>
      <family val="2"/>
      <scheme val="minor"/>
    </font>
    <font>
      <sz val="10"/>
      <color theme="1"/>
      <name val="Times New Roman"/>
      <family val="1"/>
    </font>
    <font>
      <b/>
      <sz val="11"/>
      <name val="Calibri"/>
      <family val="2"/>
      <scheme val="minor"/>
    </font>
    <font>
      <sz val="11"/>
      <color rgb="FF000000"/>
      <name val="Calibri"/>
      <family val="2"/>
      <scheme val="minor"/>
    </font>
    <font>
      <sz val="11"/>
      <name val="Calibri"/>
      <family val="2"/>
      <scheme val="minor"/>
    </font>
    <font>
      <sz val="14"/>
      <color theme="1"/>
      <name val="Calibri"/>
      <family val="2"/>
      <scheme val="minor"/>
    </font>
    <font>
      <sz val="14"/>
      <color rgb="FF000000"/>
      <name val="Calibri"/>
      <family val="2"/>
      <scheme val="minor"/>
    </font>
    <font>
      <b/>
      <sz val="12"/>
      <color theme="1"/>
      <name val="Times New Roman"/>
      <family val="1"/>
    </font>
    <font>
      <sz val="10"/>
      <color rgb="FF000000"/>
      <name val="Times New Roman"/>
      <family val="1"/>
    </font>
    <font>
      <b/>
      <sz val="16"/>
      <name val="Calibri"/>
      <family val="2"/>
      <scheme val="minor"/>
    </font>
    <font>
      <b/>
      <sz val="14"/>
      <name val="Calibri"/>
      <family val="2"/>
      <scheme val="minor"/>
    </font>
    <font>
      <b/>
      <sz val="12"/>
      <name val="Calibri"/>
      <family val="2"/>
      <scheme val="minor"/>
    </font>
    <font>
      <b/>
      <sz val="10"/>
      <color indexed="81"/>
      <name val="Calibri"/>
      <family val="2"/>
    </font>
    <font>
      <sz val="10"/>
      <color indexed="81"/>
      <name val="Calibri"/>
      <family val="2"/>
    </font>
    <font>
      <sz val="12"/>
      <color theme="1"/>
      <name val="Calibri"/>
      <family val="2"/>
      <scheme val="minor"/>
    </font>
    <font>
      <b/>
      <u/>
      <sz val="11"/>
      <color theme="1"/>
      <name val="Calibri"/>
      <family val="2"/>
      <scheme val="minor"/>
    </font>
    <font>
      <b/>
      <sz val="10"/>
      <name val="Calibri"/>
      <family val="2"/>
      <scheme val="minor"/>
    </font>
    <font>
      <sz val="8"/>
      <color theme="1"/>
      <name val="Calibri"/>
      <family val="2"/>
      <scheme val="minor"/>
    </font>
    <font>
      <sz val="8"/>
      <color rgb="FFFF0000"/>
      <name val="Calibri"/>
      <family val="2"/>
      <scheme val="minor"/>
    </font>
    <font>
      <b/>
      <sz val="8"/>
      <color theme="1"/>
      <name val="Calibri"/>
      <family val="2"/>
      <scheme val="minor"/>
    </font>
    <font>
      <b/>
      <sz val="8"/>
      <color rgb="FFFF0000"/>
      <name val="Calibri"/>
      <family val="2"/>
      <scheme val="minor"/>
    </font>
    <font>
      <sz val="11"/>
      <color theme="1"/>
      <name val="Times New Roman"/>
      <family val="1"/>
    </font>
    <font>
      <sz val="8"/>
      <color theme="1"/>
      <name val="Times New Roman"/>
      <family val="1"/>
    </font>
    <font>
      <b/>
      <u/>
      <sz val="8"/>
      <color theme="1"/>
      <name val="Times New Roman"/>
      <family val="1"/>
    </font>
    <font>
      <b/>
      <sz val="8"/>
      <name val="Times New Roman"/>
      <family val="1"/>
    </font>
    <font>
      <b/>
      <sz val="8"/>
      <color theme="1"/>
      <name val="Times New Roman"/>
      <family val="1"/>
    </font>
    <font>
      <b/>
      <sz val="8"/>
      <color rgb="FFFF0000"/>
      <name val="Times New Roman"/>
      <family val="1"/>
    </font>
    <font>
      <b/>
      <i/>
      <sz val="8"/>
      <color theme="1"/>
      <name val="Times New Roman"/>
      <family val="1"/>
    </font>
    <font>
      <b/>
      <sz val="10"/>
      <name val="Times New Roman"/>
      <family val="1"/>
    </font>
    <font>
      <b/>
      <sz val="11"/>
      <color theme="1"/>
      <name val="Times New Roman"/>
      <family val="1"/>
    </font>
    <font>
      <sz val="14"/>
      <color theme="1"/>
      <name val="Times New Roman"/>
      <family val="1"/>
    </font>
    <font>
      <b/>
      <u/>
      <sz val="10"/>
      <color theme="1"/>
      <name val="Times New Roman"/>
      <family val="1"/>
    </font>
    <font>
      <sz val="8"/>
      <color rgb="FF000000"/>
      <name val="Khmer MEF2"/>
    </font>
    <font>
      <sz val="9"/>
      <color theme="1"/>
      <name val="Khmer MEF2"/>
    </font>
    <font>
      <sz val="8"/>
      <color theme="1"/>
      <name val="Khmer MEF2"/>
    </font>
    <font>
      <sz val="7"/>
      <color theme="1"/>
      <name val="Khmer MEF2"/>
    </font>
    <font>
      <sz val="10"/>
      <color theme="1"/>
      <name val="Khmer MEF1"/>
    </font>
    <font>
      <sz val="8"/>
      <color theme="1"/>
      <name val="Khmer MEF1"/>
    </font>
    <font>
      <sz val="10"/>
      <name val="Khmer MEF2"/>
    </font>
    <font>
      <sz val="8"/>
      <name val="Khmer MEF2"/>
    </font>
    <font>
      <sz val="9"/>
      <name val="Khmer MEF2"/>
    </font>
    <font>
      <sz val="8"/>
      <color theme="1"/>
      <name val="Khmer OS Moul"/>
    </font>
    <font>
      <b/>
      <sz val="9"/>
      <color theme="1"/>
      <name val="Khmer MEF1"/>
    </font>
    <font>
      <sz val="11"/>
      <color theme="1"/>
      <name val="Khmer Moul"/>
      <family val="1"/>
    </font>
    <font>
      <sz val="10"/>
      <color theme="1"/>
      <name val="Khmer MEF2"/>
    </font>
    <font>
      <u/>
      <sz val="11"/>
      <color theme="10"/>
      <name val="Calibri"/>
      <family val="2"/>
      <scheme val="minor"/>
    </font>
    <font>
      <sz val="11"/>
      <color theme="1"/>
      <name val="Khmer OS"/>
    </font>
    <font>
      <sz val="8"/>
      <color theme="1"/>
      <name val="Khmer OS"/>
    </font>
    <font>
      <sz val="12"/>
      <color theme="1"/>
      <name val="Khmer OS"/>
    </font>
    <font>
      <b/>
      <sz val="8"/>
      <color theme="1"/>
      <name val="Khmer MEF2"/>
    </font>
    <font>
      <b/>
      <sz val="14"/>
      <name val="Arial"/>
      <family val="2"/>
    </font>
    <font>
      <b/>
      <sz val="12"/>
      <name val="Arial"/>
      <family val="2"/>
    </font>
    <font>
      <b/>
      <sz val="10"/>
      <name val="Arial"/>
      <family val="2"/>
    </font>
    <font>
      <u/>
      <sz val="10"/>
      <name val="Arial"/>
      <family val="2"/>
    </font>
    <font>
      <sz val="10"/>
      <name val="Arial"/>
      <family val="2"/>
    </font>
    <font>
      <sz val="10"/>
      <color rgb="FFFF0000"/>
      <name val="Arial"/>
      <family val="2"/>
    </font>
    <font>
      <sz val="8"/>
      <color rgb="FF000000"/>
      <name val="Arial"/>
      <family val="2"/>
    </font>
    <font>
      <b/>
      <sz val="9"/>
      <name val="Arial"/>
      <family val="2"/>
    </font>
    <font>
      <sz val="8"/>
      <name val="Arial"/>
      <family val="2"/>
    </font>
    <font>
      <sz val="10"/>
      <color indexed="10"/>
      <name val="Arial"/>
      <family val="2"/>
    </font>
    <font>
      <sz val="10"/>
      <color theme="0"/>
      <name val="Arial"/>
      <family val="2"/>
    </font>
  </fonts>
  <fills count="12">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0.249977111117893"/>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rgb="FFFFFF00"/>
        <bgColor indexed="64"/>
      </patternFill>
    </fill>
    <fill>
      <patternFill patternType="solid">
        <fgColor rgb="FF00B0F0"/>
        <bgColor indexed="64"/>
      </patternFill>
    </fill>
    <fill>
      <patternFill patternType="solid">
        <fgColor rgb="FF92D050"/>
        <bgColor indexed="64"/>
      </patternFill>
    </fill>
    <fill>
      <patternFill patternType="solid">
        <fgColor rgb="FFFFC000"/>
        <bgColor indexed="64"/>
      </patternFill>
    </fill>
    <fill>
      <patternFill patternType="solid">
        <fgColor theme="3" tint="0.79998168889431442"/>
        <bgColor indexed="64"/>
      </patternFill>
    </fill>
  </fills>
  <borders count="20">
    <border>
      <left/>
      <right/>
      <top/>
      <bottom/>
      <diagonal/>
    </border>
    <border>
      <left style="thin">
        <color auto="1"/>
      </left>
      <right style="thin">
        <color auto="1"/>
      </right>
      <top style="thin">
        <color auto="1"/>
      </top>
      <bottom style="thin">
        <color auto="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indexed="64"/>
      </bottom>
      <diagonal/>
    </border>
    <border>
      <left/>
      <right/>
      <top style="medium">
        <color indexed="64"/>
      </top>
      <bottom style="medium">
        <color indexed="64"/>
      </bottom>
      <diagonal/>
    </border>
    <border>
      <left/>
      <right/>
      <top style="double">
        <color auto="1"/>
      </top>
      <bottom style="double">
        <color auto="1"/>
      </bottom>
      <diagonal/>
    </border>
  </borders>
  <cellStyleXfs count="4">
    <xf numFmtId="0" fontId="0" fillId="0" borderId="0"/>
    <xf numFmtId="164" fontId="1" fillId="0" borderId="0" applyFont="0" applyFill="0" applyBorder="0" applyAlignment="0" applyProtection="0"/>
    <xf numFmtId="0" fontId="49" fillId="0" borderId="0" applyNumberFormat="0" applyFill="0" applyBorder="0" applyAlignment="0" applyProtection="0"/>
    <xf numFmtId="9" fontId="1" fillId="0" borderId="0" applyFont="0" applyFill="0" applyBorder="0" applyAlignment="0" applyProtection="0"/>
  </cellStyleXfs>
  <cellXfs count="530">
    <xf numFmtId="0" fontId="0" fillId="0" borderId="0" xfId="0"/>
    <xf numFmtId="0" fontId="3" fillId="0" borderId="0" xfId="0" applyFont="1"/>
    <xf numFmtId="0" fontId="3" fillId="0" borderId="0" xfId="0" applyFont="1" applyAlignment="1">
      <alignment horizontal="center"/>
    </xf>
    <xf numFmtId="0" fontId="4" fillId="0" borderId="0" xfId="0" applyFont="1"/>
    <xf numFmtId="0" fontId="0" fillId="0" borderId="0" xfId="0" applyAlignment="1">
      <alignment horizontal="center"/>
    </xf>
    <xf numFmtId="0" fontId="0" fillId="0" borderId="0" xfId="0" applyProtection="1">
      <protection locked="0"/>
    </xf>
    <xf numFmtId="0" fontId="9" fillId="0" borderId="0" xfId="0" applyFont="1" applyAlignment="1">
      <alignment horizontal="left" vertical="top" wrapText="1"/>
    </xf>
    <xf numFmtId="0" fontId="10" fillId="0" borderId="0" xfId="0" applyFont="1" applyAlignment="1">
      <alignment horizontal="left" vertical="top" wrapText="1"/>
    </xf>
    <xf numFmtId="0" fontId="5" fillId="0" borderId="0" xfId="0" applyFont="1" applyAlignment="1">
      <alignment vertical="center"/>
    </xf>
    <xf numFmtId="0" fontId="5" fillId="0" borderId="0" xfId="0" applyFont="1" applyAlignment="1">
      <alignment horizontal="justify" vertical="center"/>
    </xf>
    <xf numFmtId="0" fontId="11" fillId="0" borderId="0" xfId="0" applyFont="1" applyAlignment="1">
      <alignment horizontal="justify" vertical="center"/>
    </xf>
    <xf numFmtId="0" fontId="12" fillId="0" borderId="0" xfId="0" applyFont="1" applyAlignment="1">
      <alignment horizontal="justify" vertical="center"/>
    </xf>
    <xf numFmtId="0" fontId="3" fillId="0" borderId="0" xfId="0" applyFont="1" applyProtection="1">
      <protection locked="0"/>
    </xf>
    <xf numFmtId="0" fontId="3" fillId="0" borderId="0" xfId="0" applyFont="1" applyAlignment="1" applyProtection="1">
      <alignment vertical="center" textRotation="90"/>
      <protection locked="0"/>
    </xf>
    <xf numFmtId="0" fontId="0" fillId="0" borderId="1" xfId="0" applyBorder="1" applyAlignment="1" applyProtection="1">
      <alignment horizontal="center"/>
      <protection locked="0"/>
    </xf>
    <xf numFmtId="0" fontId="21" fillId="0" borderId="0" xfId="0" applyFont="1" applyAlignment="1">
      <alignment horizontal="center"/>
    </xf>
    <xf numFmtId="0" fontId="21" fillId="0" borderId="0" xfId="0" applyFont="1"/>
    <xf numFmtId="0" fontId="21" fillId="0" borderId="1" xfId="0" applyFont="1" applyBorder="1" applyAlignment="1">
      <alignment horizontal="center"/>
    </xf>
    <xf numFmtId="0" fontId="21" fillId="0" borderId="1" xfId="0" applyFont="1" applyBorder="1"/>
    <xf numFmtId="0" fontId="23" fillId="0" borderId="1" xfId="0" applyFont="1" applyBorder="1"/>
    <xf numFmtId="0" fontId="21" fillId="3" borderId="1" xfId="0" applyFont="1" applyFill="1" applyBorder="1"/>
    <xf numFmtId="0" fontId="21" fillId="0" borderId="1" xfId="0" applyFont="1" applyBorder="1" applyAlignment="1" applyProtection="1">
      <alignment horizontal="center"/>
      <protection locked="0"/>
    </xf>
    <xf numFmtId="0" fontId="21" fillId="0" borderId="0" xfId="0" applyFont="1" applyProtection="1">
      <protection locked="0"/>
    </xf>
    <xf numFmtId="0" fontId="21" fillId="0" borderId="1" xfId="0" applyFont="1" applyBorder="1" applyProtection="1">
      <protection locked="0"/>
    </xf>
    <xf numFmtId="167" fontId="21" fillId="3" borderId="1" xfId="1" applyNumberFormat="1" applyFont="1" applyFill="1" applyBorder="1" applyProtection="1">
      <protection locked="0"/>
    </xf>
    <xf numFmtId="0" fontId="23" fillId="0" borderId="0" xfId="0" applyFont="1"/>
    <xf numFmtId="0" fontId="23" fillId="0" borderId="1" xfId="0" applyFont="1" applyBorder="1" applyAlignment="1">
      <alignment horizontal="left"/>
    </xf>
    <xf numFmtId="0" fontId="23" fillId="0" borderId="1" xfId="0" applyFont="1" applyBorder="1" applyAlignment="1">
      <alignment horizontal="center"/>
    </xf>
    <xf numFmtId="167" fontId="23" fillId="2" borderId="1" xfId="1" applyNumberFormat="1" applyFont="1" applyFill="1" applyBorder="1"/>
    <xf numFmtId="166" fontId="21" fillId="0" borderId="1" xfId="1" applyNumberFormat="1" applyFont="1" applyFill="1" applyBorder="1"/>
    <xf numFmtId="0" fontId="21" fillId="0" borderId="1" xfId="0" applyFont="1" applyBorder="1" applyAlignment="1" applyProtection="1">
      <alignment horizontal="left"/>
      <protection locked="0"/>
    </xf>
    <xf numFmtId="0" fontId="23" fillId="0" borderId="0" xfId="0" applyFont="1" applyProtection="1">
      <protection locked="0"/>
    </xf>
    <xf numFmtId="166" fontId="23" fillId="0" borderId="1" xfId="1" applyNumberFormat="1" applyFont="1" applyFill="1" applyBorder="1" applyProtection="1"/>
    <xf numFmtId="166" fontId="23" fillId="0" borderId="1" xfId="1" applyNumberFormat="1" applyFont="1" applyFill="1" applyBorder="1"/>
    <xf numFmtId="0" fontId="21" fillId="0" borderId="1" xfId="0" applyFont="1" applyBorder="1" applyAlignment="1">
      <alignment horizontal="left"/>
    </xf>
    <xf numFmtId="166" fontId="21" fillId="0" borderId="1" xfId="1" applyNumberFormat="1" applyFont="1" applyFill="1" applyBorder="1" applyProtection="1">
      <protection locked="0"/>
    </xf>
    <xf numFmtId="166" fontId="21" fillId="3" borderId="1" xfId="1" applyNumberFormat="1" applyFont="1" applyFill="1" applyBorder="1" applyProtection="1">
      <protection locked="0"/>
    </xf>
    <xf numFmtId="166" fontId="21" fillId="3" borderId="1" xfId="1" applyNumberFormat="1" applyFont="1" applyFill="1" applyBorder="1"/>
    <xf numFmtId="0" fontId="21" fillId="0" borderId="0" xfId="0" applyFont="1" applyAlignment="1" applyProtection="1">
      <alignment vertical="center" textRotation="90"/>
      <protection locked="0"/>
    </xf>
    <xf numFmtId="0" fontId="25" fillId="0" borderId="0" xfId="0" applyFont="1" applyAlignment="1">
      <alignment horizontal="center"/>
    </xf>
    <xf numFmtId="0" fontId="25" fillId="0" borderId="0" xfId="0" applyFont="1"/>
    <xf numFmtId="0" fontId="5" fillId="0" borderId="0" xfId="0" applyFont="1" applyAlignment="1">
      <alignment horizontal="center"/>
    </xf>
    <xf numFmtId="0" fontId="5" fillId="0" borderId="0" xfId="0" applyFont="1"/>
    <xf numFmtId="0" fontId="26" fillId="0" borderId="0" xfId="0" applyFont="1" applyAlignment="1">
      <alignment horizontal="center"/>
    </xf>
    <xf numFmtId="0" fontId="26" fillId="0" borderId="0" xfId="0" applyFont="1"/>
    <xf numFmtId="0" fontId="27" fillId="0" borderId="0" xfId="0" applyFont="1"/>
    <xf numFmtId="0" fontId="26" fillId="0" borderId="2" xfId="0" applyFont="1" applyBorder="1" applyAlignment="1">
      <alignment horizontal="center"/>
    </xf>
    <xf numFmtId="0" fontId="29" fillId="0" borderId="11" xfId="0" applyFont="1" applyBorder="1" applyAlignment="1">
      <alignment vertical="top"/>
    </xf>
    <xf numFmtId="0" fontId="26" fillId="0" borderId="12" xfId="0" applyFont="1" applyBorder="1" applyAlignment="1">
      <alignment vertical="top"/>
    </xf>
    <xf numFmtId="0" fontId="26" fillId="0" borderId="13" xfId="0" applyFont="1" applyBorder="1" applyAlignment="1">
      <alignment vertical="top"/>
    </xf>
    <xf numFmtId="0" fontId="26" fillId="0" borderId="0" xfId="0" applyFont="1" applyAlignment="1" applyProtection="1">
      <alignment horizontal="center"/>
      <protection locked="0"/>
    </xf>
    <xf numFmtId="0" fontId="26" fillId="0" borderId="0" xfId="0" applyFont="1" applyProtection="1">
      <protection locked="0"/>
    </xf>
    <xf numFmtId="0" fontId="26" fillId="0" borderId="2" xfId="0" applyFont="1" applyBorder="1" applyAlignment="1" applyProtection="1">
      <alignment horizontal="center"/>
      <protection locked="0"/>
    </xf>
    <xf numFmtId="0" fontId="29" fillId="0" borderId="11" xfId="0" applyFont="1" applyBorder="1" applyAlignment="1" applyProtection="1">
      <alignment vertical="top"/>
      <protection locked="0"/>
    </xf>
    <xf numFmtId="0" fontId="26" fillId="0" borderId="12" xfId="0" applyFont="1" applyBorder="1" applyAlignment="1" applyProtection="1">
      <alignment vertical="top"/>
      <protection locked="0"/>
    </xf>
    <xf numFmtId="0" fontId="26" fillId="0" borderId="13" xfId="0" applyFont="1" applyBorder="1" applyAlignment="1" applyProtection="1">
      <alignment vertical="top"/>
      <protection locked="0"/>
    </xf>
    <xf numFmtId="0" fontId="29" fillId="0" borderId="1" xfId="0" applyFont="1" applyBorder="1" applyAlignment="1" applyProtection="1">
      <alignment horizontal="center"/>
      <protection locked="0"/>
    </xf>
    <xf numFmtId="0" fontId="26" fillId="0" borderId="0" xfId="0" applyFont="1" applyAlignment="1">
      <alignment horizontal="left" vertical="top" wrapText="1"/>
    </xf>
    <xf numFmtId="0" fontId="25" fillId="0" borderId="0" xfId="0" applyFont="1" applyProtection="1">
      <protection locked="0"/>
    </xf>
    <xf numFmtId="0" fontId="5" fillId="0" borderId="0" xfId="0" applyFont="1" applyProtection="1">
      <protection locked="0"/>
    </xf>
    <xf numFmtId="0" fontId="25" fillId="0" borderId="1" xfId="0" applyFont="1" applyBorder="1" applyAlignment="1">
      <alignment horizontal="center"/>
    </xf>
    <xf numFmtId="0" fontId="5" fillId="0" borderId="0" xfId="0" applyFont="1" applyAlignment="1">
      <alignment horizontal="center" vertical="center"/>
    </xf>
    <xf numFmtId="0" fontId="33" fillId="0" borderId="1" xfId="0" applyFont="1" applyBorder="1"/>
    <xf numFmtId="0" fontId="34" fillId="0" borderId="1" xfId="0" applyFont="1" applyBorder="1" applyAlignment="1">
      <alignment horizontal="center"/>
    </xf>
    <xf numFmtId="0" fontId="25" fillId="0" borderId="2" xfId="0" applyFont="1" applyBorder="1" applyAlignment="1" applyProtection="1">
      <alignment horizontal="center"/>
      <protection locked="0"/>
    </xf>
    <xf numFmtId="0" fontId="25" fillId="0" borderId="1" xfId="0" applyFont="1" applyBorder="1" applyProtection="1">
      <protection locked="0"/>
    </xf>
    <xf numFmtId="167" fontId="25" fillId="3" borderId="1" xfId="1" applyNumberFormat="1" applyFont="1" applyFill="1" applyBorder="1" applyProtection="1">
      <protection locked="0"/>
    </xf>
    <xf numFmtId="0" fontId="25" fillId="0" borderId="0" xfId="0" applyFont="1" applyAlignment="1" applyProtection="1">
      <alignment horizontal="center"/>
      <protection locked="0"/>
    </xf>
    <xf numFmtId="166" fontId="33" fillId="2" borderId="1" xfId="1" applyNumberFormat="1" applyFont="1" applyFill="1" applyBorder="1"/>
    <xf numFmtId="166" fontId="25" fillId="3" borderId="0" xfId="1" applyNumberFormat="1" applyFont="1" applyFill="1" applyBorder="1" applyProtection="1">
      <protection locked="0"/>
    </xf>
    <xf numFmtId="0" fontId="35" fillId="0" borderId="0" xfId="0" applyFont="1"/>
    <xf numFmtId="0" fontId="26" fillId="0" borderId="1" xfId="0" applyFont="1" applyBorder="1" applyAlignment="1">
      <alignment horizontal="center"/>
    </xf>
    <xf numFmtId="0" fontId="29" fillId="0" borderId="1" xfId="0" applyFont="1" applyBorder="1"/>
    <xf numFmtId="0" fontId="26" fillId="0" borderId="1" xfId="0" applyFont="1" applyBorder="1" applyProtection="1">
      <protection locked="0"/>
    </xf>
    <xf numFmtId="167" fontId="26" fillId="3" borderId="1" xfId="1" applyNumberFormat="1" applyFont="1" applyFill="1" applyBorder="1" applyProtection="1">
      <protection locked="0"/>
    </xf>
    <xf numFmtId="0" fontId="29" fillId="0" borderId="1" xfId="0" applyFont="1" applyBorder="1" applyAlignment="1">
      <alignment horizontal="left"/>
    </xf>
    <xf numFmtId="166" fontId="29" fillId="2" borderId="1" xfId="1" applyNumberFormat="1" applyFont="1" applyFill="1" applyBorder="1"/>
    <xf numFmtId="0" fontId="5" fillId="0" borderId="0" xfId="0" applyFont="1" applyAlignment="1" applyProtection="1">
      <alignment vertical="center" textRotation="90"/>
      <protection locked="0"/>
    </xf>
    <xf numFmtId="0" fontId="0" fillId="0" borderId="1" xfId="0" applyBorder="1" applyAlignment="1" applyProtection="1">
      <alignment horizontal="center" vertical="center"/>
      <protection locked="0"/>
    </xf>
    <xf numFmtId="0" fontId="38" fillId="0" borderId="1" xfId="0" applyFont="1" applyBorder="1" applyAlignment="1">
      <alignment horizontal="left" vertical="center" wrapText="1"/>
    </xf>
    <xf numFmtId="0" fontId="38" fillId="0" borderId="1" xfId="0" applyFont="1" applyBorder="1" applyAlignment="1">
      <alignment vertical="top" wrapText="1"/>
    </xf>
    <xf numFmtId="0" fontId="3" fillId="0" borderId="1" xfId="0" applyFont="1" applyBorder="1" applyProtection="1">
      <protection locked="0"/>
    </xf>
    <xf numFmtId="0" fontId="0" fillId="0" borderId="0" xfId="0" applyAlignment="1">
      <alignment horizontal="center" vertical="top"/>
    </xf>
    <xf numFmtId="0" fontId="38" fillId="0" borderId="0" xfId="0" applyFont="1" applyAlignment="1">
      <alignment horizontal="center" vertical="top"/>
    </xf>
    <xf numFmtId="0" fontId="41" fillId="0" borderId="1" xfId="0" applyFont="1" applyBorder="1" applyAlignment="1">
      <alignment vertical="top" wrapText="1"/>
    </xf>
    <xf numFmtId="0" fontId="38" fillId="0" borderId="1" xfId="0" applyFont="1" applyBorder="1" applyAlignment="1">
      <alignment horizontal="left" vertical="top" wrapText="1"/>
    </xf>
    <xf numFmtId="0" fontId="38" fillId="0" borderId="0" xfId="0" applyFont="1"/>
    <xf numFmtId="0" fontId="0" fillId="0" borderId="1" xfId="0" applyBorder="1" applyAlignment="1">
      <alignment horizontal="center"/>
    </xf>
    <xf numFmtId="0" fontId="0" fillId="0" borderId="1" xfId="0" applyBorder="1" applyProtection="1">
      <protection locked="0"/>
    </xf>
    <xf numFmtId="0" fontId="38" fillId="0" borderId="1" xfId="0" applyFont="1" applyBorder="1" applyAlignment="1">
      <alignment horizontal="center" vertical="center" wrapText="1"/>
    </xf>
    <xf numFmtId="0" fontId="38" fillId="0" borderId="10" xfId="0" applyFont="1" applyBorder="1" applyAlignment="1">
      <alignment horizontal="center" vertical="center" wrapText="1"/>
    </xf>
    <xf numFmtId="0" fontId="6" fillId="0" borderId="0" xfId="0" applyFont="1" applyAlignment="1">
      <alignment horizontal="center"/>
    </xf>
    <xf numFmtId="0" fontId="41" fillId="0" borderId="1" xfId="0" applyFont="1" applyBorder="1" applyAlignment="1">
      <alignment horizontal="center" wrapText="1"/>
    </xf>
    <xf numFmtId="0" fontId="41" fillId="0" borderId="16" xfId="0" applyFont="1" applyBorder="1" applyAlignment="1">
      <alignment vertical="top" wrapText="1"/>
    </xf>
    <xf numFmtId="0" fontId="8" fillId="0" borderId="0" xfId="0" applyFont="1" applyAlignment="1">
      <alignment horizontal="center" vertical="center"/>
    </xf>
    <xf numFmtId="0" fontId="0" fillId="0" borderId="0" xfId="0" applyAlignment="1">
      <alignment horizontal="left" vertical="top" wrapText="1"/>
    </xf>
    <xf numFmtId="0" fontId="2" fillId="0" borderId="0" xfId="0" applyFont="1" applyAlignment="1">
      <alignment horizontal="left" indent="4"/>
    </xf>
    <xf numFmtId="0" fontId="0" fillId="0" borderId="0" xfId="0" applyAlignment="1">
      <alignment horizontal="center" vertical="center"/>
    </xf>
    <xf numFmtId="0" fontId="0" fillId="0" borderId="0" xfId="0" applyAlignment="1">
      <alignment horizontal="left" indent="8"/>
    </xf>
    <xf numFmtId="0" fontId="13" fillId="0" borderId="0" xfId="0" applyFont="1" applyAlignment="1">
      <alignment horizontal="center" vertical="center"/>
    </xf>
    <xf numFmtId="0" fontId="14" fillId="0" borderId="0" xfId="0" applyFont="1" applyAlignment="1">
      <alignment vertical="center"/>
    </xf>
    <xf numFmtId="165" fontId="15" fillId="0" borderId="0" xfId="0" applyNumberFormat="1" applyFont="1" applyAlignment="1">
      <alignment horizontal="center" vertical="center"/>
    </xf>
    <xf numFmtId="0" fontId="6" fillId="0" borderId="0" xfId="0" applyFont="1" applyAlignment="1">
      <alignment horizontal="center" vertical="center" wrapText="1"/>
    </xf>
    <xf numFmtId="0" fontId="41" fillId="0" borderId="0" xfId="0" applyFont="1" applyAlignment="1">
      <alignment vertical="center" wrapText="1"/>
    </xf>
    <xf numFmtId="0" fontId="39" fillId="0" borderId="0" xfId="0" applyFont="1"/>
    <xf numFmtId="0" fontId="0" fillId="0" borderId="0" xfId="0" applyAlignment="1">
      <alignment horizontal="left" vertical="center" indent="8"/>
    </xf>
    <xf numFmtId="0" fontId="38" fillId="0" borderId="0" xfId="0" applyFont="1" applyAlignment="1">
      <alignment horizontal="right"/>
    </xf>
    <xf numFmtId="0" fontId="3" fillId="0" borderId="0" xfId="0" applyFont="1" applyAlignment="1">
      <alignment vertical="center" textRotation="90"/>
    </xf>
    <xf numFmtId="0" fontId="38" fillId="0" borderId="0" xfId="0" applyFont="1" applyAlignment="1">
      <alignment vertical="top"/>
    </xf>
    <xf numFmtId="0" fontId="38" fillId="0" borderId="0" xfId="0" applyFont="1" applyAlignment="1">
      <alignment horizontal="left" vertical="top" wrapText="1"/>
    </xf>
    <xf numFmtId="0" fontId="40" fillId="0" borderId="0" xfId="0" applyFont="1" applyAlignment="1">
      <alignment vertical="center" textRotation="90"/>
    </xf>
    <xf numFmtId="0" fontId="0" fillId="0" borderId="0" xfId="0" applyAlignment="1">
      <alignment horizontal="left" vertical="center" wrapText="1"/>
    </xf>
    <xf numFmtId="0" fontId="3" fillId="0" borderId="0" xfId="0" applyFont="1" applyAlignment="1">
      <alignment horizontal="center" vertical="center" textRotation="90"/>
    </xf>
    <xf numFmtId="0" fontId="41" fillId="0" borderId="1" xfId="0" applyFont="1" applyBorder="1" applyAlignment="1">
      <alignment horizontal="left" vertical="top" wrapText="1"/>
    </xf>
    <xf numFmtId="0" fontId="38" fillId="2" borderId="1" xfId="0" applyFont="1" applyFill="1" applyBorder="1" applyAlignment="1">
      <alignment horizontal="left" vertical="top" wrapText="1"/>
    </xf>
    <xf numFmtId="0" fontId="37" fillId="0" borderId="0" xfId="0" applyFont="1"/>
    <xf numFmtId="0" fontId="37" fillId="0" borderId="0" xfId="0" applyFont="1" applyAlignment="1">
      <alignment horizontal="right"/>
    </xf>
    <xf numFmtId="165" fontId="44" fillId="0" borderId="0" xfId="0" applyNumberFormat="1" applyFont="1"/>
    <xf numFmtId="165" fontId="44" fillId="0" borderId="0" xfId="0" applyNumberFormat="1" applyFont="1" applyAlignment="1">
      <alignment horizontal="right"/>
    </xf>
    <xf numFmtId="0" fontId="0" fillId="0" borderId="0" xfId="0" applyAlignment="1">
      <alignment vertical="top"/>
    </xf>
    <xf numFmtId="0" fontId="38" fillId="2" borderId="1" xfId="0" applyFont="1" applyFill="1" applyBorder="1" applyAlignment="1">
      <alignment wrapText="1"/>
    </xf>
    <xf numFmtId="0" fontId="0" fillId="2" borderId="1" xfId="0" applyFill="1" applyBorder="1" applyAlignment="1">
      <alignment horizontal="center"/>
    </xf>
    <xf numFmtId="0" fontId="41" fillId="2" borderId="1" xfId="0" applyFont="1" applyFill="1" applyBorder="1" applyAlignment="1">
      <alignment horizontal="center" vertical="top" wrapText="1"/>
    </xf>
    <xf numFmtId="0" fontId="2" fillId="0" borderId="0" xfId="0" applyFont="1"/>
    <xf numFmtId="0" fontId="2" fillId="0" borderId="1" xfId="0" applyFont="1" applyBorder="1" applyAlignment="1">
      <alignment horizontal="left"/>
    </xf>
    <xf numFmtId="0" fontId="2" fillId="0" borderId="1" xfId="0" applyFont="1" applyBorder="1"/>
    <xf numFmtId="0" fontId="41" fillId="0" borderId="0" xfId="0" applyFont="1" applyAlignment="1">
      <alignment horizontal="center" vertical="top" wrapText="1"/>
    </xf>
    <xf numFmtId="0" fontId="37" fillId="0" borderId="0" xfId="0" applyFont="1" applyAlignment="1">
      <alignment vertical="top"/>
    </xf>
    <xf numFmtId="0" fontId="19" fillId="0" borderId="0" xfId="0" applyFont="1" applyAlignment="1">
      <alignment wrapText="1"/>
    </xf>
    <xf numFmtId="0" fontId="3" fillId="0" borderId="0" xfId="0" applyFont="1" applyAlignment="1">
      <alignment horizontal="left"/>
    </xf>
    <xf numFmtId="0" fontId="3" fillId="0" borderId="0" xfId="0" applyFont="1" applyAlignment="1">
      <alignment vertical="top"/>
    </xf>
    <xf numFmtId="0" fontId="41" fillId="0" borderId="0" xfId="0" applyFont="1" applyAlignment="1">
      <alignment vertical="top" wrapText="1"/>
    </xf>
    <xf numFmtId="0" fontId="7" fillId="0" borderId="0" xfId="0" applyFont="1"/>
    <xf numFmtId="0" fontId="0" fillId="0" borderId="0" xfId="0" applyAlignment="1">
      <alignment vertical="top" wrapText="1"/>
    </xf>
    <xf numFmtId="0" fontId="2" fillId="0" borderId="0" xfId="0" applyFont="1" applyAlignment="1">
      <alignment vertical="top" wrapText="1"/>
    </xf>
    <xf numFmtId="0" fontId="19" fillId="0" borderId="0" xfId="0" applyFont="1"/>
    <xf numFmtId="0" fontId="38" fillId="0" borderId="1" xfId="0" applyFont="1" applyBorder="1" applyAlignment="1">
      <alignment horizontal="center" vertical="top" wrapText="1"/>
    </xf>
    <xf numFmtId="0" fontId="18" fillId="0" borderId="0" xfId="0" applyFont="1" applyAlignment="1">
      <alignment horizontal="left" vertical="center"/>
    </xf>
    <xf numFmtId="0" fontId="41" fillId="0" borderId="1" xfId="0" applyFont="1" applyBorder="1" applyAlignment="1">
      <alignment wrapText="1"/>
    </xf>
    <xf numFmtId="0" fontId="0" fillId="0" borderId="1" xfId="0" applyBorder="1"/>
    <xf numFmtId="0" fontId="41" fillId="0" borderId="1" xfId="0" applyFont="1" applyBorder="1" applyAlignment="1">
      <alignment vertical="center" wrapText="1"/>
    </xf>
    <xf numFmtId="0" fontId="41" fillId="0" borderId="1" xfId="0" applyFont="1" applyBorder="1" applyAlignment="1">
      <alignment horizontal="center" vertical="center" wrapText="1"/>
    </xf>
    <xf numFmtId="0" fontId="38" fillId="0" borderId="0" xfId="0" applyFont="1" applyAlignment="1">
      <alignment horizontal="center"/>
    </xf>
    <xf numFmtId="0" fontId="38" fillId="2" borderId="1" xfId="0" applyFont="1" applyFill="1" applyBorder="1" applyAlignment="1">
      <alignment horizontal="center" vertical="top" wrapText="1"/>
    </xf>
    <xf numFmtId="0" fontId="3" fillId="0" borderId="0" xfId="0" applyFont="1" applyAlignment="1">
      <alignment horizontal="center" vertical="center"/>
    </xf>
    <xf numFmtId="166" fontId="0" fillId="3" borderId="0" xfId="1" applyNumberFormat="1" applyFont="1" applyFill="1" applyBorder="1" applyProtection="1"/>
    <xf numFmtId="0" fontId="0" fillId="0" borderId="0" xfId="0" applyAlignment="1">
      <alignment vertical="center"/>
    </xf>
    <xf numFmtId="0" fontId="38" fillId="2" borderId="1" xfId="0" applyFont="1" applyFill="1" applyBorder="1" applyAlignment="1">
      <alignment horizontal="center" vertical="center" wrapText="1"/>
    </xf>
    <xf numFmtId="0" fontId="0" fillId="0" borderId="1" xfId="0" applyBorder="1" applyAlignment="1" applyProtection="1">
      <alignment horizontal="center" vertical="top"/>
      <protection locked="0"/>
    </xf>
    <xf numFmtId="0" fontId="2" fillId="0" borderId="1" xfId="0" applyFont="1" applyBorder="1" applyAlignment="1" applyProtection="1">
      <alignment horizontal="center"/>
      <protection locked="0"/>
    </xf>
    <xf numFmtId="0" fontId="3" fillId="0" borderId="1" xfId="0" applyFont="1" applyBorder="1" applyAlignment="1" applyProtection="1">
      <alignment horizontal="center"/>
      <protection locked="0"/>
    </xf>
    <xf numFmtId="164" fontId="0" fillId="0" borderId="1" xfId="1" applyFont="1" applyBorder="1" applyProtection="1">
      <protection locked="0"/>
    </xf>
    <xf numFmtId="164" fontId="0" fillId="0" borderId="0" xfId="1" applyFont="1" applyAlignment="1" applyProtection="1">
      <alignment vertical="top"/>
    </xf>
    <xf numFmtId="164" fontId="0" fillId="0" borderId="0" xfId="1" applyFont="1" applyProtection="1"/>
    <xf numFmtId="164" fontId="2" fillId="0" borderId="0" xfId="1" applyFont="1" applyAlignment="1" applyProtection="1">
      <alignment vertical="top"/>
    </xf>
    <xf numFmtId="164" fontId="2" fillId="0" borderId="0" xfId="1" applyFont="1" applyProtection="1"/>
    <xf numFmtId="164" fontId="2" fillId="4" borderId="1" xfId="1" applyFont="1" applyFill="1" applyBorder="1" applyAlignment="1" applyProtection="1">
      <alignment vertical="center"/>
    </xf>
    <xf numFmtId="164" fontId="2" fillId="0" borderId="0" xfId="1" applyFont="1" applyAlignment="1" applyProtection="1">
      <alignment vertical="center"/>
    </xf>
    <xf numFmtId="164" fontId="2" fillId="0" borderId="1" xfId="1" applyFont="1" applyFill="1" applyBorder="1" applyAlignment="1" applyProtection="1">
      <alignment vertical="center"/>
    </xf>
    <xf numFmtId="164" fontId="0" fillId="3" borderId="1" xfId="1" applyFont="1" applyFill="1" applyBorder="1" applyAlignment="1" applyProtection="1">
      <alignment vertical="center"/>
    </xf>
    <xf numFmtId="164" fontId="2" fillId="2" borderId="1" xfId="1" applyFont="1" applyFill="1" applyBorder="1" applyAlignment="1" applyProtection="1">
      <alignment horizontal="center" vertical="center"/>
    </xf>
    <xf numFmtId="164" fontId="2" fillId="2" borderId="1" xfId="1" applyFont="1" applyFill="1" applyBorder="1" applyAlignment="1" applyProtection="1">
      <alignment vertical="center"/>
    </xf>
    <xf numFmtId="164" fontId="3" fillId="0" borderId="0" xfId="1" applyFont="1" applyProtection="1"/>
    <xf numFmtId="164" fontId="0" fillId="2" borderId="16" xfId="1" applyFont="1" applyFill="1" applyBorder="1" applyAlignment="1" applyProtection="1">
      <alignment horizontal="center" vertical="center"/>
    </xf>
    <xf numFmtId="164" fontId="3" fillId="0" borderId="0" xfId="1" applyFont="1" applyFill="1" applyBorder="1" applyProtection="1"/>
    <xf numFmtId="164" fontId="38" fillId="0" borderId="0" xfId="1" applyFont="1" applyAlignment="1" applyProtection="1">
      <alignment horizontal="center"/>
    </xf>
    <xf numFmtId="164" fontId="0" fillId="0" borderId="0" xfId="1" applyFont="1" applyAlignment="1" applyProtection="1">
      <alignment horizontal="center"/>
    </xf>
    <xf numFmtId="164" fontId="38" fillId="0" borderId="1" xfId="1" applyFont="1" applyBorder="1" applyAlignment="1" applyProtection="1">
      <alignment horizontal="center" vertical="top" wrapText="1"/>
    </xf>
    <xf numFmtId="164" fontId="3" fillId="0" borderId="0" xfId="1" applyFont="1" applyFill="1" applyBorder="1" applyAlignment="1" applyProtection="1">
      <alignment horizontal="center"/>
    </xf>
    <xf numFmtId="164" fontId="3" fillId="0" borderId="0" xfId="1" applyFont="1" applyBorder="1" applyProtection="1"/>
    <xf numFmtId="164" fontId="2" fillId="2" borderId="1" xfId="1" applyFont="1" applyFill="1" applyBorder="1" applyProtection="1"/>
    <xf numFmtId="164" fontId="3" fillId="0" borderId="0" xfId="1" applyFont="1" applyBorder="1" applyAlignment="1" applyProtection="1">
      <alignment horizontal="center"/>
    </xf>
    <xf numFmtId="164" fontId="0" fillId="4" borderId="1" xfId="1" applyFont="1" applyFill="1" applyBorder="1" applyAlignment="1" applyProtection="1">
      <alignment vertical="center"/>
    </xf>
    <xf numFmtId="164" fontId="2" fillId="0" borderId="0" xfId="1" applyFont="1" applyBorder="1" applyAlignment="1" applyProtection="1">
      <alignment vertical="center"/>
    </xf>
    <xf numFmtId="0" fontId="3" fillId="0" borderId="0" xfId="0" applyFont="1" applyAlignment="1">
      <alignment vertical="center"/>
    </xf>
    <xf numFmtId="0" fontId="18" fillId="0" borderId="0" xfId="0" applyFont="1" applyAlignment="1">
      <alignment horizontal="center" vertical="center"/>
    </xf>
    <xf numFmtId="0" fontId="0" fillId="2" borderId="1" xfId="0" applyFill="1" applyBorder="1" applyAlignment="1">
      <alignment vertical="center"/>
    </xf>
    <xf numFmtId="164" fontId="0" fillId="0" borderId="1" xfId="1" applyFont="1" applyBorder="1" applyAlignment="1" applyProtection="1">
      <alignment vertical="center"/>
      <protection locked="0"/>
    </xf>
    <xf numFmtId="164" fontId="0" fillId="0" borderId="1" xfId="1" applyFont="1" applyBorder="1" applyAlignment="1" applyProtection="1">
      <alignment vertical="center"/>
    </xf>
    <xf numFmtId="0" fontId="37" fillId="0" borderId="0" xfId="0" applyFont="1" applyAlignment="1">
      <alignment vertical="center"/>
    </xf>
    <xf numFmtId="165" fontId="44" fillId="0" borderId="0" xfId="0" applyNumberFormat="1" applyFont="1" applyAlignment="1">
      <alignment vertical="center"/>
    </xf>
    <xf numFmtId="0" fontId="0" fillId="0" borderId="0" xfId="0" quotePrefix="1" applyAlignment="1">
      <alignment horizontal="center" vertical="center"/>
    </xf>
    <xf numFmtId="164" fontId="4" fillId="4" borderId="1" xfId="1" applyFont="1" applyFill="1" applyBorder="1" applyAlignment="1" applyProtection="1">
      <alignment vertical="center"/>
    </xf>
    <xf numFmtId="164" fontId="4" fillId="0" borderId="0" xfId="1" applyFont="1" applyProtection="1"/>
    <xf numFmtId="164" fontId="2" fillId="0" borderId="0" xfId="1" applyFont="1" applyFill="1" applyProtection="1"/>
    <xf numFmtId="164" fontId="2" fillId="0" borderId="0" xfId="1" applyFont="1" applyFill="1" applyAlignment="1" applyProtection="1">
      <alignment vertical="center"/>
    </xf>
    <xf numFmtId="0" fontId="38" fillId="4" borderId="1" xfId="0" applyFont="1" applyFill="1" applyBorder="1" applyAlignment="1">
      <alignment horizontal="left" vertical="top" wrapText="1"/>
    </xf>
    <xf numFmtId="0" fontId="41" fillId="4" borderId="1" xfId="0" applyFont="1" applyFill="1" applyBorder="1" applyAlignment="1">
      <alignment horizontal="center" vertical="top" wrapText="1"/>
    </xf>
    <xf numFmtId="0" fontId="38" fillId="4" borderId="1" xfId="0" applyFont="1" applyFill="1" applyBorder="1" applyAlignment="1">
      <alignment vertical="top" wrapText="1"/>
    </xf>
    <xf numFmtId="164" fontId="2" fillId="0" borderId="1" xfId="1" applyFont="1" applyFill="1" applyBorder="1" applyAlignment="1" applyProtection="1">
      <alignment vertical="center"/>
      <protection locked="0"/>
    </xf>
    <xf numFmtId="164" fontId="0" fillId="0" borderId="1" xfId="1" applyFont="1" applyFill="1" applyBorder="1" applyAlignment="1" applyProtection="1">
      <alignment vertical="center"/>
      <protection locked="0"/>
    </xf>
    <xf numFmtId="0" fontId="3" fillId="0" borderId="1" xfId="0" applyFont="1" applyBorder="1" applyAlignment="1" applyProtection="1">
      <alignment horizontal="center" vertical="center"/>
      <protection locked="0"/>
    </xf>
    <xf numFmtId="0" fontId="38" fillId="2" borderId="1" xfId="0" applyFont="1" applyFill="1" applyBorder="1" applyAlignment="1">
      <alignment horizontal="center" wrapText="1"/>
    </xf>
    <xf numFmtId="0" fontId="38" fillId="3" borderId="0" xfId="0" applyFont="1" applyFill="1" applyAlignment="1">
      <alignment vertical="center"/>
    </xf>
    <xf numFmtId="0" fontId="0" fillId="3" borderId="0" xfId="0" applyFill="1"/>
    <xf numFmtId="0" fontId="0" fillId="3" borderId="0" xfId="0" applyFill="1" applyAlignment="1">
      <alignment wrapText="1"/>
    </xf>
    <xf numFmtId="0" fontId="38" fillId="3" borderId="0" xfId="0" applyFont="1" applyFill="1"/>
    <xf numFmtId="0" fontId="8" fillId="3" borderId="0" xfId="0" applyFont="1" applyFill="1" applyAlignment="1">
      <alignment horizontal="center" vertical="center" wrapText="1"/>
    </xf>
    <xf numFmtId="0" fontId="8" fillId="3" borderId="0" xfId="0" applyFont="1" applyFill="1" applyAlignment="1">
      <alignment horizontal="center" vertical="center"/>
    </xf>
    <xf numFmtId="0" fontId="3" fillId="3" borderId="0" xfId="0" applyFont="1" applyFill="1"/>
    <xf numFmtId="0" fontId="3" fillId="3" borderId="0" xfId="0" applyFont="1" applyFill="1" applyAlignment="1">
      <alignment horizontal="center"/>
    </xf>
    <xf numFmtId="0" fontId="19" fillId="3" borderId="0" xfId="0" applyFont="1" applyFill="1" applyAlignment="1">
      <alignment vertical="center" wrapText="1"/>
    </xf>
    <xf numFmtId="0" fontId="41" fillId="3" borderId="1" xfId="0" applyFont="1" applyFill="1" applyBorder="1" applyAlignment="1">
      <alignment horizontal="center" vertical="top" wrapText="1"/>
    </xf>
    <xf numFmtId="0" fontId="0" fillId="3" borderId="0" xfId="0" applyFill="1" applyAlignment="1">
      <alignment horizontal="center"/>
    </xf>
    <xf numFmtId="0" fontId="38" fillId="3" borderId="1" xfId="0" applyFont="1" applyFill="1" applyBorder="1" applyAlignment="1">
      <alignment horizontal="center" vertical="top" wrapText="1"/>
    </xf>
    <xf numFmtId="0" fontId="38" fillId="3" borderId="1" xfId="0" applyFont="1" applyFill="1" applyBorder="1" applyAlignment="1">
      <alignment horizontal="center" vertical="center" wrapText="1"/>
    </xf>
    <xf numFmtId="0" fontId="0" fillId="3" borderId="0" xfId="0" applyFill="1" applyAlignment="1">
      <alignment vertical="top"/>
    </xf>
    <xf numFmtId="0" fontId="41" fillId="3" borderId="1" xfId="0" applyFont="1" applyFill="1" applyBorder="1" applyAlignment="1">
      <alignment horizontal="center" vertical="center" wrapText="1"/>
    </xf>
    <xf numFmtId="0" fontId="38" fillId="3" borderId="1" xfId="0" applyFont="1" applyFill="1" applyBorder="1" applyAlignment="1">
      <alignment vertical="top" wrapText="1"/>
    </xf>
    <xf numFmtId="0" fontId="0" fillId="3" borderId="1" xfId="0" applyFill="1" applyBorder="1" applyProtection="1">
      <protection locked="0"/>
    </xf>
    <xf numFmtId="0" fontId="0" fillId="3" borderId="0" xfId="0" applyFill="1" applyAlignment="1">
      <alignment horizontal="left" vertical="top" wrapText="1"/>
    </xf>
    <xf numFmtId="0" fontId="0" fillId="3" borderId="0" xfId="0" applyFill="1" applyAlignment="1">
      <alignment horizontal="center" vertical="center"/>
    </xf>
    <xf numFmtId="0" fontId="38" fillId="3" borderId="0" xfId="0" applyFont="1" applyFill="1" applyAlignment="1">
      <alignment horizontal="center"/>
    </xf>
    <xf numFmtId="0" fontId="0" fillId="3" borderId="0" xfId="0" applyFill="1" applyAlignment="1">
      <alignment horizontal="center" wrapText="1"/>
    </xf>
    <xf numFmtId="0" fontId="38" fillId="3" borderId="8" xfId="0" applyFont="1" applyFill="1" applyBorder="1" applyAlignment="1">
      <alignment horizontal="center" vertical="top" wrapText="1"/>
    </xf>
    <xf numFmtId="0" fontId="0" fillId="3" borderId="8" xfId="0" applyFill="1" applyBorder="1" applyProtection="1">
      <protection locked="0"/>
    </xf>
    <xf numFmtId="164" fontId="0" fillId="3" borderId="1" xfId="1" applyFont="1" applyFill="1" applyBorder="1" applyProtection="1">
      <protection locked="0"/>
    </xf>
    <xf numFmtId="164" fontId="0" fillId="3" borderId="0" xfId="1" applyFont="1" applyFill="1" applyProtection="1"/>
    <xf numFmtId="0" fontId="38" fillId="3" borderId="0" xfId="0" applyFont="1" applyFill="1" applyAlignment="1">
      <alignment vertical="top" wrapText="1"/>
    </xf>
    <xf numFmtId="164" fontId="0" fillId="3" borderId="0" xfId="1" applyFont="1" applyFill="1" applyAlignment="1" applyProtection="1">
      <alignment horizontal="center" vertical="center"/>
    </xf>
    <xf numFmtId="164" fontId="0" fillId="3" borderId="0" xfId="1" applyFont="1" applyFill="1" applyBorder="1" applyProtection="1"/>
    <xf numFmtId="0" fontId="2" fillId="3" borderId="0" xfId="0" applyFont="1" applyFill="1" applyAlignment="1">
      <alignment horizontal="center" wrapText="1"/>
    </xf>
    <xf numFmtId="0" fontId="0" fillId="3" borderId="0" xfId="0" applyFill="1" applyAlignment="1">
      <alignment horizontal="center" vertical="top"/>
    </xf>
    <xf numFmtId="0" fontId="2" fillId="3" borderId="0" xfId="0" applyFont="1" applyFill="1" applyAlignment="1">
      <alignment wrapText="1"/>
    </xf>
    <xf numFmtId="164" fontId="0" fillId="2" borderId="1" xfId="1" applyFont="1" applyFill="1" applyBorder="1" applyAlignment="1" applyProtection="1">
      <alignment horizontal="center" vertical="center"/>
    </xf>
    <xf numFmtId="0" fontId="38" fillId="0" borderId="0" xfId="0" applyFont="1" applyAlignment="1">
      <alignment vertical="top" wrapText="1"/>
    </xf>
    <xf numFmtId="0" fontId="42" fillId="0" borderId="0" xfId="0" applyFont="1" applyAlignment="1">
      <alignment vertical="center" wrapText="1"/>
    </xf>
    <xf numFmtId="169" fontId="37" fillId="0" borderId="0" xfId="0" applyNumberFormat="1" applyFont="1" applyAlignment="1">
      <alignment vertical="center"/>
    </xf>
    <xf numFmtId="169" fontId="44" fillId="0" borderId="0" xfId="0" applyNumberFormat="1" applyFont="1" applyAlignment="1">
      <alignment vertical="center"/>
    </xf>
    <xf numFmtId="0" fontId="0" fillId="3" borderId="8" xfId="0" applyFill="1" applyBorder="1" applyAlignment="1" applyProtection="1">
      <alignment horizontal="center"/>
      <protection locked="0"/>
    </xf>
    <xf numFmtId="0" fontId="0" fillId="3" borderId="10" xfId="0" applyFill="1" applyBorder="1" applyAlignment="1" applyProtection="1">
      <alignment horizontal="center"/>
      <protection locked="0"/>
    </xf>
    <xf numFmtId="0" fontId="54" fillId="0" borderId="0" xfId="0" applyFont="1" applyAlignment="1">
      <alignment horizontal="center"/>
    </xf>
    <xf numFmtId="164" fontId="54" fillId="0" borderId="0" xfId="1" applyFont="1" applyAlignment="1">
      <alignment horizontal="center"/>
    </xf>
    <xf numFmtId="166" fontId="0" fillId="0" borderId="0" xfId="1" applyNumberFormat="1" applyFont="1"/>
    <xf numFmtId="0" fontId="54" fillId="0" borderId="0" xfId="0" applyFont="1" applyAlignment="1">
      <alignment horizontal="left"/>
    </xf>
    <xf numFmtId="164" fontId="55" fillId="0" borderId="0" xfId="1" applyFont="1"/>
    <xf numFmtId="0" fontId="55" fillId="0" borderId="0" xfId="0" applyFont="1"/>
    <xf numFmtId="164" fontId="0" fillId="0" borderId="0" xfId="1" applyFont="1" applyFill="1"/>
    <xf numFmtId="0" fontId="56" fillId="0" borderId="0" xfId="0" applyFont="1"/>
    <xf numFmtId="164" fontId="57" fillId="0" borderId="0" xfId="1" applyFont="1" applyFill="1" applyAlignment="1">
      <alignment horizontal="center"/>
    </xf>
    <xf numFmtId="0" fontId="57" fillId="0" borderId="0" xfId="0" applyFont="1" applyAlignment="1">
      <alignment horizontal="center"/>
    </xf>
    <xf numFmtId="9" fontId="0" fillId="0" borderId="0" xfId="3" applyFont="1"/>
    <xf numFmtId="9" fontId="58" fillId="0" borderId="0" xfId="3" applyFont="1"/>
    <xf numFmtId="0" fontId="58" fillId="0" borderId="0" xfId="0" applyFont="1"/>
    <xf numFmtId="166" fontId="0" fillId="5" borderId="0" xfId="1" applyNumberFormat="1" applyFont="1" applyFill="1"/>
    <xf numFmtId="166" fontId="0" fillId="6" borderId="0" xfId="1" applyNumberFormat="1" applyFont="1" applyFill="1"/>
    <xf numFmtId="0" fontId="56" fillId="0" borderId="0" xfId="0" applyFont="1" applyAlignment="1">
      <alignment horizontal="right"/>
    </xf>
    <xf numFmtId="164" fontId="56" fillId="0" borderId="0" xfId="1" applyFont="1" applyFill="1"/>
    <xf numFmtId="164" fontId="56" fillId="0" borderId="0" xfId="1" applyFont="1"/>
    <xf numFmtId="166" fontId="56" fillId="0" borderId="0" xfId="1" applyNumberFormat="1" applyFont="1"/>
    <xf numFmtId="0" fontId="0" fillId="7" borderId="0" xfId="0" applyFill="1"/>
    <xf numFmtId="166" fontId="58" fillId="7" borderId="0" xfId="1" applyNumberFormat="1" applyFont="1" applyFill="1"/>
    <xf numFmtId="166" fontId="58" fillId="0" borderId="0" xfId="1" applyNumberFormat="1" applyFont="1"/>
    <xf numFmtId="0" fontId="58" fillId="7" borderId="0" xfId="0" applyFont="1" applyFill="1"/>
    <xf numFmtId="166" fontId="59" fillId="0" borderId="0" xfId="1" applyNumberFormat="1" applyFont="1"/>
    <xf numFmtId="166" fontId="58" fillId="8" borderId="0" xfId="1" applyNumberFormat="1" applyFont="1" applyFill="1"/>
    <xf numFmtId="164" fontId="0" fillId="0" borderId="0" xfId="1" applyFont="1" applyFill="1" applyBorder="1"/>
    <xf numFmtId="0" fontId="58" fillId="9" borderId="0" xfId="0" applyFont="1" applyFill="1"/>
    <xf numFmtId="164" fontId="58" fillId="9" borderId="0" xfId="1" applyFont="1" applyFill="1"/>
    <xf numFmtId="0" fontId="0" fillId="10" borderId="0" xfId="0" applyFill="1"/>
    <xf numFmtId="166" fontId="58" fillId="10" borderId="0" xfId="1" applyNumberFormat="1" applyFont="1" applyFill="1"/>
    <xf numFmtId="164" fontId="0" fillId="0" borderId="0" xfId="1" applyFont="1"/>
    <xf numFmtId="0" fontId="58" fillId="11" borderId="0" xfId="0" applyFont="1" applyFill="1"/>
    <xf numFmtId="0" fontId="0" fillId="11" borderId="6" xfId="0" applyFill="1" applyBorder="1"/>
    <xf numFmtId="0" fontId="0" fillId="11" borderId="0" xfId="0" applyFill="1"/>
    <xf numFmtId="0" fontId="0" fillId="0" borderId="6" xfId="0" applyBorder="1"/>
    <xf numFmtId="49" fontId="60" fillId="0" borderId="0" xfId="0" applyNumberFormat="1" applyFont="1"/>
    <xf numFmtId="49" fontId="0" fillId="0" borderId="0" xfId="0" quotePrefix="1" applyNumberFormat="1"/>
    <xf numFmtId="0" fontId="61" fillId="0" borderId="0" xfId="0" applyFont="1" applyAlignment="1">
      <alignment horizontal="right"/>
    </xf>
    <xf numFmtId="164" fontId="0" fillId="0" borderId="12" xfId="1" applyFont="1" applyFill="1" applyBorder="1"/>
    <xf numFmtId="0" fontId="0" fillId="0" borderId="17" xfId="0" applyBorder="1"/>
    <xf numFmtId="164" fontId="56" fillId="0" borderId="18" xfId="1" applyFont="1" applyBorder="1"/>
    <xf numFmtId="0" fontId="62" fillId="0" borderId="0" xfId="0" applyFont="1"/>
    <xf numFmtId="166" fontId="56" fillId="0" borderId="0" xfId="1" applyNumberFormat="1" applyFont="1" applyAlignment="1">
      <alignment horizontal="center"/>
    </xf>
    <xf numFmtId="166" fontId="0" fillId="0" borderId="6" xfId="1" applyNumberFormat="1" applyFont="1" applyBorder="1"/>
    <xf numFmtId="166" fontId="64" fillId="0" borderId="0" xfId="1" applyNumberFormat="1" applyFont="1"/>
    <xf numFmtId="39" fontId="63" fillId="0" borderId="0" xfId="0" applyNumberFormat="1" applyFont="1"/>
    <xf numFmtId="0" fontId="63" fillId="0" borderId="0" xfId="0" applyFont="1"/>
    <xf numFmtId="0" fontId="2" fillId="7" borderId="0" xfId="0" applyFont="1" applyFill="1"/>
    <xf numFmtId="166" fontId="2" fillId="7" borderId="0" xfId="1" applyNumberFormat="1" applyFont="1" applyFill="1"/>
    <xf numFmtId="0" fontId="2" fillId="10" borderId="0" xfId="0" applyFont="1" applyFill="1"/>
    <xf numFmtId="166" fontId="0" fillId="10" borderId="0" xfId="1" applyNumberFormat="1" applyFont="1" applyFill="1"/>
    <xf numFmtId="170" fontId="0" fillId="0" borderId="1" xfId="1" applyNumberFormat="1" applyFont="1" applyBorder="1" applyAlignment="1" applyProtection="1">
      <alignment vertical="center"/>
    </xf>
    <xf numFmtId="166" fontId="0" fillId="0" borderId="1" xfId="1" applyNumberFormat="1" applyFont="1" applyBorder="1" applyAlignment="1" applyProtection="1">
      <alignment vertical="center"/>
      <protection locked="0"/>
    </xf>
    <xf numFmtId="0" fontId="53" fillId="0" borderId="1" xfId="0" applyFont="1" applyBorder="1" applyAlignment="1">
      <alignment vertical="center"/>
    </xf>
    <xf numFmtId="166" fontId="58" fillId="0" borderId="0" xfId="1" applyNumberFormat="1" applyFont="1" applyAlignment="1">
      <alignment horizontal="center"/>
    </xf>
    <xf numFmtId="166" fontId="0" fillId="6" borderId="6" xfId="1" applyNumberFormat="1" applyFont="1" applyFill="1" applyBorder="1"/>
    <xf numFmtId="166" fontId="0" fillId="7" borderId="0" xfId="1" applyNumberFormat="1" applyFont="1" applyFill="1"/>
    <xf numFmtId="166" fontId="0" fillId="8" borderId="0" xfId="1" applyNumberFormat="1" applyFont="1" applyFill="1"/>
    <xf numFmtId="166" fontId="0" fillId="10" borderId="6" xfId="1" applyNumberFormat="1" applyFont="1" applyFill="1" applyBorder="1"/>
    <xf numFmtId="166" fontId="0" fillId="0" borderId="1" xfId="1" applyNumberFormat="1" applyFont="1" applyBorder="1" applyProtection="1">
      <protection locked="0"/>
    </xf>
    <xf numFmtId="166" fontId="2" fillId="2" borderId="1" xfId="1" applyNumberFormat="1" applyFont="1" applyFill="1" applyBorder="1" applyAlignment="1" applyProtection="1">
      <alignment vertical="center"/>
    </xf>
    <xf numFmtId="166" fontId="0" fillId="0" borderId="1" xfId="1" applyNumberFormat="1" applyFont="1" applyBorder="1" applyAlignment="1" applyProtection="1">
      <alignment horizontal="center" vertical="center"/>
      <protection locked="0"/>
    </xf>
    <xf numFmtId="164" fontId="0" fillId="0" borderId="1" xfId="1" applyFont="1" applyBorder="1" applyAlignment="1" applyProtection="1">
      <alignment horizontal="left" vertical="center"/>
      <protection locked="0"/>
    </xf>
    <xf numFmtId="166" fontId="0" fillId="3" borderId="1" xfId="1" applyNumberFormat="1" applyFont="1" applyFill="1" applyBorder="1" applyProtection="1">
      <protection locked="0"/>
    </xf>
    <xf numFmtId="166" fontId="2" fillId="2" borderId="1" xfId="1" applyNumberFormat="1" applyFont="1" applyFill="1" applyBorder="1" applyAlignment="1" applyProtection="1">
      <alignment horizontal="center" vertical="center"/>
    </xf>
    <xf numFmtId="166" fontId="0" fillId="7" borderId="6" xfId="1" applyNumberFormat="1" applyFont="1" applyFill="1" applyBorder="1"/>
    <xf numFmtId="166" fontId="56" fillId="7" borderId="0" xfId="1" applyNumberFormat="1" applyFont="1" applyFill="1"/>
    <xf numFmtId="166" fontId="56" fillId="7" borderId="18" xfId="1" applyNumberFormat="1" applyFont="1" applyFill="1" applyBorder="1"/>
    <xf numFmtId="166" fontId="64" fillId="7" borderId="0" xfId="1" applyNumberFormat="1" applyFont="1" applyFill="1"/>
    <xf numFmtId="166" fontId="0" fillId="7" borderId="0" xfId="1" applyNumberFormat="1" applyFont="1" applyFill="1" applyAlignment="1">
      <alignment horizontal="right"/>
    </xf>
    <xf numFmtId="0" fontId="56" fillId="0" borderId="0" xfId="0" applyFont="1" applyAlignment="1">
      <alignment horizontal="center"/>
    </xf>
    <xf numFmtId="164" fontId="56" fillId="0" borderId="0" xfId="1" applyFont="1" applyBorder="1"/>
    <xf numFmtId="164" fontId="58" fillId="0" borderId="0" xfId="1" applyFont="1" applyFill="1"/>
    <xf numFmtId="164" fontId="58" fillId="0" borderId="6" xfId="1" applyFont="1" applyFill="1" applyBorder="1"/>
    <xf numFmtId="166" fontId="54" fillId="0" borderId="0" xfId="1" applyNumberFormat="1" applyFont="1" applyAlignment="1"/>
    <xf numFmtId="166" fontId="56" fillId="0" borderId="0" xfId="1" applyNumberFormat="1" applyFont="1" applyAlignment="1"/>
    <xf numFmtId="0" fontId="56" fillId="0" borderId="12" xfId="0" applyFont="1" applyBorder="1"/>
    <xf numFmtId="164" fontId="0" fillId="0" borderId="6" xfId="1" applyFont="1" applyFill="1" applyBorder="1"/>
    <xf numFmtId="0" fontId="0" fillId="0" borderId="12" xfId="0" applyBorder="1"/>
    <xf numFmtId="164" fontId="62" fillId="0" borderId="0" xfId="1" applyFont="1"/>
    <xf numFmtId="166" fontId="0" fillId="5" borderId="0" xfId="1" applyNumberFormat="1" applyFont="1" applyFill="1" applyAlignment="1">
      <alignment horizontal="right"/>
    </xf>
    <xf numFmtId="166" fontId="0" fillId="6" borderId="0" xfId="1" applyNumberFormat="1" applyFont="1" applyFill="1" applyAlignment="1">
      <alignment horizontal="right"/>
    </xf>
    <xf numFmtId="166" fontId="58" fillId="7" borderId="0" xfId="1" applyNumberFormat="1" applyFont="1" applyFill="1" applyAlignment="1">
      <alignment horizontal="right"/>
    </xf>
    <xf numFmtId="166" fontId="58" fillId="8" borderId="0" xfId="1" applyNumberFormat="1" applyFont="1" applyFill="1" applyAlignment="1">
      <alignment horizontal="right"/>
    </xf>
    <xf numFmtId="166" fontId="58" fillId="10" borderId="0" xfId="1" applyNumberFormat="1" applyFont="1" applyFill="1" applyAlignment="1">
      <alignment horizontal="right"/>
    </xf>
    <xf numFmtId="166" fontId="56" fillId="0" borderId="18" xfId="1" applyNumberFormat="1" applyFont="1" applyFill="1" applyBorder="1"/>
    <xf numFmtId="166" fontId="0" fillId="10" borderId="0" xfId="1" applyNumberFormat="1" applyFont="1" applyFill="1" applyBorder="1"/>
    <xf numFmtId="164" fontId="57" fillId="0" borderId="0" xfId="1" applyFont="1" applyAlignment="1">
      <alignment horizontal="center"/>
    </xf>
    <xf numFmtId="164" fontId="0" fillId="0" borderId="17" xfId="1" applyFont="1" applyBorder="1"/>
    <xf numFmtId="164" fontId="2" fillId="0" borderId="19" xfId="1" applyFont="1" applyBorder="1"/>
    <xf numFmtId="164" fontId="0" fillId="7" borderId="0" xfId="1" applyFont="1" applyFill="1"/>
    <xf numFmtId="166" fontId="2" fillId="0" borderId="1" xfId="1" applyNumberFormat="1" applyFont="1" applyFill="1" applyBorder="1" applyAlignment="1" applyProtection="1">
      <alignment vertical="center"/>
      <protection locked="0"/>
    </xf>
    <xf numFmtId="166" fontId="3" fillId="0" borderId="0" xfId="0" applyNumberFormat="1" applyFont="1" applyAlignment="1">
      <alignment vertical="center"/>
    </xf>
    <xf numFmtId="166" fontId="38" fillId="0" borderId="1" xfId="0" applyNumberFormat="1" applyFont="1" applyBorder="1" applyAlignment="1">
      <alignment horizontal="center" vertical="center" wrapText="1"/>
    </xf>
    <xf numFmtId="166" fontId="18" fillId="0" borderId="0" xfId="0" applyNumberFormat="1" applyFont="1" applyAlignment="1">
      <alignment horizontal="center" vertical="center"/>
    </xf>
    <xf numFmtId="166" fontId="0" fillId="2" borderId="1" xfId="0" applyNumberFormat="1" applyFill="1" applyBorder="1" applyAlignment="1">
      <alignment vertical="center"/>
    </xf>
    <xf numFmtId="166" fontId="0" fillId="0" borderId="1" xfId="1" applyNumberFormat="1" applyFont="1" applyBorder="1" applyAlignment="1" applyProtection="1">
      <alignment vertical="center"/>
    </xf>
    <xf numFmtId="166" fontId="0" fillId="4" borderId="1" xfId="1" applyNumberFormat="1" applyFont="1" applyFill="1" applyBorder="1" applyAlignment="1" applyProtection="1">
      <alignment vertical="center"/>
    </xf>
    <xf numFmtId="166" fontId="2" fillId="0" borderId="1" xfId="1" applyNumberFormat="1" applyFont="1" applyFill="1" applyBorder="1" applyAlignment="1" applyProtection="1">
      <alignment vertical="center"/>
    </xf>
    <xf numFmtId="166" fontId="2" fillId="4" borderId="1" xfId="1" applyNumberFormat="1" applyFont="1" applyFill="1" applyBorder="1" applyAlignment="1" applyProtection="1">
      <alignment vertical="center"/>
    </xf>
    <xf numFmtId="166" fontId="2" fillId="4" borderId="1" xfId="1" applyNumberFormat="1" applyFont="1" applyFill="1" applyBorder="1" applyAlignment="1" applyProtection="1">
      <alignment horizontal="center" vertical="center"/>
    </xf>
    <xf numFmtId="166" fontId="4" fillId="4" borderId="1" xfId="1" applyNumberFormat="1" applyFont="1" applyFill="1" applyBorder="1" applyAlignment="1" applyProtection="1">
      <alignment vertical="center"/>
    </xf>
    <xf numFmtId="0" fontId="38" fillId="0" borderId="1" xfId="0" applyFont="1" applyBorder="1" applyAlignment="1">
      <alignment horizontal="center" vertical="top" wrapText="1"/>
    </xf>
    <xf numFmtId="0" fontId="42" fillId="0" borderId="0" xfId="0" applyFont="1" applyAlignment="1">
      <alignment horizontal="center" vertical="center" wrapText="1"/>
    </xf>
    <xf numFmtId="0" fontId="52" fillId="0" borderId="1" xfId="0" applyFont="1" applyBorder="1" applyAlignment="1" applyProtection="1">
      <alignment horizontal="center" vertical="center"/>
      <protection locked="0"/>
    </xf>
    <xf numFmtId="169" fontId="48" fillId="0" borderId="1" xfId="0" applyNumberFormat="1" applyFont="1" applyBorder="1" applyAlignment="1" applyProtection="1">
      <alignment horizontal="center" vertical="center"/>
      <protection locked="0"/>
    </xf>
    <xf numFmtId="0" fontId="45" fillId="0" borderId="1" xfId="0" applyFont="1" applyBorder="1" applyAlignment="1" applyProtection="1">
      <alignment horizontal="center" vertical="center"/>
      <protection locked="0"/>
    </xf>
    <xf numFmtId="0" fontId="18" fillId="0" borderId="1" xfId="0" applyFont="1" applyBorder="1" applyAlignment="1" applyProtection="1">
      <alignment horizontal="center" vertical="center"/>
      <protection locked="0"/>
    </xf>
    <xf numFmtId="0" fontId="38" fillId="0" borderId="14" xfId="0" applyFont="1" applyBorder="1" applyAlignment="1">
      <alignment horizontal="left" vertical="top" wrapText="1"/>
    </xf>
    <xf numFmtId="0" fontId="38" fillId="0" borderId="16" xfId="0" applyFont="1" applyBorder="1" applyAlignment="1">
      <alignment horizontal="left" vertical="top"/>
    </xf>
    <xf numFmtId="0" fontId="51" fillId="0" borderId="1" xfId="0" applyFont="1" applyBorder="1" applyAlignment="1" applyProtection="1">
      <alignment horizontal="center" vertical="center"/>
      <protection locked="0"/>
    </xf>
    <xf numFmtId="0" fontId="41" fillId="0" borderId="14" xfId="0" applyFont="1" applyBorder="1" applyAlignment="1">
      <alignment horizontal="center" wrapText="1"/>
    </xf>
    <xf numFmtId="0" fontId="41" fillId="0" borderId="15" xfId="0" applyFont="1" applyBorder="1" applyAlignment="1">
      <alignment horizontal="center"/>
    </xf>
    <xf numFmtId="0" fontId="41" fillId="0" borderId="16" xfId="0" applyFont="1" applyBorder="1" applyAlignment="1">
      <alignment horizontal="center"/>
    </xf>
    <xf numFmtId="0" fontId="47" fillId="0" borderId="11" xfId="0" applyFont="1" applyBorder="1" applyAlignment="1">
      <alignment horizontal="center" vertical="center"/>
    </xf>
    <xf numFmtId="0" fontId="47" fillId="0" borderId="13" xfId="0" applyFont="1" applyBorder="1" applyAlignment="1">
      <alignment horizontal="center" vertical="center"/>
    </xf>
    <xf numFmtId="0" fontId="47" fillId="0" borderId="5" xfId="0" applyFont="1" applyBorder="1" applyAlignment="1">
      <alignment horizontal="center" vertical="center"/>
    </xf>
    <xf numFmtId="0" fontId="47" fillId="0" borderId="7" xfId="0" applyFont="1" applyBorder="1" applyAlignment="1">
      <alignment horizontal="center" vertical="center"/>
    </xf>
    <xf numFmtId="0" fontId="0" fillId="0" borderId="16" xfId="0" applyBorder="1" applyAlignment="1">
      <alignment horizontal="center" vertical="center"/>
    </xf>
    <xf numFmtId="0" fontId="0" fillId="0" borderId="11" xfId="0" applyBorder="1" applyAlignment="1" applyProtection="1">
      <alignment horizontal="center" vertical="center"/>
      <protection locked="0"/>
    </xf>
    <xf numFmtId="0" fontId="0" fillId="0" borderId="13" xfId="0" applyBorder="1" applyAlignment="1" applyProtection="1">
      <alignment horizontal="center" vertical="center"/>
      <protection locked="0"/>
    </xf>
    <xf numFmtId="0" fontId="0" fillId="0" borderId="3" xfId="0" applyBorder="1" applyAlignment="1" applyProtection="1">
      <alignment horizontal="center" vertical="center"/>
      <protection locked="0"/>
    </xf>
    <xf numFmtId="0" fontId="0" fillId="0" borderId="4" xfId="0" applyBorder="1" applyAlignment="1" applyProtection="1">
      <alignment horizontal="center" vertical="center"/>
      <protection locked="0"/>
    </xf>
    <xf numFmtId="0" fontId="0" fillId="0" borderId="5" xfId="0" applyBorder="1" applyAlignment="1" applyProtection="1">
      <alignment horizontal="center" vertical="center"/>
      <protection locked="0"/>
    </xf>
    <xf numFmtId="0" fontId="0" fillId="0" borderId="7" xfId="0" applyBorder="1" applyAlignment="1" applyProtection="1">
      <alignment horizontal="center" vertical="center"/>
      <protection locked="0"/>
    </xf>
    <xf numFmtId="0" fontId="45" fillId="0" borderId="11" xfId="0" applyFont="1" applyBorder="1" applyAlignment="1" applyProtection="1">
      <alignment horizontal="center" vertical="center"/>
      <protection locked="0"/>
    </xf>
    <xf numFmtId="0" fontId="45" fillId="0" borderId="13" xfId="0" applyFont="1" applyBorder="1" applyAlignment="1" applyProtection="1">
      <alignment horizontal="center" vertical="center"/>
      <protection locked="0"/>
    </xf>
    <xf numFmtId="0" fontId="45" fillId="0" borderId="5" xfId="0" applyFont="1" applyBorder="1" applyAlignment="1" applyProtection="1">
      <alignment horizontal="center" vertical="center"/>
      <protection locked="0"/>
    </xf>
    <xf numFmtId="0" fontId="45" fillId="0" borderId="7" xfId="0" applyFont="1" applyBorder="1" applyAlignment="1" applyProtection="1">
      <alignment horizontal="center" vertical="center"/>
      <protection locked="0"/>
    </xf>
    <xf numFmtId="0" fontId="0" fillId="0" borderId="5" xfId="0" applyBorder="1" applyAlignment="1" applyProtection="1">
      <alignment horizontal="center"/>
      <protection locked="0"/>
    </xf>
    <xf numFmtId="0" fontId="0" fillId="0" borderId="7" xfId="0" applyBorder="1" applyAlignment="1" applyProtection="1">
      <alignment horizontal="center"/>
      <protection locked="0"/>
    </xf>
    <xf numFmtId="0" fontId="38" fillId="0" borderId="14" xfId="0" applyFont="1" applyBorder="1" applyAlignment="1">
      <alignment horizontal="center" vertical="center" wrapText="1"/>
    </xf>
    <xf numFmtId="0" fontId="38" fillId="0" borderId="15" xfId="0" applyFont="1" applyBorder="1" applyAlignment="1">
      <alignment horizontal="center" vertical="center" wrapText="1"/>
    </xf>
    <xf numFmtId="0" fontId="38" fillId="0" borderId="16" xfId="0" applyFont="1" applyBorder="1" applyAlignment="1">
      <alignment horizontal="center" vertical="center" wrapText="1"/>
    </xf>
    <xf numFmtId="0" fontId="0" fillId="0" borderId="11" xfId="0" applyBorder="1" applyAlignment="1" applyProtection="1">
      <alignment horizontal="left" vertical="center"/>
      <protection locked="0"/>
    </xf>
    <xf numFmtId="0" fontId="0" fillId="0" borderId="13" xfId="0" applyBorder="1" applyAlignment="1" applyProtection="1">
      <alignment horizontal="left" vertical="center"/>
      <protection locked="0"/>
    </xf>
    <xf numFmtId="0" fontId="0" fillId="0" borderId="3" xfId="0" applyBorder="1" applyAlignment="1" applyProtection="1">
      <alignment horizontal="left" vertical="center"/>
      <protection locked="0"/>
    </xf>
    <xf numFmtId="0" fontId="0" fillId="0" borderId="4" xfId="0" applyBorder="1" applyAlignment="1" applyProtection="1">
      <alignment horizontal="left" vertical="center"/>
      <protection locked="0"/>
    </xf>
    <xf numFmtId="0" fontId="0" fillId="0" borderId="5" xfId="0" applyBorder="1" applyAlignment="1" applyProtection="1">
      <alignment horizontal="left" vertical="center"/>
      <protection locked="0"/>
    </xf>
    <xf numFmtId="0" fontId="0" fillId="0" borderId="7" xfId="0" applyBorder="1" applyAlignment="1" applyProtection="1">
      <alignment horizontal="left" vertical="center"/>
      <protection locked="0"/>
    </xf>
    <xf numFmtId="0" fontId="38" fillId="0" borderId="0" xfId="0" applyFont="1" applyAlignment="1">
      <alignment horizontal="center" vertical="top"/>
    </xf>
    <xf numFmtId="0" fontId="38" fillId="0" borderId="0" xfId="0" applyFont="1" applyAlignment="1">
      <alignment horizontal="center"/>
    </xf>
    <xf numFmtId="0" fontId="36" fillId="0" borderId="1" xfId="0" applyFont="1" applyBorder="1" applyAlignment="1">
      <alignment horizontal="left" vertical="top" wrapText="1"/>
    </xf>
    <xf numFmtId="0" fontId="36" fillId="0" borderId="1" xfId="0" applyFont="1" applyBorder="1" applyAlignment="1">
      <alignment horizontal="left" vertical="top"/>
    </xf>
    <xf numFmtId="0" fontId="50" fillId="0" borderId="11" xfId="0" applyFont="1" applyBorder="1" applyAlignment="1" applyProtection="1">
      <alignment horizontal="left" vertical="top" wrapText="1"/>
      <protection locked="0"/>
    </xf>
    <xf numFmtId="0" fontId="50" fillId="0" borderId="12" xfId="0" applyFont="1" applyBorder="1" applyAlignment="1" applyProtection="1">
      <alignment horizontal="left" vertical="top"/>
      <protection locked="0"/>
    </xf>
    <xf numFmtId="0" fontId="50" fillId="0" borderId="13" xfId="0" applyFont="1" applyBorder="1" applyAlignment="1" applyProtection="1">
      <alignment horizontal="left" vertical="top"/>
      <protection locked="0"/>
    </xf>
    <xf numFmtId="0" fontId="50" fillId="0" borderId="3" xfId="0" applyFont="1" applyBorder="1" applyAlignment="1" applyProtection="1">
      <alignment horizontal="left" vertical="top"/>
      <protection locked="0"/>
    </xf>
    <xf numFmtId="0" fontId="50" fillId="0" borderId="0" xfId="0" applyFont="1" applyAlignment="1" applyProtection="1">
      <alignment horizontal="left" vertical="top"/>
      <protection locked="0"/>
    </xf>
    <xf numFmtId="0" fontId="50" fillId="0" borderId="4" xfId="0" applyFont="1" applyBorder="1" applyAlignment="1" applyProtection="1">
      <alignment horizontal="left" vertical="top"/>
      <protection locked="0"/>
    </xf>
    <xf numFmtId="0" fontId="50" fillId="0" borderId="5" xfId="0" applyFont="1" applyBorder="1" applyAlignment="1" applyProtection="1">
      <alignment horizontal="left" vertical="top"/>
      <protection locked="0"/>
    </xf>
    <xf numFmtId="0" fontId="50" fillId="0" borderId="6" xfId="0" applyFont="1" applyBorder="1" applyAlignment="1" applyProtection="1">
      <alignment horizontal="left" vertical="top"/>
      <protection locked="0"/>
    </xf>
    <xf numFmtId="0" fontId="50" fillId="0" borderId="7" xfId="0" applyFont="1" applyBorder="1" applyAlignment="1" applyProtection="1">
      <alignment horizontal="left" vertical="top"/>
      <protection locked="0"/>
    </xf>
    <xf numFmtId="0" fontId="38" fillId="0" borderId="14" xfId="0" applyFont="1" applyBorder="1" applyAlignment="1">
      <alignment horizontal="center" vertical="top" wrapText="1"/>
    </xf>
    <xf numFmtId="0" fontId="38" fillId="0" borderId="15" xfId="0" applyFont="1" applyBorder="1" applyAlignment="1">
      <alignment horizontal="center" vertical="top" wrapText="1"/>
    </xf>
    <xf numFmtId="0" fontId="38" fillId="0" borderId="16" xfId="0" applyFont="1" applyBorder="1" applyAlignment="1">
      <alignment horizontal="center" vertical="top" wrapText="1"/>
    </xf>
    <xf numFmtId="0" fontId="43" fillId="0" borderId="8" xfId="0" applyFont="1" applyBorder="1" applyAlignment="1">
      <alignment horizontal="left" vertical="top" wrapText="1"/>
    </xf>
    <xf numFmtId="0" fontId="43" fillId="0" borderId="9" xfId="0" applyFont="1" applyBorder="1" applyAlignment="1">
      <alignment horizontal="left" vertical="top" wrapText="1"/>
    </xf>
    <xf numFmtId="0" fontId="43" fillId="0" borderId="10" xfId="0" applyFont="1" applyBorder="1" applyAlignment="1">
      <alignment horizontal="left" vertical="top" wrapText="1"/>
    </xf>
    <xf numFmtId="0" fontId="49" fillId="0" borderId="11" xfId="2" applyBorder="1" applyAlignment="1" applyProtection="1">
      <alignment horizontal="left" vertical="center" wrapText="1"/>
      <protection locked="0"/>
    </xf>
    <xf numFmtId="168" fontId="38" fillId="0" borderId="0" xfId="0" applyNumberFormat="1" applyFont="1" applyAlignment="1">
      <alignment horizontal="center" vertical="center"/>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7" xfId="0" applyBorder="1" applyAlignment="1">
      <alignment horizontal="center" vertical="center"/>
    </xf>
    <xf numFmtId="0" fontId="36" fillId="0" borderId="1" xfId="0" applyFont="1" applyBorder="1" applyAlignment="1">
      <alignment horizontal="center" vertical="top" wrapText="1"/>
    </xf>
    <xf numFmtId="0" fontId="36" fillId="0" borderId="1" xfId="0" applyFont="1" applyBorder="1" applyAlignment="1">
      <alignment horizontal="center" vertical="top"/>
    </xf>
    <xf numFmtId="0" fontId="0" fillId="0" borderId="11" xfId="0" applyBorder="1" applyAlignment="1" applyProtection="1">
      <alignment horizontal="left" vertical="center" wrapText="1"/>
      <protection locked="0"/>
    </xf>
    <xf numFmtId="0" fontId="0" fillId="0" borderId="13" xfId="0" applyBorder="1" applyAlignment="1" applyProtection="1">
      <alignment horizontal="left" vertical="center" wrapText="1"/>
      <protection locked="0"/>
    </xf>
    <xf numFmtId="0" fontId="0" fillId="0" borderId="3" xfId="0" applyBorder="1" applyAlignment="1" applyProtection="1">
      <alignment horizontal="left" vertical="center" wrapText="1"/>
      <protection locked="0"/>
    </xf>
    <xf numFmtId="0" fontId="0" fillId="0" borderId="4" xfId="0" applyBorder="1" applyAlignment="1" applyProtection="1">
      <alignment horizontal="left" vertical="center" wrapText="1"/>
      <protection locked="0"/>
    </xf>
    <xf numFmtId="0" fontId="0" fillId="0" borderId="5" xfId="0" applyBorder="1" applyAlignment="1" applyProtection="1">
      <alignment horizontal="left" vertical="center" wrapText="1"/>
      <protection locked="0"/>
    </xf>
    <xf numFmtId="0" fontId="0" fillId="0" borderId="7" xfId="0" applyBorder="1" applyAlignment="1" applyProtection="1">
      <alignment horizontal="left" vertical="center" wrapText="1"/>
      <protection locked="0"/>
    </xf>
    <xf numFmtId="0" fontId="38" fillId="0" borderId="8" xfId="0" applyFont="1" applyBorder="1" applyAlignment="1">
      <alignment horizontal="left" wrapText="1"/>
    </xf>
    <xf numFmtId="0" fontId="38" fillId="0" borderId="9" xfId="0" applyFont="1" applyBorder="1" applyAlignment="1">
      <alignment horizontal="left"/>
    </xf>
    <xf numFmtId="0" fontId="38" fillId="0" borderId="10" xfId="0" applyFont="1" applyBorder="1" applyAlignment="1">
      <alignment horizontal="left"/>
    </xf>
    <xf numFmtId="0" fontId="38" fillId="0" borderId="1" xfId="0" applyFont="1" applyBorder="1" applyAlignment="1">
      <alignment horizontal="left" vertical="top" wrapText="1"/>
    </xf>
    <xf numFmtId="0" fontId="36" fillId="0" borderId="8" xfId="0" applyFont="1" applyBorder="1" applyAlignment="1">
      <alignment horizontal="left" vertical="top" wrapText="1"/>
    </xf>
    <xf numFmtId="0" fontId="36" fillId="0" borderId="9" xfId="0" applyFont="1" applyBorder="1" applyAlignment="1">
      <alignment horizontal="left" vertical="top"/>
    </xf>
    <xf numFmtId="0" fontId="36" fillId="0" borderId="10" xfId="0" applyFont="1" applyBorder="1" applyAlignment="1">
      <alignment horizontal="left" vertical="top"/>
    </xf>
    <xf numFmtId="0" fontId="38" fillId="0" borderId="8" xfId="0" applyFont="1" applyBorder="1" applyAlignment="1">
      <alignment horizontal="left" vertical="top" wrapText="1"/>
    </xf>
    <xf numFmtId="0" fontId="3" fillId="0" borderId="0" xfId="0" applyFont="1" applyAlignment="1">
      <alignment horizontal="center"/>
    </xf>
    <xf numFmtId="0" fontId="3" fillId="0" borderId="0" xfId="0" applyFont="1" applyAlignment="1" applyProtection="1">
      <alignment horizontal="center" vertical="center" textRotation="90"/>
      <protection locked="0"/>
    </xf>
    <xf numFmtId="0" fontId="20" fillId="2" borderId="0" xfId="0" applyFont="1" applyFill="1" applyAlignment="1" applyProtection="1">
      <alignment horizontal="center"/>
      <protection locked="0"/>
    </xf>
    <xf numFmtId="0" fontId="20" fillId="2" borderId="0" xfId="0" applyFont="1" applyFill="1" applyAlignment="1">
      <alignment horizontal="center"/>
    </xf>
    <xf numFmtId="165" fontId="20" fillId="2" borderId="0" xfId="0" applyNumberFormat="1" applyFont="1" applyFill="1" applyAlignment="1" applyProtection="1">
      <alignment horizontal="center"/>
      <protection locked="0"/>
    </xf>
    <xf numFmtId="0" fontId="44" fillId="0" borderId="0" xfId="0" applyFont="1" applyAlignment="1">
      <alignment horizontal="center"/>
    </xf>
    <xf numFmtId="0" fontId="38" fillId="0" borderId="15" xfId="0" applyFont="1" applyBorder="1" applyAlignment="1">
      <alignment horizontal="center" vertical="center"/>
    </xf>
    <xf numFmtId="0" fontId="38" fillId="0" borderId="16" xfId="0" applyFont="1" applyBorder="1" applyAlignment="1">
      <alignment horizontal="center" vertical="center"/>
    </xf>
    <xf numFmtId="0" fontId="37" fillId="0" borderId="0" xfId="0" applyFont="1" applyAlignment="1">
      <alignment horizontal="center"/>
    </xf>
    <xf numFmtId="169" fontId="37" fillId="0" borderId="0" xfId="0" applyNumberFormat="1" applyFont="1" applyAlignment="1">
      <alignment horizontal="center" vertical="center"/>
    </xf>
    <xf numFmtId="0" fontId="0" fillId="0" borderId="0" xfId="0" applyAlignment="1" applyProtection="1">
      <alignment horizontal="center"/>
      <protection locked="0"/>
    </xf>
    <xf numFmtId="0" fontId="32" fillId="2" borderId="0" xfId="0" applyFont="1" applyFill="1" applyAlignment="1" applyProtection="1">
      <alignment horizontal="center" vertical="center"/>
      <protection locked="0"/>
    </xf>
    <xf numFmtId="0" fontId="32" fillId="2" borderId="0" xfId="0" applyFont="1" applyFill="1" applyAlignment="1">
      <alignment horizontal="center" vertical="center"/>
    </xf>
    <xf numFmtId="165" fontId="32" fillId="2" borderId="0" xfId="0" applyNumberFormat="1" applyFont="1" applyFill="1" applyAlignment="1" applyProtection="1">
      <alignment horizontal="center" vertical="center"/>
      <protection locked="0"/>
    </xf>
    <xf numFmtId="0" fontId="21" fillId="0" borderId="0" xfId="0" applyFont="1" applyAlignment="1" applyProtection="1">
      <alignment horizontal="center" vertical="center" textRotation="90"/>
      <protection locked="0"/>
    </xf>
    <xf numFmtId="0" fontId="28" fillId="2" borderId="0" xfId="0" applyFont="1" applyFill="1" applyAlignment="1">
      <alignment horizontal="center"/>
    </xf>
    <xf numFmtId="0" fontId="26" fillId="0" borderId="3" xfId="0" applyFont="1" applyBorder="1" applyAlignment="1">
      <alignment horizontal="left" vertical="top" wrapText="1"/>
    </xf>
    <xf numFmtId="0" fontId="26" fillId="0" borderId="0" xfId="0" applyFont="1" applyAlignment="1">
      <alignment horizontal="left" vertical="top" wrapText="1"/>
    </xf>
    <xf numFmtId="0" fontId="26" fillId="0" borderId="4" xfId="0" applyFont="1" applyBorder="1" applyAlignment="1">
      <alignment horizontal="left" vertical="top" wrapText="1"/>
    </xf>
    <xf numFmtId="0" fontId="26" fillId="0" borderId="5" xfId="0" applyFont="1" applyBorder="1" applyAlignment="1">
      <alignment horizontal="left" vertical="top" wrapText="1"/>
    </xf>
    <xf numFmtId="0" fontId="26" fillId="0" borderId="6" xfId="0" applyFont="1" applyBorder="1" applyAlignment="1">
      <alignment horizontal="left" vertical="top" wrapText="1"/>
    </xf>
    <xf numFmtId="0" fontId="26" fillId="0" borderId="7" xfId="0" applyFont="1" applyBorder="1" applyAlignment="1">
      <alignment horizontal="left" vertical="top" wrapText="1"/>
    </xf>
    <xf numFmtId="0" fontId="26" fillId="0" borderId="3" xfId="0" applyFont="1" applyBorder="1" applyAlignment="1" applyProtection="1">
      <alignment horizontal="left" vertical="top" wrapText="1"/>
      <protection locked="0"/>
    </xf>
    <xf numFmtId="0" fontId="26" fillId="0" borderId="0" xfId="0" applyFont="1" applyAlignment="1" applyProtection="1">
      <alignment horizontal="left" vertical="top" wrapText="1"/>
      <protection locked="0"/>
    </xf>
    <xf numFmtId="0" fontId="26" fillId="0" borderId="4" xfId="0" applyFont="1" applyBorder="1" applyAlignment="1" applyProtection="1">
      <alignment horizontal="left" vertical="top" wrapText="1"/>
      <protection locked="0"/>
    </xf>
    <xf numFmtId="0" fontId="26" fillId="0" borderId="5" xfId="0" applyFont="1" applyBorder="1" applyAlignment="1" applyProtection="1">
      <alignment horizontal="left" vertical="top" wrapText="1"/>
      <protection locked="0"/>
    </xf>
    <xf numFmtId="0" fontId="26" fillId="0" borderId="6" xfId="0" applyFont="1" applyBorder="1" applyAlignment="1" applyProtection="1">
      <alignment horizontal="left" vertical="top" wrapText="1"/>
      <protection locked="0"/>
    </xf>
    <xf numFmtId="0" fontId="26" fillId="0" borderId="7" xfId="0" applyFont="1" applyBorder="1" applyAlignment="1" applyProtection="1">
      <alignment horizontal="left" vertical="top" wrapText="1"/>
      <protection locked="0"/>
    </xf>
    <xf numFmtId="0" fontId="38" fillId="0" borderId="9" xfId="0" applyFont="1" applyBorder="1" applyAlignment="1">
      <alignment horizontal="left" vertical="top" wrapText="1"/>
    </xf>
    <xf numFmtId="0" fontId="38" fillId="0" borderId="10" xfId="0" applyFont="1" applyBorder="1" applyAlignment="1">
      <alignment horizontal="left" vertical="top" wrapText="1"/>
    </xf>
    <xf numFmtId="0" fontId="46" fillId="0" borderId="3" xfId="0" applyFont="1" applyBorder="1" applyAlignment="1" applyProtection="1">
      <alignment horizontal="center" vertical="top" wrapText="1"/>
      <protection locked="0"/>
    </xf>
    <xf numFmtId="0" fontId="46" fillId="0" borderId="0" xfId="0" applyFont="1" applyAlignment="1" applyProtection="1">
      <alignment horizontal="center" vertical="top" wrapText="1"/>
      <protection locked="0"/>
    </xf>
    <xf numFmtId="0" fontId="46" fillId="0" borderId="4" xfId="0" applyFont="1" applyBorder="1" applyAlignment="1" applyProtection="1">
      <alignment horizontal="center" vertical="top" wrapText="1"/>
      <protection locked="0"/>
    </xf>
    <xf numFmtId="0" fontId="41" fillId="0" borderId="5" xfId="0" applyFont="1" applyBorder="1" applyAlignment="1">
      <alignment horizontal="left" vertical="top" wrapText="1"/>
    </xf>
    <xf numFmtId="0" fontId="41" fillId="0" borderId="6" xfId="0" applyFont="1" applyBorder="1" applyAlignment="1">
      <alignment horizontal="left" vertical="top" wrapText="1"/>
    </xf>
    <xf numFmtId="0" fontId="41" fillId="0" borderId="7" xfId="0" applyFont="1" applyBorder="1" applyAlignment="1">
      <alignment horizontal="left" vertical="top" wrapText="1"/>
    </xf>
    <xf numFmtId="0" fontId="53" fillId="0" borderId="11" xfId="0" applyFont="1" applyBorder="1" applyAlignment="1" applyProtection="1">
      <alignment horizontal="center" vertical="top" wrapText="1"/>
      <protection locked="0"/>
    </xf>
    <xf numFmtId="0" fontId="53" fillId="0" borderId="12" xfId="0" applyFont="1" applyBorder="1" applyAlignment="1" applyProtection="1">
      <alignment horizontal="center" vertical="top" wrapText="1"/>
      <protection locked="0"/>
    </xf>
    <xf numFmtId="0" fontId="53" fillId="0" borderId="13" xfId="0" applyFont="1" applyBorder="1" applyAlignment="1" applyProtection="1">
      <alignment horizontal="center" vertical="top" wrapText="1"/>
      <protection locked="0"/>
    </xf>
    <xf numFmtId="0" fontId="41" fillId="0" borderId="3" xfId="0" applyFont="1" applyBorder="1" applyAlignment="1">
      <alignment horizontal="left" vertical="top" wrapText="1"/>
    </xf>
    <xf numFmtId="0" fontId="41" fillId="0" borderId="0" xfId="0" applyFont="1" applyAlignment="1">
      <alignment horizontal="left" vertical="top" wrapText="1"/>
    </xf>
    <xf numFmtId="0" fontId="41" fillId="0" borderId="4" xfId="0" applyFont="1" applyBorder="1" applyAlignment="1">
      <alignment horizontal="left" vertical="top" wrapText="1"/>
    </xf>
    <xf numFmtId="0" fontId="38" fillId="0" borderId="9" xfId="0" applyFont="1" applyBorder="1" applyAlignment="1">
      <alignment horizontal="left" vertical="top"/>
    </xf>
    <xf numFmtId="0" fontId="38" fillId="0" borderId="10" xfId="0" applyFont="1" applyBorder="1" applyAlignment="1">
      <alignment horizontal="left" vertical="top"/>
    </xf>
    <xf numFmtId="0" fontId="46" fillId="0" borderId="3" xfId="0" applyFont="1" applyBorder="1" applyAlignment="1">
      <alignment horizontal="center" vertical="top" wrapText="1"/>
    </xf>
    <xf numFmtId="0" fontId="46" fillId="0" borderId="0" xfId="0" applyFont="1" applyAlignment="1">
      <alignment horizontal="center" vertical="top" wrapText="1"/>
    </xf>
    <xf numFmtId="0" fontId="46" fillId="0" borderId="4" xfId="0" applyFont="1" applyBorder="1" applyAlignment="1">
      <alignment horizontal="center" vertical="top" wrapText="1"/>
    </xf>
    <xf numFmtId="0" fontId="53" fillId="0" borderId="11" xfId="0" applyFont="1" applyBorder="1" applyAlignment="1">
      <alignment horizontal="center" vertical="top" wrapText="1"/>
    </xf>
    <xf numFmtId="0" fontId="53" fillId="0" borderId="12" xfId="0" applyFont="1" applyBorder="1" applyAlignment="1">
      <alignment horizontal="center" vertical="top" wrapText="1"/>
    </xf>
    <xf numFmtId="0" fontId="53" fillId="0" borderId="13" xfId="0" applyFont="1" applyBorder="1" applyAlignment="1">
      <alignment horizontal="center" vertical="top" wrapText="1"/>
    </xf>
    <xf numFmtId="165" fontId="15" fillId="0" borderId="0" xfId="0" applyNumberFormat="1" applyFont="1" applyAlignment="1">
      <alignment horizontal="center" vertical="center"/>
    </xf>
    <xf numFmtId="0" fontId="38" fillId="0" borderId="0" xfId="0" applyFont="1" applyAlignment="1">
      <alignment horizontal="center" vertical="center"/>
    </xf>
    <xf numFmtId="0" fontId="37" fillId="0" borderId="0" xfId="0" applyFont="1" applyAlignment="1">
      <alignment horizontal="center" vertical="top"/>
    </xf>
    <xf numFmtId="0" fontId="44" fillId="0" borderId="0" xfId="0" applyFont="1" applyAlignment="1">
      <alignment horizontal="center" vertical="top"/>
    </xf>
    <xf numFmtId="0" fontId="37" fillId="0" borderId="0" xfId="0" applyFont="1" applyAlignment="1">
      <alignment horizontal="right" vertical="top"/>
    </xf>
    <xf numFmtId="0" fontId="26" fillId="0" borderId="1" xfId="0" applyFont="1" applyBorder="1" applyAlignment="1" applyProtection="1">
      <alignment horizontal="left" vertical="top" wrapText="1"/>
      <protection locked="0"/>
    </xf>
    <xf numFmtId="0" fontId="25" fillId="0" borderId="1" xfId="0" applyFont="1" applyBorder="1" applyAlignment="1" applyProtection="1">
      <alignment horizontal="left" vertical="top" wrapText="1"/>
      <protection locked="0"/>
    </xf>
    <xf numFmtId="0" fontId="32" fillId="2" borderId="0" xfId="0" applyFont="1" applyFill="1" applyAlignment="1">
      <alignment horizontal="center"/>
    </xf>
    <xf numFmtId="0" fontId="44" fillId="2" borderId="0" xfId="0" applyFont="1" applyFill="1" applyAlignment="1">
      <alignment horizontal="center" vertical="top" wrapText="1"/>
    </xf>
    <xf numFmtId="0" fontId="41" fillId="0" borderId="1" xfId="0" applyFont="1" applyBorder="1" applyAlignment="1">
      <alignment horizontal="left" vertical="top" wrapText="1"/>
    </xf>
    <xf numFmtId="0" fontId="41" fillId="0" borderId="1" xfId="0" applyFont="1" applyBorder="1" applyAlignment="1">
      <alignment horizontal="left" vertical="top"/>
    </xf>
    <xf numFmtId="0" fontId="41" fillId="0" borderId="14" xfId="0" applyFont="1" applyBorder="1" applyAlignment="1">
      <alignment horizontal="left" vertical="top" wrapText="1"/>
    </xf>
    <xf numFmtId="0" fontId="41" fillId="0" borderId="15" xfId="0" applyFont="1" applyBorder="1" applyAlignment="1">
      <alignment horizontal="left" vertical="top"/>
    </xf>
    <xf numFmtId="0" fontId="41" fillId="0" borderId="16" xfId="0" applyFont="1" applyBorder="1" applyAlignment="1">
      <alignment horizontal="left" vertical="top"/>
    </xf>
    <xf numFmtId="0" fontId="0" fillId="0" borderId="8" xfId="0" applyBorder="1" applyAlignment="1" applyProtection="1">
      <alignment horizontal="left"/>
      <protection locked="0"/>
    </xf>
    <xf numFmtId="0" fontId="0" fillId="0" borderId="9" xfId="0" applyBorder="1" applyAlignment="1" applyProtection="1">
      <alignment horizontal="left"/>
      <protection locked="0"/>
    </xf>
    <xf numFmtId="0" fontId="0" fillId="0" borderId="10" xfId="0" applyBorder="1" applyAlignment="1" applyProtection="1">
      <alignment horizontal="left"/>
      <protection locked="0"/>
    </xf>
    <xf numFmtId="0" fontId="0" fillId="0" borderId="8"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9" xfId="0" applyBorder="1" applyAlignment="1" applyProtection="1">
      <alignment horizontal="center"/>
      <protection locked="0"/>
    </xf>
    <xf numFmtId="0" fontId="38" fillId="0" borderId="8" xfId="0" applyFont="1" applyBorder="1" applyAlignment="1">
      <alignment horizontal="center" vertical="top" wrapText="1"/>
    </xf>
    <xf numFmtId="0" fontId="38" fillId="0" borderId="9" xfId="0" applyFont="1" applyBorder="1" applyAlignment="1">
      <alignment horizontal="center" vertical="top" wrapText="1"/>
    </xf>
    <xf numFmtId="0" fontId="38" fillId="0" borderId="10" xfId="0" applyFont="1" applyBorder="1" applyAlignment="1">
      <alignment horizontal="center" vertical="top" wrapText="1"/>
    </xf>
    <xf numFmtId="0" fontId="0" fillId="0" borderId="1" xfId="0" applyBorder="1" applyAlignment="1" applyProtection="1">
      <alignment horizontal="left" vertical="center"/>
      <protection locked="0"/>
    </xf>
    <xf numFmtId="0" fontId="0" fillId="0" borderId="8" xfId="0" applyBorder="1" applyAlignment="1" applyProtection="1">
      <alignment horizontal="left" wrapText="1"/>
      <protection locked="0"/>
    </xf>
    <xf numFmtId="0" fontId="38" fillId="2" borderId="1" xfId="0" applyFont="1" applyFill="1" applyBorder="1" applyAlignment="1">
      <alignment horizontal="left" wrapText="1"/>
    </xf>
    <xf numFmtId="0" fontId="38" fillId="2" borderId="1" xfId="0" applyFont="1" applyFill="1" applyBorder="1" applyAlignment="1">
      <alignment horizontal="left"/>
    </xf>
    <xf numFmtId="0" fontId="0" fillId="0" borderId="9" xfId="0" applyBorder="1" applyAlignment="1" applyProtection="1">
      <alignment horizontal="left" wrapText="1"/>
      <protection locked="0"/>
    </xf>
    <xf numFmtId="0" fontId="0" fillId="0" borderId="10" xfId="0" applyBorder="1" applyAlignment="1" applyProtection="1">
      <alignment horizontal="left" wrapText="1"/>
      <protection locked="0"/>
    </xf>
    <xf numFmtId="0" fontId="43" fillId="0" borderId="1" xfId="0" applyFont="1" applyBorder="1" applyAlignment="1">
      <alignment horizontal="center" vertical="top" wrapText="1"/>
    </xf>
    <xf numFmtId="0" fontId="38" fillId="2" borderId="1" xfId="0" applyFont="1" applyFill="1" applyBorder="1" applyAlignment="1">
      <alignment horizontal="left" vertical="center" wrapText="1"/>
    </xf>
    <xf numFmtId="0" fontId="38" fillId="2" borderId="1" xfId="0" applyFont="1" applyFill="1" applyBorder="1" applyAlignment="1">
      <alignment horizontal="left" vertical="center"/>
    </xf>
    <xf numFmtId="0" fontId="38" fillId="2" borderId="16" xfId="0" applyFont="1" applyFill="1" applyBorder="1" applyAlignment="1">
      <alignment horizontal="center" vertical="top" wrapText="1"/>
    </xf>
    <xf numFmtId="0" fontId="38" fillId="2" borderId="16" xfId="0" applyFont="1" applyFill="1" applyBorder="1" applyAlignment="1">
      <alignment horizontal="center" vertical="top"/>
    </xf>
    <xf numFmtId="0" fontId="38" fillId="2" borderId="0" xfId="0" applyFont="1" applyFill="1" applyAlignment="1">
      <alignment horizontal="center" vertical="top" wrapText="1"/>
    </xf>
    <xf numFmtId="0" fontId="38" fillId="2" borderId="0" xfId="0" applyFont="1" applyFill="1" applyAlignment="1">
      <alignment horizontal="center" vertical="top"/>
    </xf>
    <xf numFmtId="0" fontId="41" fillId="0" borderId="14" xfId="0" applyFont="1" applyBorder="1" applyAlignment="1">
      <alignment horizontal="center" vertical="top" wrapText="1"/>
    </xf>
    <xf numFmtId="0" fontId="41" fillId="0" borderId="15" xfId="0" applyFont="1" applyBorder="1" applyAlignment="1">
      <alignment horizontal="center" vertical="top" wrapText="1"/>
    </xf>
    <xf numFmtId="0" fontId="41" fillId="0" borderId="16" xfId="0" applyFont="1" applyBorder="1" applyAlignment="1">
      <alignment horizontal="center" vertical="top" wrapText="1"/>
    </xf>
    <xf numFmtId="0" fontId="38" fillId="3" borderId="1" xfId="0" applyFont="1" applyFill="1" applyBorder="1" applyAlignment="1">
      <alignment horizontal="center" vertical="top" wrapText="1"/>
    </xf>
    <xf numFmtId="0" fontId="50" fillId="3" borderId="11" xfId="0" applyFont="1" applyFill="1" applyBorder="1" applyAlignment="1" applyProtection="1">
      <alignment horizontal="left" vertical="top" wrapText="1"/>
      <protection locked="0"/>
    </xf>
    <xf numFmtId="0" fontId="50" fillId="3" borderId="12" xfId="0" applyFont="1" applyFill="1" applyBorder="1" applyAlignment="1" applyProtection="1">
      <alignment horizontal="left" vertical="top" wrapText="1"/>
      <protection locked="0"/>
    </xf>
    <xf numFmtId="0" fontId="50" fillId="3" borderId="13" xfId="0" applyFont="1" applyFill="1" applyBorder="1" applyAlignment="1" applyProtection="1">
      <alignment horizontal="left" vertical="top" wrapText="1"/>
      <protection locked="0"/>
    </xf>
    <xf numFmtId="0" fontId="50" fillId="3" borderId="3" xfId="0" applyFont="1" applyFill="1" applyBorder="1" applyAlignment="1" applyProtection="1">
      <alignment horizontal="left" vertical="top" wrapText="1"/>
      <protection locked="0"/>
    </xf>
    <xf numFmtId="0" fontId="50" fillId="3" borderId="0" xfId="0" applyFont="1" applyFill="1" applyAlignment="1" applyProtection="1">
      <alignment horizontal="left" vertical="top" wrapText="1"/>
      <protection locked="0"/>
    </xf>
    <xf numFmtId="0" fontId="50" fillId="3" borderId="4" xfId="0" applyFont="1" applyFill="1" applyBorder="1" applyAlignment="1" applyProtection="1">
      <alignment horizontal="left" vertical="top" wrapText="1"/>
      <protection locked="0"/>
    </xf>
    <xf numFmtId="0" fontId="50" fillId="3" borderId="5" xfId="0" applyFont="1" applyFill="1" applyBorder="1" applyAlignment="1" applyProtection="1">
      <alignment horizontal="left" vertical="top" wrapText="1"/>
      <protection locked="0"/>
    </xf>
    <xf numFmtId="0" fontId="50" fillId="3" borderId="6" xfId="0" applyFont="1" applyFill="1" applyBorder="1" applyAlignment="1" applyProtection="1">
      <alignment horizontal="left" vertical="top" wrapText="1"/>
      <protection locked="0"/>
    </xf>
    <xf numFmtId="0" fontId="50" fillId="3" borderId="7" xfId="0" applyFont="1" applyFill="1" applyBorder="1" applyAlignment="1" applyProtection="1">
      <alignment horizontal="left" vertical="top" wrapText="1"/>
      <protection locked="0"/>
    </xf>
    <xf numFmtId="0" fontId="0" fillId="3" borderId="8" xfId="0" applyFill="1" applyBorder="1" applyAlignment="1" applyProtection="1">
      <alignment horizontal="center"/>
      <protection locked="0"/>
    </xf>
    <xf numFmtId="0" fontId="0" fillId="3" borderId="10" xfId="0" applyFill="1" applyBorder="1" applyAlignment="1" applyProtection="1">
      <alignment horizontal="center"/>
      <protection locked="0"/>
    </xf>
    <xf numFmtId="0" fontId="38" fillId="2" borderId="1" xfId="0" applyFont="1" applyFill="1" applyBorder="1" applyAlignment="1">
      <alignment horizontal="center" wrapText="1"/>
    </xf>
    <xf numFmtId="0" fontId="38" fillId="2" borderId="1" xfId="0" applyFont="1" applyFill="1" applyBorder="1" applyAlignment="1">
      <alignment horizontal="center"/>
    </xf>
    <xf numFmtId="0" fontId="38" fillId="2" borderId="8" xfId="0" applyFont="1" applyFill="1" applyBorder="1" applyAlignment="1">
      <alignment horizontal="center" vertical="top" wrapText="1"/>
    </xf>
    <xf numFmtId="0" fontId="38" fillId="2" borderId="9" xfId="0" applyFont="1" applyFill="1" applyBorder="1" applyAlignment="1">
      <alignment horizontal="center" vertical="top" wrapText="1"/>
    </xf>
    <xf numFmtId="0" fontId="38" fillId="2" borderId="10" xfId="0" applyFont="1" applyFill="1" applyBorder="1" applyAlignment="1">
      <alignment horizontal="center" vertical="top" wrapText="1"/>
    </xf>
    <xf numFmtId="0" fontId="0" fillId="3" borderId="1" xfId="0" applyFill="1" applyBorder="1" applyAlignment="1" applyProtection="1">
      <alignment horizontal="left" vertical="top" wrapText="1"/>
      <protection locked="0"/>
    </xf>
    <xf numFmtId="0" fontId="38" fillId="2" borderId="1" xfId="0" applyFont="1" applyFill="1" applyBorder="1" applyAlignment="1">
      <alignment horizontal="center" vertical="top" wrapText="1"/>
    </xf>
    <xf numFmtId="0" fontId="38" fillId="2" borderId="1" xfId="0" applyFont="1" applyFill="1" applyBorder="1" applyAlignment="1">
      <alignment horizontal="center" vertical="top"/>
    </xf>
    <xf numFmtId="0" fontId="56" fillId="0" borderId="0" xfId="0" applyFont="1" applyAlignment="1">
      <alignment horizontal="center"/>
    </xf>
    <xf numFmtId="0" fontId="0" fillId="0" borderId="0" xfId="0" applyAlignment="1">
      <alignment horizontal="center"/>
    </xf>
    <xf numFmtId="0" fontId="58" fillId="7" borderId="0" xfId="0" applyFont="1" applyFill="1" applyAlignment="1">
      <alignment horizontal="center"/>
    </xf>
    <xf numFmtId="166" fontId="56" fillId="7" borderId="0" xfId="1" applyNumberFormat="1" applyFont="1" applyFill="1" applyAlignment="1">
      <alignment horizontal="center"/>
    </xf>
    <xf numFmtId="0" fontId="54" fillId="0" borderId="0" xfId="0" applyFont="1" applyAlignment="1">
      <alignment horizontal="center"/>
    </xf>
    <xf numFmtId="0" fontId="2" fillId="7" borderId="0" xfId="0" applyFont="1" applyFill="1" applyAlignment="1">
      <alignment horizontal="center"/>
    </xf>
    <xf numFmtId="0" fontId="2" fillId="10" borderId="0" xfId="0" applyFont="1" applyFill="1" applyAlignment="1">
      <alignment horizontal="center"/>
    </xf>
  </cellXfs>
  <cellStyles count="4">
    <cellStyle name="Comma" xfId="1" builtinId="3"/>
    <cellStyle name="Hyperlink" xfId="2" builtinId="8"/>
    <cellStyle name="Normal" xfId="0" builtinId="0"/>
    <cellStyle name="Percent" xfId="3" builtinId="5"/>
  </cellStyles>
  <dxfs count="0"/>
  <tableStyles count="0" defaultTableStyle="TableStyleMedium2" defaultPivotStyle="PivotStyleLight16"/>
  <colors>
    <mruColors>
      <color rgb="FF253C92"/>
      <color rgb="FF0033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4</xdr:col>
      <xdr:colOff>402980</xdr:colOff>
      <xdr:row>5</xdr:row>
      <xdr:rowOff>61333</xdr:rowOff>
    </xdr:from>
    <xdr:to>
      <xdr:col>13</xdr:col>
      <xdr:colOff>200274</xdr:colOff>
      <xdr:row>10</xdr:row>
      <xdr:rowOff>119063</xdr:rowOff>
    </xdr:to>
    <xdr:sp macro="" textlink="">
      <xdr:nvSpPr>
        <xdr:cNvPr id="5" name="TextBox 4">
          <a:extLst>
            <a:ext uri="{FF2B5EF4-FFF2-40B4-BE49-F238E27FC236}">
              <a16:creationId xmlns:a16="http://schemas.microsoft.com/office/drawing/2014/main" id="{00000000-0008-0000-0200-000005000000}"/>
            </a:ext>
          </a:extLst>
        </xdr:cNvPr>
        <xdr:cNvSpPr txBox="1"/>
      </xdr:nvSpPr>
      <xdr:spPr>
        <a:xfrm>
          <a:off x="5172807" y="1424141"/>
          <a:ext cx="2376371" cy="958941"/>
        </a:xfrm>
        <a:prstGeom prst="rect">
          <a:avLst/>
        </a:prstGeom>
        <a:noFill/>
        <a:ln w="317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m-KH" sz="800">
              <a:solidFill>
                <a:schemeClr val="dk1"/>
              </a:solidFill>
              <a:effectLst/>
              <a:latin typeface="Khmer MEF1" panose="02000506000000020004" pitchFamily="2" charset="0"/>
              <a:ea typeface="+mn-ea"/>
              <a:cs typeface="Khmer MEF1" panose="02000506000000020004" pitchFamily="2" charset="0"/>
            </a:rPr>
            <a:t>ថ្ងៃទី...................ខែ........................ឆ្នាំ...............</a:t>
          </a:r>
        </a:p>
        <a:p>
          <a:r>
            <a:rPr lang="km-KH" sz="800">
              <a:solidFill>
                <a:schemeClr val="dk1"/>
              </a:solidFill>
              <a:effectLst/>
              <a:latin typeface="Khmer MEF1" panose="02000506000000020004" pitchFamily="2" charset="0"/>
              <a:ea typeface="+mn-ea"/>
              <a:cs typeface="Khmer MEF1" panose="02000506000000020004" pitchFamily="2" charset="0"/>
            </a:rPr>
            <a:t>លេខចូល..........................................................</a:t>
          </a:r>
          <a:endParaRPr lang="en-US" sz="800">
            <a:solidFill>
              <a:schemeClr val="dk1"/>
            </a:solidFill>
            <a:effectLst/>
            <a:latin typeface="Khmer MEF1" panose="02000506000000020004" pitchFamily="2" charset="0"/>
            <a:ea typeface="+mn-ea"/>
            <a:cs typeface="Khmer MEF1" panose="02000506000000020004" pitchFamily="2" charset="0"/>
          </a:endParaRPr>
        </a:p>
        <a:p>
          <a:r>
            <a:rPr lang="km-KH" sz="800">
              <a:solidFill>
                <a:schemeClr val="dk1"/>
              </a:solidFill>
              <a:effectLst/>
              <a:latin typeface="Khmer MEF1" panose="02000506000000020004" pitchFamily="2" charset="0"/>
              <a:ea typeface="+mn-ea"/>
              <a:cs typeface="Khmer MEF1" panose="02000506000000020004" pitchFamily="2" charset="0"/>
            </a:rPr>
            <a:t>ហត្ថលេខា.........................................................</a:t>
          </a:r>
          <a:endParaRPr lang="en-US" sz="800">
            <a:solidFill>
              <a:schemeClr val="dk1"/>
            </a:solidFill>
            <a:effectLst/>
            <a:latin typeface="Khmer MEF1" panose="02000506000000020004" pitchFamily="2" charset="0"/>
            <a:ea typeface="+mn-ea"/>
            <a:cs typeface="Khmer MEF1" panose="02000506000000020004" pitchFamily="2" charset="0"/>
          </a:endParaRPr>
        </a:p>
        <a:p>
          <a:r>
            <a:rPr lang="km-KH" sz="800">
              <a:solidFill>
                <a:schemeClr val="dk1"/>
              </a:solidFill>
              <a:effectLst/>
              <a:latin typeface="Khmer MEF1" panose="02000506000000020004" pitchFamily="2" charset="0"/>
              <a:ea typeface="+mn-ea"/>
              <a:cs typeface="Khmer MEF1" panose="02000506000000020004" pitchFamily="2" charset="0"/>
            </a:rPr>
            <a:t>ឈ្មោះមន្ត្រី​ ក.ជ.គ. .............................................</a:t>
          </a:r>
          <a:endParaRPr lang="en-US" sz="800">
            <a:solidFill>
              <a:schemeClr val="dk1"/>
            </a:solidFill>
            <a:effectLst/>
            <a:latin typeface="Khmer MEF1" panose="02000506000000020004" pitchFamily="2" charset="0"/>
            <a:ea typeface="+mn-ea"/>
            <a:cs typeface="Khmer MEF1" panose="02000506000000020004" pitchFamily="2" charset="0"/>
          </a:endParaRPr>
        </a:p>
        <a:p>
          <a:endParaRPr lang="en-US" sz="800">
            <a:latin typeface="Khmer MEF1" panose="02000506000000020004" pitchFamily="2" charset="0"/>
            <a:cs typeface="Khmer MEF1" panose="02000506000000020004" pitchFamily="2" charset="0"/>
          </a:endParaRPr>
        </a:p>
      </xdr:txBody>
    </xdr:sp>
    <xdr:clientData/>
  </xdr:twoCellAnchor>
  <xdr:twoCellAnchor editAs="oneCell">
    <xdr:from>
      <xdr:col>0</xdr:col>
      <xdr:colOff>505692</xdr:colOff>
      <xdr:row>2</xdr:row>
      <xdr:rowOff>131618</xdr:rowOff>
    </xdr:from>
    <xdr:to>
      <xdr:col>0</xdr:col>
      <xdr:colOff>1503219</xdr:colOff>
      <xdr:row>5</xdr:row>
      <xdr:rowOff>142875</xdr:rowOff>
    </xdr:to>
    <xdr:pic>
      <xdr:nvPicPr>
        <xdr:cNvPr id="2" name="Picture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05692" y="480868"/>
          <a:ext cx="997527" cy="1019320"/>
        </a:xfrm>
        <a:prstGeom prst="rect">
          <a:avLst/>
        </a:prstGeom>
      </xdr:spPr>
    </xdr:pic>
    <xdr:clientData/>
  </xdr:twoCellAnchor>
  <xdr:twoCellAnchor>
    <xdr:from>
      <xdr:col>0</xdr:col>
      <xdr:colOff>1975993</xdr:colOff>
      <xdr:row>11</xdr:row>
      <xdr:rowOff>159329</xdr:rowOff>
    </xdr:from>
    <xdr:to>
      <xdr:col>6</xdr:col>
      <xdr:colOff>222238</xdr:colOff>
      <xdr:row>15</xdr:row>
      <xdr:rowOff>71438</xdr:rowOff>
    </xdr:to>
    <xdr:sp macro="" textlink="">
      <xdr:nvSpPr>
        <xdr:cNvPr id="3" name="TextBox 2">
          <a:extLst>
            <a:ext uri="{FF2B5EF4-FFF2-40B4-BE49-F238E27FC236}">
              <a16:creationId xmlns:a16="http://schemas.microsoft.com/office/drawing/2014/main" id="{00000000-0008-0000-0200-000003000000}"/>
            </a:ext>
          </a:extLst>
        </xdr:cNvPr>
        <xdr:cNvSpPr txBox="1"/>
      </xdr:nvSpPr>
      <xdr:spPr>
        <a:xfrm>
          <a:off x="1975993" y="2604079"/>
          <a:ext cx="3746933" cy="674109"/>
        </a:xfrm>
        <a:prstGeom prst="rect">
          <a:avLst/>
        </a:prstGeom>
        <a:solidFill>
          <a:schemeClr val="bg1">
            <a:lumMod val="85000"/>
          </a:schemeClr>
        </a:solidFill>
        <a:ln w="3175">
          <a:solidFill>
            <a:schemeClr val="tx1"/>
          </a:solidFill>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km-KH" sz="800">
              <a:solidFill>
                <a:schemeClr val="dk1"/>
              </a:solidFill>
              <a:effectLst/>
              <a:latin typeface="Khmer MEF2" panose="02000506000000020004" pitchFamily="2" charset="0"/>
              <a:ea typeface="+mn-ea"/>
              <a:cs typeface="Khmer MEF2" panose="02000506000000020004" pitchFamily="2" charset="0"/>
            </a:rPr>
            <a:t>គំរូរបាយការណ៍ សម្រាប់អង្គភាពមិនស្វែងរកប្រាក់ចំណេញ</a:t>
          </a:r>
          <a:endParaRPr lang="en-US" sz="800">
            <a:solidFill>
              <a:schemeClr val="dk1"/>
            </a:solidFill>
            <a:effectLst/>
            <a:latin typeface="Khmer MEF2" panose="02000506000000020004" pitchFamily="2" charset="0"/>
            <a:ea typeface="+mn-ea"/>
            <a:cs typeface="Khmer MEF2" panose="02000506000000020004" pitchFamily="2" charset="0"/>
          </a:endParaRPr>
        </a:p>
        <a:p>
          <a:pPr algn="ctr"/>
          <a:r>
            <a:rPr lang="en-US" sz="800">
              <a:solidFill>
                <a:schemeClr val="dk1"/>
              </a:solidFill>
              <a:effectLst/>
              <a:latin typeface="+mn-lt"/>
              <a:ea typeface="+mn-ea"/>
              <a:cs typeface="+mn-cs"/>
            </a:rPr>
            <a:t>TEMPLATE FOR APPLYING FOR NOT-FOR-PROFIT ENTITIES</a:t>
          </a:r>
        </a:p>
        <a:p>
          <a:pPr algn="ctr"/>
          <a:r>
            <a:rPr lang="en-US" sz="800">
              <a:solidFill>
                <a:schemeClr val="dk1"/>
              </a:solidFill>
              <a:effectLst/>
              <a:latin typeface="+mn-lt"/>
              <a:ea typeface="+mn-ea"/>
              <a:cs typeface="+mn-cs"/>
            </a:rPr>
            <a:t>SIMPLE FORMAT REPORTING CFRS for NFPEs</a:t>
          </a:r>
          <a:endParaRPr lang="en-US" sz="800"/>
        </a:p>
      </xdr:txBody>
    </xdr:sp>
    <xdr:clientData/>
  </xdr:twoCellAnchor>
  <xdr:twoCellAnchor>
    <xdr:from>
      <xdr:col>0</xdr:col>
      <xdr:colOff>96983</xdr:colOff>
      <xdr:row>5</xdr:row>
      <xdr:rowOff>136672</xdr:rowOff>
    </xdr:from>
    <xdr:to>
      <xdr:col>0</xdr:col>
      <xdr:colOff>1835727</xdr:colOff>
      <xdr:row>8</xdr:row>
      <xdr:rowOff>155837</xdr:rowOff>
    </xdr:to>
    <xdr:sp macro="" textlink="">
      <xdr:nvSpPr>
        <xdr:cNvPr id="4" name="Rectangle 3">
          <a:extLst>
            <a:ext uri="{FF2B5EF4-FFF2-40B4-BE49-F238E27FC236}">
              <a16:creationId xmlns:a16="http://schemas.microsoft.com/office/drawing/2014/main" id="{00000000-0008-0000-0200-000004000000}"/>
            </a:ext>
          </a:extLst>
        </xdr:cNvPr>
        <xdr:cNvSpPr/>
      </xdr:nvSpPr>
      <xdr:spPr>
        <a:xfrm>
          <a:off x="96983" y="1493985"/>
          <a:ext cx="1738744" cy="53510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marL="0" marR="0" algn="ctr">
            <a:lnSpc>
              <a:spcPct val="107000"/>
            </a:lnSpc>
            <a:spcBef>
              <a:spcPts val="0"/>
            </a:spcBef>
            <a:spcAft>
              <a:spcPts val="0"/>
            </a:spcAft>
          </a:pPr>
          <a:r>
            <a:rPr lang="km-KH" sz="900">
              <a:ln>
                <a:noFill/>
              </a:ln>
              <a:solidFill>
                <a:srgbClr val="000000"/>
              </a:solidFill>
              <a:effectLst/>
              <a:ea typeface="Calibri" panose="020F0502020204030204" pitchFamily="34" charset="0"/>
              <a:cs typeface="Khmer MEF2" panose="02000506000000020004" pitchFamily="2" charset="0"/>
            </a:rPr>
            <a:t>ក្រុមប្រឹក្សាជាតិគណនេយ្យ</a:t>
          </a:r>
          <a:endParaRPr lang="en-US" sz="900">
            <a:ln>
              <a:noFill/>
            </a:ln>
            <a:effectLst/>
            <a:ea typeface="Calibri" panose="020F0502020204030204" pitchFamily="34" charset="0"/>
            <a:cs typeface="DaunPenh" panose="02000500000000020004" pitchFamily="2" charset="0"/>
          </a:endParaRPr>
        </a:p>
        <a:p>
          <a:pPr marL="0" marR="0" algn="ctr">
            <a:lnSpc>
              <a:spcPct val="107000"/>
            </a:lnSpc>
            <a:spcBef>
              <a:spcPts val="0"/>
            </a:spcBef>
            <a:spcAft>
              <a:spcPts val="0"/>
            </a:spcAft>
          </a:pPr>
          <a:r>
            <a:rPr lang="km-KH" sz="900">
              <a:ln>
                <a:noFill/>
              </a:ln>
              <a:solidFill>
                <a:srgbClr val="000000"/>
              </a:solidFill>
              <a:effectLst/>
              <a:ea typeface="Calibri" panose="020F0502020204030204" pitchFamily="34" charset="0"/>
              <a:cs typeface="Khmer MEF2" panose="02000506000000020004" pitchFamily="2" charset="0"/>
            </a:rPr>
            <a:t>នៃក្រសួងសេដ្ឋកិច្ច និង ហិរញ្ញវត្ថុ</a:t>
          </a:r>
          <a:endParaRPr lang="en-US" sz="900">
            <a:ln>
              <a:noFill/>
            </a:ln>
            <a:effectLst/>
            <a:ea typeface="Calibri" panose="020F0502020204030204" pitchFamily="34" charset="0"/>
            <a:cs typeface="DaunPenh" panose="02000500000000020004" pitchFamily="2" charset="0"/>
          </a:endParaRPr>
        </a:p>
      </xdr:txBody>
    </xdr:sp>
    <xdr:clientData/>
  </xdr:twoCellAnchor>
  <xdr:twoCellAnchor>
    <xdr:from>
      <xdr:col>0</xdr:col>
      <xdr:colOff>6924</xdr:colOff>
      <xdr:row>16</xdr:row>
      <xdr:rowOff>0</xdr:rowOff>
    </xdr:from>
    <xdr:to>
      <xdr:col>0</xdr:col>
      <xdr:colOff>539749</xdr:colOff>
      <xdr:row>17</xdr:row>
      <xdr:rowOff>71438</xdr:rowOff>
    </xdr:to>
    <xdr:sp macro="" textlink="">
      <xdr:nvSpPr>
        <xdr:cNvPr id="6" name="TextBox 5">
          <a:extLst>
            <a:ext uri="{FF2B5EF4-FFF2-40B4-BE49-F238E27FC236}">
              <a16:creationId xmlns:a16="http://schemas.microsoft.com/office/drawing/2014/main" id="{00000000-0008-0000-0200-000006000000}"/>
            </a:ext>
          </a:extLst>
        </xdr:cNvPr>
        <xdr:cNvSpPr txBox="1"/>
      </xdr:nvSpPr>
      <xdr:spPr>
        <a:xfrm>
          <a:off x="6924" y="3397250"/>
          <a:ext cx="532825" cy="531813"/>
        </a:xfrm>
        <a:prstGeom prst="rect">
          <a:avLst/>
        </a:prstGeom>
        <a:solidFill>
          <a:schemeClr val="lt1"/>
        </a:solidFill>
        <a:ln w="317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km-KH" sz="800">
              <a:latin typeface="Khmer MEF1" panose="02000506000000020004" pitchFamily="2" charset="0"/>
              <a:cs typeface="Khmer MEF1" panose="02000506000000020004" pitchFamily="2" charset="0"/>
            </a:rPr>
            <a:t>ទព០</a:t>
          </a:r>
        </a:p>
        <a:p>
          <a:pPr algn="ctr"/>
          <a:r>
            <a:rPr lang="en-US" sz="800">
              <a:latin typeface="Khmer MEF1" panose="02000506000000020004" pitchFamily="2" charset="0"/>
              <a:cs typeface="Khmer MEF1" panose="02000506000000020004" pitchFamily="2" charset="0"/>
            </a:rPr>
            <a:t>EI0</a:t>
          </a:r>
        </a:p>
      </xdr:txBody>
    </xdr:sp>
    <xdr:clientData/>
  </xdr:twoCellAnchor>
  <xdr:twoCellAnchor>
    <xdr:from>
      <xdr:col>1</xdr:col>
      <xdr:colOff>6341</xdr:colOff>
      <xdr:row>17</xdr:row>
      <xdr:rowOff>131619</xdr:rowOff>
    </xdr:from>
    <xdr:to>
      <xdr:col>3</xdr:col>
      <xdr:colOff>430348</xdr:colOff>
      <xdr:row>19</xdr:row>
      <xdr:rowOff>13855</xdr:rowOff>
    </xdr:to>
    <xdr:sp macro="" textlink="">
      <xdr:nvSpPr>
        <xdr:cNvPr id="7" name="TextBox 6">
          <a:extLst>
            <a:ext uri="{FF2B5EF4-FFF2-40B4-BE49-F238E27FC236}">
              <a16:creationId xmlns:a16="http://schemas.microsoft.com/office/drawing/2014/main" id="{00000000-0008-0000-0200-000007000000}"/>
            </a:ext>
          </a:extLst>
        </xdr:cNvPr>
        <xdr:cNvSpPr txBox="1"/>
      </xdr:nvSpPr>
      <xdr:spPr>
        <a:xfrm>
          <a:off x="3014654" y="3989244"/>
          <a:ext cx="1709882" cy="485486"/>
        </a:xfrm>
        <a:prstGeom prst="rect">
          <a:avLst/>
        </a:prstGeom>
        <a:solidFill>
          <a:schemeClr val="bg1">
            <a:lumMod val="85000"/>
          </a:schemeClr>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km-KH" sz="800">
              <a:solidFill>
                <a:schemeClr val="dk1"/>
              </a:solidFill>
              <a:effectLst/>
              <a:latin typeface="Khmer MEF2" panose="02000506000000020004" pitchFamily="2" charset="0"/>
              <a:ea typeface="+mn-ea"/>
              <a:cs typeface="Khmer MEF2" panose="02000506000000020004" pitchFamily="2" charset="0"/>
            </a:rPr>
            <a:t>ព័ត៌មានមូលដ្ឋាន</a:t>
          </a:r>
          <a:endParaRPr lang="en-US" sz="800">
            <a:solidFill>
              <a:schemeClr val="dk1"/>
            </a:solidFill>
            <a:effectLst/>
            <a:latin typeface="Khmer MEF2" panose="02000506000000020004" pitchFamily="2" charset="0"/>
            <a:ea typeface="+mn-ea"/>
            <a:cs typeface="Khmer MEF2" panose="02000506000000020004" pitchFamily="2" charset="0"/>
          </a:endParaRPr>
        </a:p>
        <a:p>
          <a:pPr algn="ctr"/>
          <a:r>
            <a:rPr lang="en-US" sz="800">
              <a:solidFill>
                <a:schemeClr val="dk1"/>
              </a:solidFill>
              <a:effectLst/>
              <a:latin typeface="+mn-lt"/>
              <a:ea typeface="+mn-ea"/>
              <a:cs typeface="+mn-cs"/>
            </a:rPr>
            <a:t>Basic Information</a:t>
          </a:r>
          <a:endParaRPr lang="en-US" sz="8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276225</xdr:colOff>
      <xdr:row>163</xdr:row>
      <xdr:rowOff>152400</xdr:rowOff>
    </xdr:from>
    <xdr:to>
      <xdr:col>2</xdr:col>
      <xdr:colOff>567055</xdr:colOff>
      <xdr:row>165</xdr:row>
      <xdr:rowOff>33655</xdr:rowOff>
    </xdr:to>
    <xdr:pic>
      <xdr:nvPicPr>
        <xdr:cNvPr id="9" name="Picture 8" descr="https://lh4.ggpht.com/A6Btb8qeUFNo0yIi-iv78aXWfkm_p9juAvDSHm3np_aSYhgvb-qp3bx6EPcdSNa10w=w124">
          <a:extLst>
            <a:ext uri="{FF2B5EF4-FFF2-40B4-BE49-F238E27FC236}">
              <a16:creationId xmlns:a16="http://schemas.microsoft.com/office/drawing/2014/main" id="{00000000-0008-0000-0300-000009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54125" y="33178750"/>
          <a:ext cx="290830" cy="262255"/>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15240</xdr:colOff>
      <xdr:row>7</xdr:row>
      <xdr:rowOff>198120</xdr:rowOff>
    </xdr:from>
    <xdr:to>
      <xdr:col>2</xdr:col>
      <xdr:colOff>464820</xdr:colOff>
      <xdr:row>9</xdr:row>
      <xdr:rowOff>266700</xdr:rowOff>
    </xdr:to>
    <xdr:sp macro="" textlink="">
      <xdr:nvSpPr>
        <xdr:cNvPr id="2" name="TextBox 1">
          <a:extLst>
            <a:ext uri="{FF2B5EF4-FFF2-40B4-BE49-F238E27FC236}">
              <a16:creationId xmlns:a16="http://schemas.microsoft.com/office/drawing/2014/main" id="{00000000-0008-0000-0700-000002000000}"/>
            </a:ext>
          </a:extLst>
        </xdr:cNvPr>
        <xdr:cNvSpPr txBox="1"/>
      </xdr:nvSpPr>
      <xdr:spPr>
        <a:xfrm>
          <a:off x="15240" y="1752600"/>
          <a:ext cx="1295400" cy="5257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km-KH" sz="800">
              <a:latin typeface="Khmer MEF2" panose="02000506000000020004" pitchFamily="2" charset="0"/>
              <a:cs typeface="Khmer MEF2" panose="02000506000000020004" pitchFamily="2" charset="0"/>
            </a:rPr>
            <a:t>ក. កំណត់សមា្គល់ចាំបាច់</a:t>
          </a:r>
        </a:p>
        <a:p>
          <a:r>
            <a:rPr lang="en-US" sz="800">
              <a:latin typeface="Khmer MEF2" panose="02000506000000020004" pitchFamily="2" charset="0"/>
              <a:cs typeface="Khmer MEF2" panose="02000506000000020004" pitchFamily="2" charset="0"/>
            </a:rPr>
            <a:t>I. REQUIRED NOTES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erikshjalpen-my.sharepoint.com/personal/rasmey_keo_eriksdevelopment_org/Documents/ERIKS-RK/2023/TAX/ANNUAL/Tax%20Return%20202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 &amp; L"/>
      <sheetName val="BS"/>
      <sheetName val="TB"/>
      <sheetName val="Average Rate"/>
    </sheetNames>
    <sheetDataSet>
      <sheetData sheetId="0">
        <row r="59">
          <cell r="D59">
            <v>18586.5</v>
          </cell>
        </row>
      </sheetData>
      <sheetData sheetId="1"/>
      <sheetData sheetId="2">
        <row r="1">
          <cell r="B1" t="str">
            <v>ERIKS Development Partner (Cambodia)</v>
          </cell>
        </row>
        <row r="2">
          <cell r="B2" t="str">
            <v>Trial Balance</v>
          </cell>
        </row>
        <row r="3">
          <cell r="B3" t="str">
            <v>As of December 31, 2023</v>
          </cell>
        </row>
        <row r="5">
          <cell r="C5" t="str">
            <v>Debit</v>
          </cell>
          <cell r="D5" t="str">
            <v>Credit</v>
          </cell>
        </row>
        <row r="6">
          <cell r="A6">
            <v>1000</v>
          </cell>
          <cell r="B6" t="str">
            <v>Cash In Bank</v>
          </cell>
          <cell r="C6">
            <v>36772.370000000003</v>
          </cell>
        </row>
        <row r="7">
          <cell r="A7">
            <v>1006</v>
          </cell>
          <cell r="B7" t="str">
            <v xml:space="preserve"> Office Rental Deposit</v>
          </cell>
          <cell r="C7">
            <v>2700</v>
          </cell>
        </row>
        <row r="8">
          <cell r="A8">
            <v>1004</v>
          </cell>
          <cell r="B8" t="str">
            <v>Accrual Payment</v>
          </cell>
          <cell r="C8">
            <v>0</v>
          </cell>
        </row>
        <row r="9">
          <cell r="A9">
            <v>1005</v>
          </cell>
          <cell r="B9" t="str">
            <v>Program Advance</v>
          </cell>
          <cell r="C9">
            <v>200</v>
          </cell>
        </row>
        <row r="10">
          <cell r="A10">
            <v>1700</v>
          </cell>
          <cell r="B10" t="str">
            <v>Salary Tax Payable</v>
          </cell>
          <cell r="D10">
            <v>1224.6500000000001</v>
          </cell>
        </row>
        <row r="11">
          <cell r="A11">
            <v>1750</v>
          </cell>
          <cell r="B11" t="str">
            <v>Current WHT Liability</v>
          </cell>
          <cell r="D11">
            <v>422</v>
          </cell>
        </row>
        <row r="12">
          <cell r="A12">
            <v>1760</v>
          </cell>
          <cell r="B12" t="str">
            <v>Pension Payable</v>
          </cell>
          <cell r="D12">
            <v>29.18</v>
          </cell>
        </row>
        <row r="13">
          <cell r="A13">
            <v>1770</v>
          </cell>
          <cell r="B13" t="str">
            <v xml:space="preserve"> Reimbursement to owing Staff</v>
          </cell>
          <cell r="D13">
            <v>1.1200000000000001</v>
          </cell>
        </row>
        <row r="14">
          <cell r="A14">
            <v>1780</v>
          </cell>
          <cell r="B14" t="str">
            <v>Payable to Auditor</v>
          </cell>
          <cell r="D14">
            <v>2270</v>
          </cell>
        </row>
        <row r="15">
          <cell r="A15">
            <v>1800</v>
          </cell>
          <cell r="B15" t="str">
            <v>Opening Balance Equity</v>
          </cell>
          <cell r="C15">
            <v>5707</v>
          </cell>
        </row>
        <row r="16">
          <cell r="A16">
            <v>1900</v>
          </cell>
          <cell r="B16" t="str">
            <v>Retained Earnings</v>
          </cell>
          <cell r="D16">
            <v>22845.919999999998</v>
          </cell>
        </row>
        <row r="17">
          <cell r="A17">
            <v>8500</v>
          </cell>
          <cell r="B17" t="str">
            <v>Transfer from ERIKS HQ</v>
          </cell>
          <cell r="D17">
            <v>250185</v>
          </cell>
        </row>
        <row r="18">
          <cell r="A18">
            <v>8700</v>
          </cell>
          <cell r="B18" t="str">
            <v>Income from Bank Interest</v>
          </cell>
          <cell r="D18">
            <v>128.21</v>
          </cell>
        </row>
        <row r="19">
          <cell r="A19">
            <v>3001</v>
          </cell>
          <cell r="B19" t="str">
            <v>Salaries</v>
          </cell>
          <cell r="C19">
            <v>114188.52</v>
          </cell>
        </row>
        <row r="20">
          <cell r="A20">
            <v>3003</v>
          </cell>
          <cell r="B20" t="str">
            <v>Group Accident insurance</v>
          </cell>
          <cell r="C20">
            <v>238.08</v>
          </cell>
        </row>
        <row r="21">
          <cell r="A21">
            <v>3004</v>
          </cell>
          <cell r="B21" t="str">
            <v>Contribution to host Org. salary</v>
          </cell>
          <cell r="C21">
            <v>747.56</v>
          </cell>
        </row>
        <row r="22">
          <cell r="A22">
            <v>3005</v>
          </cell>
          <cell r="B22" t="str">
            <v>Social Security Insurances for staff</v>
          </cell>
          <cell r="C22">
            <v>1219.49</v>
          </cell>
        </row>
        <row r="23">
          <cell r="A23">
            <v>3006</v>
          </cell>
          <cell r="B23" t="str">
            <v>Incentive Allowance/Seniority</v>
          </cell>
          <cell r="C23">
            <v>18591.400000000001</v>
          </cell>
        </row>
        <row r="24">
          <cell r="A24">
            <v>3007</v>
          </cell>
          <cell r="B24" t="str">
            <v>Office staff gratuity</v>
          </cell>
          <cell r="C24">
            <v>6992.92</v>
          </cell>
        </row>
        <row r="25">
          <cell r="A25">
            <v>3009</v>
          </cell>
          <cell r="B25" t="str">
            <v>Staff Medical insurances</v>
          </cell>
          <cell r="C25">
            <v>710.12</v>
          </cell>
        </row>
        <row r="26">
          <cell r="A26">
            <v>3099</v>
          </cell>
          <cell r="B26" t="str">
            <v>Micelleneous for personnel</v>
          </cell>
          <cell r="C26">
            <v>6767.38</v>
          </cell>
        </row>
        <row r="27">
          <cell r="A27">
            <v>4001</v>
          </cell>
          <cell r="B27" t="str">
            <v>Office Rent or lease payments</v>
          </cell>
          <cell r="C27">
            <v>11526</v>
          </cell>
        </row>
        <row r="28">
          <cell r="A28">
            <v>4002</v>
          </cell>
          <cell r="B28" t="str">
            <v>Utilities</v>
          </cell>
          <cell r="C28">
            <v>232.7</v>
          </cell>
        </row>
        <row r="29">
          <cell r="A29">
            <v>4005</v>
          </cell>
          <cell r="B29" t="str">
            <v>Office Electricity</v>
          </cell>
          <cell r="C29">
            <v>1001.7</v>
          </cell>
        </row>
        <row r="30">
          <cell r="A30">
            <v>4007</v>
          </cell>
          <cell r="B30" t="str">
            <v>Office Phone and Fax</v>
          </cell>
          <cell r="C30">
            <v>520</v>
          </cell>
        </row>
        <row r="31">
          <cell r="A31">
            <v>4008</v>
          </cell>
          <cell r="B31" t="str">
            <v>Bank Charge</v>
          </cell>
          <cell r="C31">
            <v>632.33000000000004</v>
          </cell>
        </row>
        <row r="32">
          <cell r="A32">
            <v>4009</v>
          </cell>
          <cell r="B32" t="str">
            <v>Printer ink, printing and copies</v>
          </cell>
          <cell r="C32">
            <v>100.4</v>
          </cell>
        </row>
        <row r="33">
          <cell r="A33">
            <v>4010</v>
          </cell>
          <cell r="B33" t="str">
            <v>Stationary &amp; Printing</v>
          </cell>
          <cell r="C33">
            <v>281.76</v>
          </cell>
        </row>
        <row r="34">
          <cell r="A34">
            <v>4013</v>
          </cell>
          <cell r="B34" t="str">
            <v>Office Registration Expenses</v>
          </cell>
          <cell r="C34">
            <v>345</v>
          </cell>
        </row>
        <row r="35">
          <cell r="A35">
            <v>4014</v>
          </cell>
          <cell r="B35" t="str">
            <v>Projection budget work with MoI</v>
          </cell>
          <cell r="C35">
            <v>11160.5</v>
          </cell>
        </row>
        <row r="36">
          <cell r="A36">
            <v>4015</v>
          </cell>
          <cell r="B36" t="str">
            <v>Tax Expenditure</v>
          </cell>
          <cell r="C36">
            <v>20674.560000000001</v>
          </cell>
        </row>
        <row r="37">
          <cell r="A37">
            <v>4016</v>
          </cell>
          <cell r="B37" t="str">
            <v>Tax Exchange Gain/Loss</v>
          </cell>
          <cell r="D37">
            <v>42.09</v>
          </cell>
        </row>
        <row r="38">
          <cell r="A38">
            <v>5001</v>
          </cell>
          <cell r="B38" t="str">
            <v>Office Equipment Expenses</v>
          </cell>
          <cell r="C38">
            <v>1167</v>
          </cell>
        </row>
        <row r="39">
          <cell r="A39">
            <v>5003</v>
          </cell>
          <cell r="B39" t="str">
            <v>IT  Accessories Expenses</v>
          </cell>
          <cell r="C39">
            <v>170.4</v>
          </cell>
        </row>
        <row r="40">
          <cell r="A40">
            <v>5005</v>
          </cell>
          <cell r="B40" t="str">
            <v>Internet Expenses</v>
          </cell>
          <cell r="C40">
            <v>200</v>
          </cell>
        </row>
        <row r="41">
          <cell r="A41">
            <v>5006</v>
          </cell>
          <cell r="B41" t="str">
            <v>IT License/upgrading Expenses</v>
          </cell>
          <cell r="C41">
            <v>549.1</v>
          </cell>
        </row>
        <row r="42">
          <cell r="A42">
            <v>5008</v>
          </cell>
          <cell r="B42" t="str">
            <v>Laptop for new staff</v>
          </cell>
          <cell r="C42">
            <v>966.9</v>
          </cell>
        </row>
        <row r="43">
          <cell r="A43">
            <v>5099</v>
          </cell>
          <cell r="B43" t="str">
            <v>Miscellanoeus Office Expenses</v>
          </cell>
          <cell r="C43">
            <v>785.36</v>
          </cell>
        </row>
        <row r="44">
          <cell r="A44">
            <v>5202</v>
          </cell>
          <cell r="B44" t="str">
            <v>Other Consultant fee</v>
          </cell>
          <cell r="C44">
            <v>1105</v>
          </cell>
        </row>
        <row r="45">
          <cell r="A45">
            <v>5203</v>
          </cell>
          <cell r="B45" t="str">
            <v>Professional fee Audit cost</v>
          </cell>
          <cell r="C45">
            <v>4470</v>
          </cell>
        </row>
        <row r="46">
          <cell r="A46">
            <v>5205</v>
          </cell>
          <cell r="B46" t="str">
            <v>Membership Local networking /registration</v>
          </cell>
          <cell r="C46">
            <v>658.8</v>
          </cell>
        </row>
        <row r="47">
          <cell r="A47">
            <v>6001</v>
          </cell>
          <cell r="B47" t="str">
            <v>Meals and Accommodations expenses</v>
          </cell>
          <cell r="C47">
            <v>4038.7</v>
          </cell>
        </row>
        <row r="48">
          <cell r="A48">
            <v>6003</v>
          </cell>
          <cell r="B48" t="str">
            <v>Vehicle Running Costs Expenses</v>
          </cell>
          <cell r="C48">
            <v>447.29</v>
          </cell>
        </row>
        <row r="49">
          <cell r="A49">
            <v>6004</v>
          </cell>
          <cell r="B49" t="str">
            <v>Vehicle Running Cost</v>
          </cell>
          <cell r="C49">
            <v>52.5</v>
          </cell>
        </row>
        <row r="50">
          <cell r="A50">
            <v>6005</v>
          </cell>
          <cell r="B50" t="str">
            <v>Air Ticket</v>
          </cell>
          <cell r="C50">
            <v>2367.36</v>
          </cell>
        </row>
        <row r="51">
          <cell r="A51">
            <v>6006</v>
          </cell>
          <cell r="B51" t="str">
            <v>Visa fees</v>
          </cell>
          <cell r="C51">
            <v>672.01</v>
          </cell>
        </row>
        <row r="52">
          <cell r="A52">
            <v>6007</v>
          </cell>
          <cell r="B52" t="str">
            <v>Air Ticket for routine partner visit</v>
          </cell>
          <cell r="C52">
            <v>575</v>
          </cell>
        </row>
        <row r="53">
          <cell r="A53">
            <v>6102</v>
          </cell>
          <cell r="B53" t="str">
            <v>Staff Capacity Development for Bunchhoeuth Training</v>
          </cell>
          <cell r="C53">
            <v>60</v>
          </cell>
        </row>
        <row r="54">
          <cell r="A54">
            <v>6103</v>
          </cell>
          <cell r="B54" t="str">
            <v>Staff Capacity Development for Rathy Capacity Builing</v>
          </cell>
          <cell r="C54">
            <v>190</v>
          </cell>
        </row>
        <row r="55">
          <cell r="A55">
            <v>6105</v>
          </cell>
          <cell r="B55" t="str">
            <v>General and admin expenses</v>
          </cell>
          <cell r="C55">
            <v>4387.03</v>
          </cell>
        </row>
        <row r="56">
          <cell r="A56">
            <v>6106</v>
          </cell>
          <cell r="B56" t="str">
            <v>SEAT Learning &amp; Team Development</v>
          </cell>
          <cell r="C56">
            <v>5.8</v>
          </cell>
        </row>
        <row r="57">
          <cell r="A57">
            <v>6107</v>
          </cell>
          <cell r="B57" t="str">
            <v>Consultancy/Research Cost</v>
          </cell>
          <cell r="C57">
            <v>2520</v>
          </cell>
        </row>
        <row r="58">
          <cell r="A58">
            <v>6201</v>
          </cell>
          <cell r="B58" t="str">
            <v>Annual Partner Meeting in Cambodia</v>
          </cell>
          <cell r="C58">
            <v>2527.27</v>
          </cell>
        </row>
        <row r="59">
          <cell r="A59">
            <v>6204</v>
          </cell>
          <cell r="B59" t="str">
            <v>CR &amp; CP Trainings</v>
          </cell>
          <cell r="C59">
            <v>2128.31</v>
          </cell>
        </row>
        <row r="60">
          <cell r="A60">
            <v>6207</v>
          </cell>
          <cell r="B60" t="str">
            <v>Women Forum</v>
          </cell>
          <cell r="C60">
            <v>4955.87</v>
          </cell>
        </row>
        <row r="61">
          <cell r="A61">
            <v>6208</v>
          </cell>
          <cell r="B61" t="str">
            <v>Complain &amp; Response Mechanism</v>
          </cell>
          <cell r="C61">
            <v>818.18</v>
          </cell>
        </row>
        <row r="62">
          <cell r="A62">
            <v>6210</v>
          </cell>
          <cell r="B62" t="str">
            <v>Unplan for IPOs Capacity Development</v>
          </cell>
          <cell r="C62">
            <v>20.5</v>
          </cell>
        </row>
        <row r="63">
          <cell r="B63" t="str">
            <v>TOTAL</v>
          </cell>
          <cell r="C63">
            <v>277148.17</v>
          </cell>
          <cell r="D63">
            <v>277148.17000000004</v>
          </cell>
        </row>
        <row r="67">
          <cell r="B67" t="str">
            <v>Monday, Feb 12, 2024 05:21:42 AM GMT+1 - Accrual Basis</v>
          </cell>
        </row>
      </sheetData>
      <sheetData sheetId="3"/>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vmlDrawing" Target="../drawings/vmlDrawing1.vml"/><Relationship Id="rId5" Type="http://schemas.openxmlformats.org/officeDocument/2006/relationships/printerSettings" Target="../printerSettings/printerSettings4.bin"/><Relationship Id="rId4" Type="http://schemas.openxmlformats.org/officeDocument/2006/relationships/hyperlink" Target="mailto:enquiries@xrb.govt.nz" TargetMode="Externa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 Id="rId5" Type="http://schemas.openxmlformats.org/officeDocument/2006/relationships/drawing" Target="../drawings/drawing1.xml"/><Relationship Id="rId4" Type="http://schemas.openxmlformats.org/officeDocument/2006/relationships/printerSettings" Target="../printerSettings/printerSettings8.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11.bin"/><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 Id="rId6" Type="http://schemas.openxmlformats.org/officeDocument/2006/relationships/vmlDrawing" Target="../drawings/vmlDrawing2.vml"/><Relationship Id="rId5" Type="http://schemas.openxmlformats.org/officeDocument/2006/relationships/drawing" Target="../drawings/drawing2.xml"/><Relationship Id="rId4" Type="http://schemas.openxmlformats.org/officeDocument/2006/relationships/printerSettings" Target="../printerSettings/printerSettings12.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vmlDrawing" Target="../drawings/vmlDrawing3.vml"/><Relationship Id="rId1" Type="http://schemas.openxmlformats.org/officeDocument/2006/relationships/printerSettings" Target="../printerSettings/printerSettings13.bin"/><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16.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5" Type="http://schemas.openxmlformats.org/officeDocument/2006/relationships/vmlDrawing" Target="../drawings/vmlDrawing5.vml"/><Relationship Id="rId4" Type="http://schemas.openxmlformats.org/officeDocument/2006/relationships/printerSettings" Target="../printerSettings/printerSettings17.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6.vml"/><Relationship Id="rId1" Type="http://schemas.openxmlformats.org/officeDocument/2006/relationships/printerSettings" Target="../printerSettings/printerSettings18.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21.bin"/><Relationship Id="rId2" Type="http://schemas.openxmlformats.org/officeDocument/2006/relationships/printerSettings" Target="../printerSettings/printerSettings20.bin"/><Relationship Id="rId1" Type="http://schemas.openxmlformats.org/officeDocument/2006/relationships/printerSettings" Target="../printerSettings/printerSettings19.bin"/><Relationship Id="rId5" Type="http://schemas.openxmlformats.org/officeDocument/2006/relationships/drawing" Target="../drawings/drawing3.xml"/><Relationship Id="rId4" Type="http://schemas.openxmlformats.org/officeDocument/2006/relationships/printerSettings" Target="../printerSettings/printerSettings22.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23.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26.bin"/><Relationship Id="rId2" Type="http://schemas.openxmlformats.org/officeDocument/2006/relationships/printerSettings" Target="../printerSettings/printerSettings25.bin"/><Relationship Id="rId1" Type="http://schemas.openxmlformats.org/officeDocument/2006/relationships/printerSettings" Target="../printerSettings/printerSettings24.bin"/><Relationship Id="rId5" Type="http://schemas.openxmlformats.org/officeDocument/2006/relationships/vmlDrawing" Target="../drawings/vmlDrawing8.vml"/><Relationship Id="rId4" Type="http://schemas.openxmlformats.org/officeDocument/2006/relationships/printerSettings" Target="../printerSettings/printerSettings27.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30.bin"/><Relationship Id="rId2" Type="http://schemas.openxmlformats.org/officeDocument/2006/relationships/printerSettings" Target="../printerSettings/printerSettings29.bin"/><Relationship Id="rId1" Type="http://schemas.openxmlformats.org/officeDocument/2006/relationships/printerSettings" Target="../printerSettings/printerSettings28.bin"/><Relationship Id="rId5" Type="http://schemas.openxmlformats.org/officeDocument/2006/relationships/vmlDrawing" Target="../drawings/vmlDrawing9.vml"/><Relationship Id="rId4" Type="http://schemas.openxmlformats.org/officeDocument/2006/relationships/printerSettings" Target="../printerSettings/printerSettings31.bin"/></Relationships>
</file>

<file path=xl/worksheets/_rels/sheet11.xml.rels><?xml version="1.0" encoding="UTF-8" standalone="yes"?>
<Relationships xmlns="http://schemas.openxmlformats.org/package/2006/relationships"><Relationship Id="rId3" Type="http://schemas.openxmlformats.org/officeDocument/2006/relationships/printerSettings" Target="../printerSettings/printerSettings34.bin"/><Relationship Id="rId2" Type="http://schemas.openxmlformats.org/officeDocument/2006/relationships/printerSettings" Target="../printerSettings/printerSettings33.bin"/><Relationship Id="rId1" Type="http://schemas.openxmlformats.org/officeDocument/2006/relationships/printerSettings" Target="../printerSettings/printerSettings32.bin"/><Relationship Id="rId5" Type="http://schemas.openxmlformats.org/officeDocument/2006/relationships/vmlDrawing" Target="../drawings/vmlDrawing10.vml"/><Relationship Id="rId4" Type="http://schemas.openxmlformats.org/officeDocument/2006/relationships/printerSettings" Target="../printerSettings/printerSettings3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C1:C16"/>
  <sheetViews>
    <sheetView showGridLines="0" zoomScaleNormal="100" workbookViewId="0">
      <selection activeCell="C1" sqref="C1"/>
    </sheetView>
  </sheetViews>
  <sheetFormatPr defaultColWidth="8.88671875" defaultRowHeight="14.4"/>
  <cols>
    <col min="1" max="2" width="2.6640625" customWidth="1"/>
    <col min="3" max="3" width="105" customWidth="1"/>
    <col min="4" max="7" width="15.6640625" customWidth="1"/>
  </cols>
  <sheetData>
    <row r="1" spans="3:3" ht="15" customHeight="1"/>
    <row r="2" spans="3:3" ht="15.6">
      <c r="C2" s="10" t="s">
        <v>49</v>
      </c>
    </row>
    <row r="3" spans="3:3">
      <c r="C3" s="9" t="s">
        <v>286</v>
      </c>
    </row>
    <row r="4" spans="3:3">
      <c r="C4" s="9"/>
    </row>
    <row r="5" spans="3:3">
      <c r="C5" s="11" t="s">
        <v>63</v>
      </c>
    </row>
    <row r="6" spans="3:3" ht="35.25" customHeight="1">
      <c r="C6" s="9" t="s">
        <v>285</v>
      </c>
    </row>
    <row r="7" spans="3:3" ht="32.1" customHeight="1">
      <c r="C7" s="8"/>
    </row>
    <row r="8" spans="3:3" ht="15" customHeight="1">
      <c r="C8" s="8"/>
    </row>
    <row r="9" spans="3:3" ht="32.1" customHeight="1">
      <c r="C9" s="7"/>
    </row>
    <row r="10" spans="3:3" ht="15" customHeight="1">
      <c r="C10" s="7"/>
    </row>
    <row r="11" spans="3:3" ht="38.1" customHeight="1">
      <c r="C11" s="6"/>
    </row>
    <row r="12" spans="3:3" ht="15" customHeight="1">
      <c r="C12" s="6"/>
    </row>
    <row r="13" spans="3:3" ht="38.1" customHeight="1">
      <c r="C13" s="6"/>
    </row>
    <row r="16" spans="3:3" ht="18">
      <c r="C16" s="6"/>
    </row>
  </sheetData>
  <sheetProtection sheet="1" objects="1" scenarios="1"/>
  <customSheetViews>
    <customSheetView guid="{6251A8F5-D3CE-4831-84E8-91BE170A0047}" showGridLines="0" fitToPage="1">
      <selection activeCell="C10" sqref="C10"/>
      <pageMargins left="0.25" right="0.25" top="0.75" bottom="0.75" header="0.3" footer="0.3"/>
      <pageSetup paperSize="9" scale="89" firstPageNumber="5" orientation="portrait" useFirstPageNumber="1" r:id="rId1"/>
    </customSheetView>
    <customSheetView guid="{32F1AAA9-0395-084B-9111-148BB14E0FC1}" showGridLines="0" fitToPage="1">
      <selection activeCell="C10" sqref="C10"/>
      <pageMargins left="0.25" right="0.25" top="0.75" bottom="0.75" header="0.3" footer="0.3"/>
      <pageSetup paperSize="9" scale="89" firstPageNumber="5" orientation="portrait" useFirstPageNumber="1" r:id="rId2"/>
    </customSheetView>
    <customSheetView guid="{C38B66D8-6DE9-4345-95A4-7BF2FE9DD3E3}" showGridLines="0" fitToPage="1">
      <selection activeCell="C10" sqref="C10"/>
      <pageMargins left="0.25" right="0.25" top="0.75" bottom="0.75" header="0.3" footer="0.3"/>
      <pageSetup paperSize="9" scale="89" firstPageNumber="5" orientation="portrait" useFirstPageNumber="1" r:id="rId3"/>
    </customSheetView>
  </customSheetViews>
  <hyperlinks>
    <hyperlink ref="C6" r:id="rId4" display="mailto:enquiries@xrb.govt.nz" xr:uid="{00000000-0004-0000-0000-000000000000}"/>
  </hyperlinks>
  <pageMargins left="0.25" right="0.25" top="0.75" bottom="0.75" header="0.3" footer="0.3"/>
  <pageSetup paperSize="9" scale="89" firstPageNumber="5" orientation="portrait" useFirstPageNumber="1" r:id="rId5"/>
  <legacyDrawingHF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O34"/>
  <sheetViews>
    <sheetView showGridLines="0" view="pageBreakPreview" topLeftCell="A20" zoomScale="130" zoomScaleNormal="110" zoomScaleSheetLayoutView="130" workbookViewId="0">
      <selection activeCell="B26" sqref="B26:N26"/>
    </sheetView>
  </sheetViews>
  <sheetFormatPr defaultColWidth="8.88671875" defaultRowHeight="13.8"/>
  <cols>
    <col min="1" max="1" width="45.109375" style="12" customWidth="1"/>
    <col min="2" max="2" width="12.33203125" style="12" customWidth="1"/>
    <col min="3" max="5" width="7" style="12" customWidth="1"/>
    <col min="6" max="14" width="4" style="12" customWidth="1"/>
    <col min="15" max="15" width="3" style="12" customWidth="1"/>
    <col min="16" max="16384" width="8.88671875" style="12"/>
  </cols>
  <sheetData>
    <row r="2" spans="1:15" ht="14.4">
      <c r="A2" s="94"/>
      <c r="B2" s="94"/>
      <c r="C2" s="94"/>
      <c r="D2" s="94"/>
      <c r="E2" s="94"/>
      <c r="F2" s="94"/>
      <c r="G2" s="94"/>
      <c r="H2" s="94"/>
      <c r="I2" s="94"/>
      <c r="J2" s="94"/>
      <c r="K2" s="94"/>
      <c r="L2" s="94"/>
      <c r="M2" s="94"/>
      <c r="N2" s="94"/>
      <c r="O2" s="1"/>
    </row>
    <row r="3" spans="1:15" ht="21">
      <c r="A3" s="99"/>
      <c r="B3" s="99"/>
      <c r="C3" s="99"/>
      <c r="D3" s="99"/>
      <c r="E3" s="99"/>
      <c r="F3" s="99"/>
      <c r="G3" s="99"/>
      <c r="H3" s="99"/>
      <c r="I3" s="99"/>
      <c r="J3" s="99"/>
      <c r="K3" s="99"/>
      <c r="L3" s="99"/>
      <c r="M3" s="99"/>
      <c r="N3" s="99"/>
      <c r="O3" s="99"/>
    </row>
    <row r="4" spans="1:15" ht="5.0999999999999996" customHeight="1">
      <c r="A4" s="100"/>
      <c r="B4" s="100"/>
      <c r="C4" s="100"/>
      <c r="D4" s="100"/>
      <c r="E4" s="100"/>
      <c r="F4" s="100"/>
      <c r="G4" s="100"/>
      <c r="H4" s="100"/>
      <c r="I4" s="100"/>
      <c r="J4" s="100"/>
      <c r="K4" s="100"/>
      <c r="L4" s="100"/>
      <c r="M4" s="100"/>
      <c r="N4" s="100"/>
      <c r="O4" s="1"/>
    </row>
    <row r="5" spans="1:15" ht="54" customHeight="1">
      <c r="A5" s="334" t="s">
        <v>282</v>
      </c>
      <c r="B5" s="334"/>
      <c r="C5" s="334"/>
      <c r="D5" s="334"/>
      <c r="E5" s="334"/>
      <c r="F5" s="334"/>
      <c r="G5" s="334"/>
      <c r="H5" s="334"/>
      <c r="I5" s="334"/>
      <c r="J5" s="334"/>
      <c r="K5" s="334"/>
      <c r="L5" s="334"/>
      <c r="M5" s="334"/>
      <c r="N5" s="334"/>
      <c r="O5" s="226"/>
    </row>
    <row r="6" spans="1:15" ht="15.6">
      <c r="A6" s="101"/>
      <c r="B6" s="101"/>
      <c r="C6" s="101"/>
      <c r="D6" s="101"/>
      <c r="E6" s="101"/>
      <c r="F6" s="101"/>
      <c r="G6" s="101"/>
      <c r="H6" s="101"/>
      <c r="I6" s="101"/>
      <c r="J6" s="101"/>
      <c r="K6" s="101"/>
      <c r="L6" s="101"/>
      <c r="M6" s="101"/>
      <c r="N6" s="101"/>
      <c r="O6" s="1"/>
    </row>
    <row r="7" spans="1:15">
      <c r="A7" s="1"/>
      <c r="B7" s="1"/>
      <c r="C7" s="1"/>
      <c r="D7" s="1"/>
      <c r="E7" s="1"/>
      <c r="F7" s="1"/>
      <c r="G7" s="1"/>
      <c r="H7" s="1"/>
      <c r="I7" s="1"/>
      <c r="J7" s="1"/>
      <c r="K7" s="1"/>
      <c r="L7" s="1"/>
      <c r="M7" s="1"/>
      <c r="N7" s="1"/>
      <c r="O7" s="1"/>
    </row>
    <row r="8" spans="1:15">
      <c r="A8" s="1"/>
      <c r="B8" s="1"/>
      <c r="C8" s="1"/>
      <c r="D8" s="1"/>
      <c r="E8" s="1"/>
      <c r="F8" s="1"/>
      <c r="G8" s="1"/>
      <c r="H8" s="1"/>
      <c r="I8" s="1"/>
      <c r="J8" s="1"/>
      <c r="K8" s="1"/>
      <c r="L8" s="1"/>
      <c r="M8" s="1"/>
      <c r="N8" s="1"/>
      <c r="O8" s="1"/>
    </row>
    <row r="9" spans="1:15" ht="14.4">
      <c r="A9" s="102"/>
      <c r="B9" s="102"/>
      <c r="C9" s="102"/>
      <c r="D9" s="102"/>
      <c r="E9" s="102"/>
      <c r="F9" s="102"/>
      <c r="G9" s="102"/>
      <c r="H9" s="102"/>
      <c r="I9" s="102"/>
      <c r="J9" s="102"/>
      <c r="K9" s="102"/>
      <c r="L9" s="102"/>
      <c r="M9" s="102"/>
      <c r="N9" s="102"/>
      <c r="O9" s="1"/>
    </row>
    <row r="10" spans="1:15" ht="14.4">
      <c r="A10" s="102"/>
      <c r="B10" s="102"/>
      <c r="C10" s="102"/>
      <c r="D10" s="102"/>
      <c r="E10" s="102"/>
      <c r="F10" s="102"/>
      <c r="G10" s="102"/>
      <c r="H10" s="102"/>
      <c r="I10" s="102"/>
      <c r="J10" s="102"/>
      <c r="K10" s="102"/>
      <c r="L10" s="102"/>
      <c r="M10" s="102"/>
      <c r="N10" s="102"/>
      <c r="O10" s="1"/>
    </row>
    <row r="11" spans="1:15" ht="14.4">
      <c r="A11" s="102"/>
      <c r="B11" s="102"/>
      <c r="C11" s="102"/>
      <c r="D11" s="102"/>
      <c r="E11" s="102"/>
      <c r="F11" s="102"/>
      <c r="G11" s="102"/>
      <c r="H11" s="102"/>
      <c r="I11" s="102"/>
      <c r="J11" s="102"/>
      <c r="K11" s="102"/>
      <c r="L11" s="102"/>
      <c r="M11" s="102"/>
      <c r="N11" s="102"/>
      <c r="O11" s="1"/>
    </row>
    <row r="12" spans="1:15" ht="14.4">
      <c r="A12" s="1"/>
      <c r="B12"/>
      <c r="C12"/>
      <c r="D12"/>
      <c r="E12"/>
      <c r="F12"/>
      <c r="G12"/>
      <c r="H12"/>
      <c r="I12"/>
      <c r="J12"/>
      <c r="K12"/>
      <c r="L12"/>
      <c r="M12"/>
      <c r="N12"/>
      <c r="O12" s="1"/>
    </row>
    <row r="13" spans="1:15" ht="14.4">
      <c r="A13"/>
      <c r="B13"/>
      <c r="C13"/>
      <c r="D13"/>
      <c r="E13"/>
      <c r="F13"/>
      <c r="G13"/>
      <c r="H13"/>
      <c r="I13"/>
      <c r="J13"/>
      <c r="K13"/>
      <c r="L13"/>
      <c r="M13"/>
      <c r="N13"/>
      <c r="O13" s="1"/>
    </row>
    <row r="14" spans="1:15" ht="14.4">
      <c r="A14"/>
      <c r="B14"/>
      <c r="C14"/>
      <c r="D14"/>
      <c r="E14"/>
      <c r="F14"/>
      <c r="G14"/>
      <c r="H14"/>
      <c r="I14"/>
      <c r="J14"/>
      <c r="K14"/>
      <c r="L14"/>
      <c r="M14"/>
      <c r="N14"/>
      <c r="O14" s="1"/>
    </row>
    <row r="15" spans="1:15" ht="14.4">
      <c r="A15"/>
      <c r="B15"/>
      <c r="C15"/>
      <c r="D15"/>
      <c r="E15"/>
      <c r="F15"/>
      <c r="G15"/>
      <c r="H15"/>
      <c r="I15"/>
      <c r="J15"/>
      <c r="K15"/>
      <c r="L15"/>
      <c r="M15"/>
      <c r="N15"/>
      <c r="O15" s="1"/>
    </row>
    <row r="16" spans="1:15" ht="14.4">
      <c r="A16"/>
      <c r="B16"/>
      <c r="C16"/>
      <c r="D16"/>
      <c r="E16"/>
      <c r="F16"/>
      <c r="G16"/>
      <c r="H16"/>
      <c r="I16"/>
      <c r="J16"/>
      <c r="K16"/>
      <c r="L16"/>
      <c r="M16"/>
      <c r="N16"/>
      <c r="O16" s="1"/>
    </row>
    <row r="17" spans="1:14" ht="36" customHeight="1">
      <c r="A17" s="103"/>
      <c r="B17" s="225"/>
      <c r="C17" s="333" t="s">
        <v>93</v>
      </c>
      <c r="D17" s="333"/>
      <c r="E17" s="333"/>
      <c r="F17" s="78">
        <v>22</v>
      </c>
      <c r="G17" s="78" t="s">
        <v>287</v>
      </c>
      <c r="H17" s="78">
        <v>0</v>
      </c>
      <c r="I17" s="78">
        <v>0</v>
      </c>
      <c r="J17" s="78">
        <v>0</v>
      </c>
      <c r="K17" s="78">
        <v>0</v>
      </c>
      <c r="L17" s="78">
        <v>0</v>
      </c>
      <c r="M17" s="78">
        <v>8</v>
      </c>
      <c r="N17" s="78">
        <v>6</v>
      </c>
    </row>
    <row r="18" spans="1:14" ht="24" customHeight="1">
      <c r="A18" s="96"/>
      <c r="B18"/>
      <c r="C18"/>
      <c r="D18"/>
      <c r="E18"/>
      <c r="F18"/>
      <c r="G18"/>
      <c r="H18"/>
      <c r="I18"/>
      <c r="J18"/>
      <c r="K18"/>
      <c r="L18"/>
      <c r="M18"/>
      <c r="N18"/>
    </row>
    <row r="19" spans="1:14" ht="24" customHeight="1">
      <c r="A19" s="96"/>
      <c r="B19"/>
      <c r="C19"/>
      <c r="D19"/>
      <c r="E19"/>
      <c r="F19"/>
      <c r="G19"/>
      <c r="H19"/>
      <c r="I19"/>
      <c r="J19"/>
      <c r="K19"/>
      <c r="L19"/>
      <c r="M19"/>
      <c r="N19"/>
    </row>
    <row r="20" spans="1:14" ht="18" customHeight="1">
      <c r="A20" s="98"/>
      <c r="B20"/>
      <c r="C20"/>
      <c r="D20"/>
      <c r="E20"/>
      <c r="F20"/>
      <c r="G20"/>
      <c r="H20"/>
      <c r="I20"/>
      <c r="J20"/>
      <c r="K20"/>
      <c r="L20"/>
      <c r="M20"/>
      <c r="N20"/>
    </row>
    <row r="21" spans="1:14" ht="22.95" customHeight="1">
      <c r="A21" s="339" t="s">
        <v>94</v>
      </c>
      <c r="B21" s="337" t="s">
        <v>288</v>
      </c>
      <c r="C21" s="337"/>
      <c r="D21" s="337"/>
      <c r="E21" s="337"/>
      <c r="F21" s="337"/>
      <c r="G21" s="337"/>
      <c r="H21" s="337"/>
      <c r="I21" s="337"/>
      <c r="J21" s="337"/>
      <c r="K21" s="337"/>
      <c r="L21" s="337"/>
      <c r="M21" s="337"/>
      <c r="N21" s="337"/>
    </row>
    <row r="22" spans="1:14" ht="22.95" customHeight="1">
      <c r="A22" s="340"/>
      <c r="B22" s="338" t="s">
        <v>289</v>
      </c>
      <c r="C22" s="338"/>
      <c r="D22" s="338"/>
      <c r="E22" s="338"/>
      <c r="F22" s="338"/>
      <c r="G22" s="338"/>
      <c r="H22" s="338"/>
      <c r="I22" s="338"/>
      <c r="J22" s="338"/>
      <c r="K22" s="338"/>
      <c r="L22" s="338"/>
      <c r="M22" s="338"/>
      <c r="N22" s="338"/>
    </row>
    <row r="23" spans="1:14" ht="6" customHeight="1">
      <c r="A23" s="104"/>
      <c r="B23" s="16"/>
      <c r="C23" s="16"/>
      <c r="D23" s="16"/>
      <c r="E23" s="16"/>
      <c r="F23" s="16"/>
      <c r="G23" s="16"/>
      <c r="H23" s="16"/>
      <c r="I23" s="16"/>
      <c r="J23" s="16"/>
      <c r="K23" s="16"/>
      <c r="L23" s="16"/>
      <c r="M23" s="16"/>
      <c r="N23" s="16"/>
    </row>
    <row r="24" spans="1:14" ht="41.25" customHeight="1">
      <c r="A24" s="79" t="s">
        <v>95</v>
      </c>
      <c r="B24" s="338" t="s">
        <v>290</v>
      </c>
      <c r="C24" s="338"/>
      <c r="D24" s="338"/>
      <c r="E24" s="338"/>
      <c r="F24" s="338"/>
      <c r="G24" s="338"/>
      <c r="H24" s="338"/>
      <c r="I24" s="338"/>
      <c r="J24" s="338"/>
      <c r="K24" s="338"/>
      <c r="L24" s="338"/>
      <c r="M24" s="338"/>
      <c r="N24" s="338"/>
    </row>
    <row r="25" spans="1:14" ht="6" customHeight="1">
      <c r="A25" s="105"/>
      <c r="B25" s="16"/>
      <c r="C25" s="16"/>
      <c r="D25" s="16"/>
      <c r="E25" s="16"/>
      <c r="F25" s="16"/>
      <c r="G25" s="16"/>
      <c r="H25" s="16"/>
      <c r="I25" s="16"/>
      <c r="J25" s="16"/>
      <c r="K25" s="16"/>
      <c r="L25" s="16"/>
      <c r="M25" s="16"/>
      <c r="N25" s="16"/>
    </row>
    <row r="26" spans="1:14" ht="41.25" customHeight="1">
      <c r="A26" s="85" t="s">
        <v>96</v>
      </c>
      <c r="B26" s="341" t="s">
        <v>291</v>
      </c>
      <c r="C26" s="341"/>
      <c r="D26" s="341"/>
      <c r="E26" s="341"/>
      <c r="F26" s="341"/>
      <c r="G26" s="341"/>
      <c r="H26" s="341"/>
      <c r="I26" s="341"/>
      <c r="J26" s="341"/>
      <c r="K26" s="341"/>
      <c r="L26" s="341"/>
      <c r="M26" s="341"/>
      <c r="N26" s="341"/>
    </row>
    <row r="27" spans="1:14" ht="5.4" customHeight="1">
      <c r="A27" s="98"/>
      <c r="B27" s="16"/>
      <c r="C27" s="16"/>
      <c r="D27" s="16"/>
      <c r="E27" s="16"/>
      <c r="F27" s="16"/>
      <c r="G27" s="16"/>
      <c r="H27" s="16"/>
      <c r="I27" s="16"/>
      <c r="J27" s="16"/>
      <c r="K27" s="16"/>
      <c r="L27" s="16"/>
      <c r="M27" s="16"/>
      <c r="N27" s="16"/>
    </row>
    <row r="28" spans="1:14" ht="41.25" customHeight="1">
      <c r="A28" s="80" t="s">
        <v>97</v>
      </c>
      <c r="B28" s="335" t="s">
        <v>292</v>
      </c>
      <c r="C28" s="335"/>
      <c r="D28" s="335"/>
      <c r="E28" s="335"/>
      <c r="F28" s="335"/>
      <c r="G28" s="335"/>
      <c r="H28" s="335"/>
      <c r="I28" s="335"/>
      <c r="J28" s="335"/>
      <c r="K28" s="335"/>
      <c r="L28" s="335"/>
      <c r="M28" s="335"/>
      <c r="N28" s="335"/>
    </row>
    <row r="29" spans="1:14" ht="7.2" customHeight="1">
      <c r="A29" s="1"/>
      <c r="B29" s="16"/>
      <c r="C29" s="16"/>
      <c r="D29" s="16"/>
      <c r="E29" s="16"/>
      <c r="F29" s="16"/>
      <c r="G29" s="16"/>
      <c r="H29" s="16"/>
      <c r="I29" s="16"/>
      <c r="J29" s="16"/>
      <c r="K29" s="16"/>
      <c r="L29" s="16"/>
      <c r="M29" s="16"/>
      <c r="N29" s="16"/>
    </row>
    <row r="30" spans="1:14" ht="41.25" customHeight="1">
      <c r="A30" s="80" t="s">
        <v>98</v>
      </c>
      <c r="B30" s="336" t="s">
        <v>419</v>
      </c>
      <c r="C30" s="336"/>
      <c r="D30" s="336"/>
      <c r="E30" s="336"/>
      <c r="F30" s="336"/>
      <c r="G30" s="336"/>
      <c r="H30" s="336"/>
      <c r="I30" s="336"/>
      <c r="J30" s="336"/>
      <c r="K30" s="336"/>
      <c r="L30" s="336"/>
      <c r="M30" s="336"/>
      <c r="N30" s="336"/>
    </row>
    <row r="31" spans="1:14">
      <c r="A31" s="1"/>
      <c r="B31" s="1"/>
      <c r="C31" s="1"/>
      <c r="D31" s="1"/>
      <c r="E31" s="1"/>
      <c r="F31" s="1"/>
      <c r="G31" s="1"/>
      <c r="H31" s="1"/>
      <c r="I31" s="1"/>
      <c r="J31" s="1"/>
      <c r="K31" s="1"/>
      <c r="L31" s="1"/>
      <c r="M31" s="1"/>
      <c r="N31" s="1"/>
    </row>
    <row r="32" spans="1:14">
      <c r="A32" s="1"/>
      <c r="B32" s="1"/>
      <c r="C32" s="1"/>
      <c r="D32" s="1"/>
      <c r="E32" s="1"/>
      <c r="F32" s="1"/>
      <c r="G32" s="1"/>
      <c r="H32" s="1"/>
      <c r="I32" s="1"/>
      <c r="J32" s="1"/>
      <c r="K32" s="1"/>
      <c r="L32" s="1"/>
      <c r="M32" s="1"/>
      <c r="N32" s="1"/>
    </row>
    <row r="33" spans="1:14">
      <c r="A33" s="1"/>
      <c r="B33" s="1"/>
      <c r="C33" s="1"/>
      <c r="D33" s="1"/>
      <c r="E33" s="1"/>
      <c r="F33" s="1"/>
      <c r="G33" s="1"/>
      <c r="H33" s="1"/>
      <c r="I33" s="1"/>
      <c r="J33" s="1"/>
      <c r="K33" s="1"/>
      <c r="L33" s="1"/>
      <c r="M33" s="1"/>
      <c r="N33" s="1"/>
    </row>
    <row r="34" spans="1:14">
      <c r="A34" s="1"/>
      <c r="B34" s="1"/>
      <c r="C34" s="1"/>
      <c r="D34" s="1"/>
      <c r="E34" s="1"/>
      <c r="F34" s="1"/>
      <c r="G34" s="1"/>
      <c r="H34" s="1"/>
      <c r="I34" s="1"/>
      <c r="J34" s="1"/>
      <c r="K34" s="1"/>
      <c r="L34" s="1"/>
      <c r="M34" s="1"/>
      <c r="N34" s="1"/>
    </row>
  </sheetData>
  <sheetProtection algorithmName="SHA-512" hashValue="e+I4Y4o8zwHRBoDQTFBcc1EY3KBA7crRyQU0Xz7e93NpuULPa7GvucBZKXmVlS91QSzI+wHSi8GXdngxqUcAbg==" saltValue="4VsasBuw5S2IAiCH3NcdzA==" spinCount="100000" sheet="1" objects="1" formatCells="0" formatColumns="0" formatRows="0" insertColumns="0" insertRows="0" insertHyperlinks="0" deleteColumns="0" deleteRows="0"/>
  <dataConsolidate/>
  <customSheetViews>
    <customSheetView guid="{6251A8F5-D3CE-4831-84E8-91BE170A0047}" showGridLines="0">
      <selection activeCell="B12" sqref="B12:H12"/>
      <pageMargins left="0.25" right="0.25" top="0.75" bottom="0.75" header="0.3" footer="0.3"/>
      <printOptions horizontalCentered="1"/>
      <pageSetup paperSize="9" scale="85" orientation="portrait" cellComments="asDisplayed" useFirstPageNumber="1" r:id="rId1"/>
    </customSheetView>
    <customSheetView guid="{32F1AAA9-0395-084B-9111-148BB14E0FC1}" scale="221" showGridLines="0" printArea="1" topLeftCell="A15">
      <selection activeCell="B23" sqref="B23"/>
      <pageMargins left="0.25" right="0.25" top="0.75" bottom="0.75" header="0.3" footer="0.3"/>
      <printOptions horizontalCentered="1"/>
      <pageSetup paperSize="9" scale="85" orientation="portrait" cellComments="asDisplayed" useFirstPageNumber="1" r:id="rId2"/>
    </customSheetView>
    <customSheetView guid="{C38B66D8-6DE9-4345-95A4-7BF2FE9DD3E3}" scale="115" showGridLines="0" topLeftCell="A14">
      <selection activeCell="B29" sqref="B29"/>
      <pageMargins left="0.25" right="0.25" top="0.75" bottom="0.75" header="0.3" footer="0.3"/>
      <printOptions horizontalCentered="1"/>
      <pageSetup paperSize="9" scale="85" orientation="portrait" cellComments="asDisplayed" useFirstPageNumber="1" r:id="rId3"/>
    </customSheetView>
  </customSheetViews>
  <mergeCells count="9">
    <mergeCell ref="C17:E17"/>
    <mergeCell ref="A5:N5"/>
    <mergeCell ref="B28:N28"/>
    <mergeCell ref="B30:N30"/>
    <mergeCell ref="B21:N21"/>
    <mergeCell ref="B22:N22"/>
    <mergeCell ref="B24:N24"/>
    <mergeCell ref="A21:A22"/>
    <mergeCell ref="B26:N26"/>
  </mergeCells>
  <printOptions horizontalCentered="1"/>
  <pageMargins left="0.25" right="0.25" top="0.75" bottom="0.75" header="0.3" footer="0.3"/>
  <pageSetup paperSize="9" scale="82" orientation="portrait" cellComments="asDisplayed" useFirstPageNumber="1" r:id="rId4"/>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E202"/>
  <sheetViews>
    <sheetView showGridLines="0" showZeros="0" view="pageBreakPreview" topLeftCell="A94" zoomScaleNormal="80" zoomScaleSheetLayoutView="100" workbookViewId="0">
      <selection activeCell="C78" sqref="C78:E92"/>
    </sheetView>
  </sheetViews>
  <sheetFormatPr defaultColWidth="8.88671875" defaultRowHeight="13.8"/>
  <cols>
    <col min="1" max="1" width="8.88671875" style="2"/>
    <col min="2" max="2" width="2.6640625" style="1" customWidth="1"/>
    <col min="3" max="3" width="45.109375" style="1" customWidth="1"/>
    <col min="4" max="4" width="19" style="1" customWidth="1"/>
    <col min="5" max="5" width="41.5546875" style="1" customWidth="1"/>
    <col min="6" max="16384" width="8.88671875" style="1"/>
  </cols>
  <sheetData>
    <row r="2" spans="1:5" ht="20.25" customHeight="1">
      <c r="A2" s="371" t="str">
        <f>Content!B21</f>
        <v>អង្គការ ដៃគូអភិវឌ្ឍន៍ អេរិក្ស</v>
      </c>
      <c r="B2" s="371"/>
      <c r="C2" s="371"/>
      <c r="D2" s="371"/>
      <c r="E2" s="371"/>
    </row>
    <row r="3" spans="1:5" ht="20.25" customHeight="1">
      <c r="A3" s="372" t="str">
        <f>Content!B22</f>
        <v>ERIKSHJALPEN</v>
      </c>
      <c r="B3" s="372"/>
      <c r="C3" s="372"/>
      <c r="D3" s="372"/>
      <c r="E3" s="372"/>
    </row>
    <row r="4" spans="1:5" ht="21" customHeight="1">
      <c r="A4" s="372" t="s">
        <v>99</v>
      </c>
      <c r="B4" s="372"/>
      <c r="C4" s="372"/>
      <c r="D4" s="372"/>
      <c r="E4" s="372"/>
    </row>
    <row r="5" spans="1:5" ht="21" customHeight="1">
      <c r="A5" s="372" t="s">
        <v>38</v>
      </c>
      <c r="B5" s="372"/>
      <c r="C5" s="372"/>
      <c r="D5" s="372"/>
      <c r="E5" s="372"/>
    </row>
    <row r="6" spans="1:5" ht="21" customHeight="1">
      <c r="A6" s="372" t="s">
        <v>100</v>
      </c>
      <c r="B6" s="372"/>
      <c r="C6" s="372"/>
      <c r="D6" s="372"/>
      <c r="E6" s="372"/>
    </row>
    <row r="7" spans="1:5" ht="21" customHeight="1">
      <c r="A7" s="372" t="s">
        <v>37</v>
      </c>
      <c r="B7" s="372"/>
      <c r="C7" s="372"/>
      <c r="D7" s="372"/>
      <c r="E7" s="372"/>
    </row>
    <row r="8" spans="1:5" ht="21" customHeight="1">
      <c r="B8" s="86"/>
      <c r="C8" s="106" t="s">
        <v>101</v>
      </c>
      <c r="D8" s="391" t="str">
        <f>Content!B30</f>
        <v>31 ធ្នូ 2023</v>
      </c>
      <c r="E8" s="86"/>
    </row>
    <row r="9" spans="1:5" ht="21" customHeight="1">
      <c r="B9" s="86"/>
      <c r="C9" s="106" t="s">
        <v>51</v>
      </c>
      <c r="D9" s="391"/>
      <c r="E9" s="86"/>
    </row>
    <row r="10" spans="1:5" ht="15.75" customHeight="1">
      <c r="A10" s="414"/>
      <c r="B10" s="414"/>
      <c r="C10" s="414"/>
      <c r="D10" s="414"/>
      <c r="E10" s="414"/>
    </row>
    <row r="11" spans="1:5" ht="15" customHeight="1">
      <c r="A11" s="4"/>
    </row>
    <row r="12" spans="1:5" ht="15" customHeight="1">
      <c r="A12" s="4"/>
    </row>
    <row r="13" spans="1:5" ht="24" customHeight="1">
      <c r="A13" s="342" t="s">
        <v>102</v>
      </c>
      <c r="C13" s="413" t="s">
        <v>103</v>
      </c>
      <c r="D13" s="345" t="str">
        <f>Content!B21</f>
        <v>អង្គការ ដៃគូអភិវឌ្ឍន៍ អេរិក្ស</v>
      </c>
      <c r="E13" s="346"/>
    </row>
    <row r="14" spans="1:5" ht="2.25" customHeight="1">
      <c r="A14" s="343"/>
      <c r="C14" s="413"/>
      <c r="D14" s="347"/>
      <c r="E14" s="348"/>
    </row>
    <row r="15" spans="1:5" ht="24" customHeight="1">
      <c r="A15" s="344"/>
      <c r="C15" s="413"/>
      <c r="D15" s="349" t="str">
        <f>Content!B22</f>
        <v>ERIKSHJALPEN</v>
      </c>
      <c r="E15" s="349"/>
    </row>
    <row r="16" spans="1:5" ht="15" customHeight="1">
      <c r="A16" s="107"/>
      <c r="C16" s="108"/>
    </row>
    <row r="17" spans="1:5" ht="24" customHeight="1">
      <c r="A17" s="342" t="s">
        <v>109</v>
      </c>
      <c r="C17" s="409" t="s">
        <v>104</v>
      </c>
      <c r="D17" s="356" t="s">
        <v>293</v>
      </c>
      <c r="E17" s="357"/>
    </row>
    <row r="18" spans="1:5" ht="3" customHeight="1">
      <c r="A18" s="343"/>
      <c r="C18" s="409"/>
      <c r="D18" s="358"/>
      <c r="E18" s="359"/>
    </row>
    <row r="19" spans="1:5" ht="24" customHeight="1">
      <c r="A19" s="344"/>
      <c r="C19" s="409"/>
      <c r="D19" s="360" t="s">
        <v>294</v>
      </c>
      <c r="E19" s="361"/>
    </row>
    <row r="20" spans="1:5" ht="15" customHeight="1">
      <c r="A20" s="107"/>
      <c r="C20" s="109" t="s">
        <v>62</v>
      </c>
      <c r="D20"/>
    </row>
    <row r="21" spans="1:5" ht="15" customHeight="1">
      <c r="A21" s="342" t="s">
        <v>110</v>
      </c>
      <c r="C21" s="409" t="s">
        <v>105</v>
      </c>
      <c r="D21" s="350" t="s">
        <v>295</v>
      </c>
      <c r="E21" s="351"/>
    </row>
    <row r="22" spans="1:5" ht="15" customHeight="1">
      <c r="A22" s="343"/>
      <c r="C22" s="409"/>
      <c r="D22" s="352"/>
      <c r="E22" s="353"/>
    </row>
    <row r="23" spans="1:5" ht="15" customHeight="1">
      <c r="A23" s="344"/>
      <c r="C23" s="409"/>
      <c r="D23" s="354"/>
      <c r="E23" s="355"/>
    </row>
    <row r="24" spans="1:5" ht="15" customHeight="1">
      <c r="A24" s="107"/>
      <c r="C24" s="109"/>
      <c r="D24" s="111"/>
    </row>
    <row r="25" spans="1:5" ht="15" customHeight="1">
      <c r="A25" s="342" t="s">
        <v>111</v>
      </c>
      <c r="C25" s="409" t="s">
        <v>106</v>
      </c>
      <c r="D25" s="350" t="s">
        <v>296</v>
      </c>
      <c r="E25" s="351"/>
    </row>
    <row r="26" spans="1:5" ht="15" customHeight="1">
      <c r="A26" s="343"/>
      <c r="C26" s="409"/>
      <c r="D26" s="352"/>
      <c r="E26" s="353"/>
    </row>
    <row r="27" spans="1:5" ht="15" customHeight="1">
      <c r="A27" s="344"/>
      <c r="C27" s="409"/>
      <c r="D27" s="354"/>
      <c r="E27" s="355"/>
    </row>
    <row r="28" spans="1:5" ht="15" customHeight="1">
      <c r="A28" s="110"/>
      <c r="C28" s="109"/>
      <c r="D28"/>
    </row>
    <row r="29" spans="1:5" ht="15" customHeight="1">
      <c r="A29" s="342" t="s">
        <v>112</v>
      </c>
      <c r="C29" s="409" t="s">
        <v>107</v>
      </c>
      <c r="D29" s="392" t="str">
        <f>Content!B24</f>
        <v>K002-902101275</v>
      </c>
      <c r="E29" s="393"/>
    </row>
    <row r="30" spans="1:5" ht="15" customHeight="1">
      <c r="A30" s="343"/>
      <c r="C30" s="409"/>
      <c r="D30" s="394"/>
      <c r="E30" s="395"/>
    </row>
    <row r="31" spans="1:5" ht="15" customHeight="1">
      <c r="A31" s="344"/>
      <c r="C31" s="409"/>
      <c r="D31" s="396"/>
      <c r="E31" s="397"/>
    </row>
    <row r="32" spans="1:5" ht="15" customHeight="1">
      <c r="A32" s="110"/>
      <c r="C32" s="111"/>
      <c r="D32"/>
    </row>
    <row r="33" spans="1:5" ht="15" customHeight="1">
      <c r="A33" s="110"/>
      <c r="C33" s="95"/>
      <c r="D33" s="95"/>
    </row>
    <row r="34" spans="1:5" ht="40.5" customHeight="1">
      <c r="A34" s="92" t="s">
        <v>114</v>
      </c>
      <c r="C34" s="398" t="s">
        <v>108</v>
      </c>
      <c r="D34" s="399"/>
      <c r="E34" s="399"/>
    </row>
    <row r="35" spans="1:5" ht="15" customHeight="1">
      <c r="A35" s="107"/>
      <c r="C35" s="375" t="s">
        <v>297</v>
      </c>
      <c r="D35" s="376"/>
      <c r="E35" s="377"/>
    </row>
    <row r="36" spans="1:5" ht="15" customHeight="1">
      <c r="A36" s="107"/>
      <c r="C36" s="378"/>
      <c r="D36" s="379"/>
      <c r="E36" s="380"/>
    </row>
    <row r="37" spans="1:5" ht="15" customHeight="1">
      <c r="A37" s="107"/>
      <c r="C37" s="378"/>
      <c r="D37" s="379"/>
      <c r="E37" s="380"/>
    </row>
    <row r="38" spans="1:5" ht="15" customHeight="1">
      <c r="A38" s="107"/>
      <c r="C38" s="378"/>
      <c r="D38" s="379"/>
      <c r="E38" s="380"/>
    </row>
    <row r="39" spans="1:5" ht="15" customHeight="1">
      <c r="A39" s="107"/>
      <c r="C39" s="378"/>
      <c r="D39" s="379"/>
      <c r="E39" s="380"/>
    </row>
    <row r="40" spans="1:5" ht="15" customHeight="1">
      <c r="A40" s="107"/>
      <c r="C40" s="378"/>
      <c r="D40" s="379"/>
      <c r="E40" s="380"/>
    </row>
    <row r="41" spans="1:5" ht="17.25" customHeight="1">
      <c r="A41" s="107"/>
      <c r="C41" s="378"/>
      <c r="D41" s="379"/>
      <c r="E41" s="380"/>
    </row>
    <row r="42" spans="1:5" ht="15" customHeight="1">
      <c r="A42" s="107"/>
      <c r="C42" s="378"/>
      <c r="D42" s="379"/>
      <c r="E42" s="380"/>
    </row>
    <row r="43" spans="1:5" ht="15" customHeight="1">
      <c r="A43" s="107"/>
      <c r="C43" s="378"/>
      <c r="D43" s="379"/>
      <c r="E43" s="380"/>
    </row>
    <row r="44" spans="1:5" ht="15" customHeight="1">
      <c r="A44" s="107"/>
      <c r="C44" s="378"/>
      <c r="D44" s="379"/>
      <c r="E44" s="380"/>
    </row>
    <row r="45" spans="1:5" ht="15" customHeight="1">
      <c r="A45" s="107"/>
      <c r="C45" s="378"/>
      <c r="D45" s="379"/>
      <c r="E45" s="380"/>
    </row>
    <row r="46" spans="1:5" ht="15" customHeight="1">
      <c r="A46" s="107"/>
      <c r="C46" s="378"/>
      <c r="D46" s="379"/>
      <c r="E46" s="380"/>
    </row>
    <row r="47" spans="1:5" ht="15" customHeight="1">
      <c r="A47" s="107"/>
      <c r="C47" s="378"/>
      <c r="D47" s="379"/>
      <c r="E47" s="380"/>
    </row>
    <row r="48" spans="1:5" ht="15" customHeight="1">
      <c r="A48" s="107"/>
      <c r="C48" s="378"/>
      <c r="D48" s="379"/>
      <c r="E48" s="380"/>
    </row>
    <row r="49" spans="1:5" ht="15" customHeight="1">
      <c r="A49" s="107"/>
      <c r="C49" s="378"/>
      <c r="D49" s="379"/>
      <c r="E49" s="380"/>
    </row>
    <row r="50" spans="1:5" ht="15" customHeight="1">
      <c r="A50" s="107"/>
      <c r="C50" s="378"/>
      <c r="D50" s="379"/>
      <c r="E50" s="380"/>
    </row>
    <row r="51" spans="1:5" ht="15" customHeight="1">
      <c r="A51" s="107"/>
      <c r="C51" s="378"/>
      <c r="D51" s="379"/>
      <c r="E51" s="380"/>
    </row>
    <row r="52" spans="1:5" ht="15" customHeight="1">
      <c r="A52" s="107"/>
      <c r="C52" s="378"/>
      <c r="D52" s="379"/>
      <c r="E52" s="380"/>
    </row>
    <row r="53" spans="1:5" ht="15" customHeight="1">
      <c r="A53" s="107"/>
      <c r="C53" s="381"/>
      <c r="D53" s="382"/>
      <c r="E53" s="383"/>
    </row>
    <row r="54" spans="1:5" ht="15" customHeight="1">
      <c r="A54" s="107"/>
    </row>
    <row r="55" spans="1:5" ht="40.5" customHeight="1">
      <c r="A55" s="92" t="s">
        <v>113</v>
      </c>
      <c r="C55" s="406" t="s">
        <v>250</v>
      </c>
      <c r="D55" s="407"/>
      <c r="E55" s="408"/>
    </row>
    <row r="56" spans="1:5" ht="15" customHeight="1">
      <c r="A56" s="107"/>
      <c r="C56" s="375" t="s">
        <v>298</v>
      </c>
      <c r="D56" s="376"/>
      <c r="E56" s="377"/>
    </row>
    <row r="57" spans="1:5" ht="15" customHeight="1">
      <c r="A57" s="107"/>
      <c r="C57" s="378"/>
      <c r="D57" s="379"/>
      <c r="E57" s="380"/>
    </row>
    <row r="58" spans="1:5" ht="15" customHeight="1">
      <c r="A58" s="107"/>
      <c r="C58" s="378"/>
      <c r="D58" s="379"/>
      <c r="E58" s="380"/>
    </row>
    <row r="59" spans="1:5" ht="15" customHeight="1">
      <c r="A59" s="107"/>
      <c r="C59" s="378"/>
      <c r="D59" s="379"/>
      <c r="E59" s="380"/>
    </row>
    <row r="60" spans="1:5" ht="15" customHeight="1">
      <c r="A60" s="107"/>
      <c r="C60" s="378"/>
      <c r="D60" s="379"/>
      <c r="E60" s="380"/>
    </row>
    <row r="61" spans="1:5" ht="15" customHeight="1">
      <c r="A61" s="107"/>
      <c r="C61" s="378"/>
      <c r="D61" s="379"/>
      <c r="E61" s="380"/>
    </row>
    <row r="62" spans="1:5" ht="15" customHeight="1">
      <c r="A62" s="107"/>
      <c r="C62" s="378"/>
      <c r="D62" s="379"/>
      <c r="E62" s="380"/>
    </row>
    <row r="63" spans="1:5" ht="15" customHeight="1">
      <c r="A63" s="107"/>
      <c r="C63" s="378"/>
      <c r="D63" s="379"/>
      <c r="E63" s="380"/>
    </row>
    <row r="64" spans="1:5" ht="15" customHeight="1">
      <c r="A64" s="107"/>
      <c r="C64" s="378"/>
      <c r="D64" s="379"/>
      <c r="E64" s="380"/>
    </row>
    <row r="65" spans="1:5" ht="15" customHeight="1">
      <c r="A65" s="107"/>
      <c r="C65" s="378"/>
      <c r="D65" s="379"/>
      <c r="E65" s="380"/>
    </row>
    <row r="66" spans="1:5" ht="15" customHeight="1">
      <c r="A66" s="107"/>
      <c r="C66" s="378"/>
      <c r="D66" s="379"/>
      <c r="E66" s="380"/>
    </row>
    <row r="67" spans="1:5" ht="15" customHeight="1">
      <c r="A67" s="107"/>
      <c r="C67" s="378"/>
      <c r="D67" s="379"/>
      <c r="E67" s="380"/>
    </row>
    <row r="68" spans="1:5" ht="15" customHeight="1">
      <c r="A68" s="107"/>
      <c r="C68" s="378"/>
      <c r="D68" s="379"/>
      <c r="E68" s="380"/>
    </row>
    <row r="69" spans="1:5" ht="15" customHeight="1">
      <c r="A69" s="107"/>
      <c r="C69" s="378"/>
      <c r="D69" s="379"/>
      <c r="E69" s="380"/>
    </row>
    <row r="70" spans="1:5" ht="15" customHeight="1">
      <c r="A70" s="107"/>
      <c r="C70" s="378"/>
      <c r="D70" s="379"/>
      <c r="E70" s="380"/>
    </row>
    <row r="71" spans="1:5" ht="15" customHeight="1">
      <c r="A71" s="107"/>
      <c r="C71" s="378"/>
      <c r="D71" s="379"/>
      <c r="E71" s="380"/>
    </row>
    <row r="72" spans="1:5" ht="15" customHeight="1">
      <c r="A72" s="107"/>
      <c r="C72" s="378"/>
      <c r="D72" s="379"/>
      <c r="E72" s="380"/>
    </row>
    <row r="73" spans="1:5" ht="15" customHeight="1">
      <c r="A73" s="107"/>
      <c r="C73" s="378"/>
      <c r="D73" s="379"/>
      <c r="E73" s="380"/>
    </row>
    <row r="74" spans="1:5" ht="15" customHeight="1">
      <c r="A74" s="112"/>
      <c r="C74" s="381"/>
      <c r="D74" s="382"/>
      <c r="E74" s="383"/>
    </row>
    <row r="75" spans="1:5" ht="15" customHeight="1">
      <c r="A75" s="112"/>
      <c r="C75" s="95"/>
      <c r="D75" s="95"/>
      <c r="E75" s="95"/>
    </row>
    <row r="76" spans="1:5" ht="15" customHeight="1">
      <c r="A76" s="4"/>
    </row>
    <row r="77" spans="1:5" ht="40.5" customHeight="1">
      <c r="A77" s="92" t="s">
        <v>116</v>
      </c>
      <c r="C77" s="410" t="s">
        <v>115</v>
      </c>
      <c r="D77" s="411"/>
      <c r="E77" s="412"/>
    </row>
    <row r="78" spans="1:5" ht="15" customHeight="1">
      <c r="A78" s="107"/>
      <c r="C78" s="375" t="s">
        <v>299</v>
      </c>
      <c r="D78" s="376"/>
      <c r="E78" s="377"/>
    </row>
    <row r="79" spans="1:5" ht="15" customHeight="1">
      <c r="A79" s="107"/>
      <c r="C79" s="378"/>
      <c r="D79" s="379"/>
      <c r="E79" s="380"/>
    </row>
    <row r="80" spans="1:5" ht="15" customHeight="1">
      <c r="A80" s="107"/>
      <c r="C80" s="378"/>
      <c r="D80" s="379"/>
      <c r="E80" s="380"/>
    </row>
    <row r="81" spans="1:5" ht="15" customHeight="1">
      <c r="A81" s="107"/>
      <c r="C81" s="378"/>
      <c r="D81" s="379"/>
      <c r="E81" s="380"/>
    </row>
    <row r="82" spans="1:5" ht="15" customHeight="1">
      <c r="A82" s="107"/>
      <c r="C82" s="378"/>
      <c r="D82" s="379"/>
      <c r="E82" s="380"/>
    </row>
    <row r="83" spans="1:5" ht="15" customHeight="1">
      <c r="A83" s="107"/>
      <c r="C83" s="378"/>
      <c r="D83" s="379"/>
      <c r="E83" s="380"/>
    </row>
    <row r="84" spans="1:5" ht="15" customHeight="1">
      <c r="A84" s="107"/>
      <c r="C84" s="378"/>
      <c r="D84" s="379"/>
      <c r="E84" s="380"/>
    </row>
    <row r="85" spans="1:5" ht="15" customHeight="1">
      <c r="A85" s="107"/>
      <c r="C85" s="378"/>
      <c r="D85" s="379"/>
      <c r="E85" s="380"/>
    </row>
    <row r="86" spans="1:5" ht="15" customHeight="1">
      <c r="A86" s="107"/>
      <c r="C86" s="378"/>
      <c r="D86" s="379"/>
      <c r="E86" s="380"/>
    </row>
    <row r="87" spans="1:5" ht="15" customHeight="1">
      <c r="A87" s="107"/>
      <c r="C87" s="378"/>
      <c r="D87" s="379"/>
      <c r="E87" s="380"/>
    </row>
    <row r="88" spans="1:5" ht="15" customHeight="1">
      <c r="A88" s="107"/>
      <c r="C88" s="378"/>
      <c r="D88" s="379"/>
      <c r="E88" s="380"/>
    </row>
    <row r="89" spans="1:5" ht="15" customHeight="1">
      <c r="A89" s="107"/>
      <c r="C89" s="378"/>
      <c r="D89" s="379"/>
      <c r="E89" s="380"/>
    </row>
    <row r="90" spans="1:5" ht="15" customHeight="1">
      <c r="A90" s="107"/>
      <c r="C90" s="378"/>
      <c r="D90" s="379"/>
      <c r="E90" s="380"/>
    </row>
    <row r="91" spans="1:5" ht="15" customHeight="1">
      <c r="A91" s="107"/>
      <c r="C91" s="378"/>
      <c r="D91" s="379"/>
      <c r="E91" s="380"/>
    </row>
    <row r="92" spans="1:5" ht="15" customHeight="1">
      <c r="A92" s="107"/>
      <c r="C92" s="381"/>
      <c r="D92" s="382"/>
      <c r="E92" s="383"/>
    </row>
    <row r="93" spans="1:5" ht="15" customHeight="1">
      <c r="A93" s="107"/>
    </row>
    <row r="94" spans="1:5" ht="40.5" customHeight="1">
      <c r="A94" s="92" t="s">
        <v>117</v>
      </c>
      <c r="C94" s="373" t="s">
        <v>118</v>
      </c>
      <c r="D94" s="374"/>
      <c r="E94" s="374"/>
    </row>
    <row r="95" spans="1:5" ht="15" customHeight="1">
      <c r="A95" s="107"/>
      <c r="C95" s="375" t="s">
        <v>300</v>
      </c>
      <c r="D95" s="376"/>
      <c r="E95" s="377"/>
    </row>
    <row r="96" spans="1:5" ht="15" customHeight="1">
      <c r="A96" s="107"/>
      <c r="C96" s="378"/>
      <c r="D96" s="379"/>
      <c r="E96" s="380"/>
    </row>
    <row r="97" spans="1:5" ht="15" customHeight="1">
      <c r="A97" s="107"/>
      <c r="C97" s="378"/>
      <c r="D97" s="379"/>
      <c r="E97" s="380"/>
    </row>
    <row r="98" spans="1:5" ht="15" customHeight="1">
      <c r="A98" s="107"/>
      <c r="C98" s="378"/>
      <c r="D98" s="379"/>
      <c r="E98" s="380"/>
    </row>
    <row r="99" spans="1:5" ht="15" customHeight="1">
      <c r="A99" s="107"/>
      <c r="C99" s="378"/>
      <c r="D99" s="379"/>
      <c r="E99" s="380"/>
    </row>
    <row r="100" spans="1:5" ht="15" customHeight="1">
      <c r="A100" s="107"/>
      <c r="C100" s="378"/>
      <c r="D100" s="379"/>
      <c r="E100" s="380"/>
    </row>
    <row r="101" spans="1:5" ht="15" customHeight="1">
      <c r="A101" s="107"/>
      <c r="C101" s="378"/>
      <c r="D101" s="379"/>
      <c r="E101" s="380"/>
    </row>
    <row r="102" spans="1:5" ht="15" customHeight="1">
      <c r="A102" s="107"/>
      <c r="C102" s="378"/>
      <c r="D102" s="379"/>
      <c r="E102" s="380"/>
    </row>
    <row r="103" spans="1:5" ht="15" customHeight="1">
      <c r="A103" s="107"/>
      <c r="C103" s="378"/>
      <c r="D103" s="379"/>
      <c r="E103" s="380"/>
    </row>
    <row r="104" spans="1:5" ht="15" customHeight="1">
      <c r="A104" s="107"/>
      <c r="C104" s="378"/>
      <c r="D104" s="379"/>
      <c r="E104" s="380"/>
    </row>
    <row r="105" spans="1:5" ht="15" customHeight="1">
      <c r="A105" s="107"/>
      <c r="C105" s="378"/>
      <c r="D105" s="379"/>
      <c r="E105" s="380"/>
    </row>
    <row r="106" spans="1:5" ht="15" customHeight="1">
      <c r="A106" s="107"/>
      <c r="C106" s="378"/>
      <c r="D106" s="379"/>
      <c r="E106" s="380"/>
    </row>
    <row r="107" spans="1:5" ht="15" customHeight="1">
      <c r="A107" s="107"/>
      <c r="C107" s="378"/>
      <c r="D107" s="379"/>
      <c r="E107" s="380"/>
    </row>
    <row r="108" spans="1:5" ht="15" customHeight="1">
      <c r="A108" s="107"/>
      <c r="C108" s="378"/>
      <c r="D108" s="379"/>
      <c r="E108" s="380"/>
    </row>
    <row r="109" spans="1:5" ht="15" customHeight="1">
      <c r="A109" s="107"/>
      <c r="C109" s="381"/>
      <c r="D109" s="382"/>
      <c r="E109" s="383"/>
    </row>
    <row r="110" spans="1:5" ht="15" customHeight="1">
      <c r="A110" s="107"/>
    </row>
    <row r="111" spans="1:5" ht="40.5" customHeight="1">
      <c r="A111" s="92" t="s">
        <v>119</v>
      </c>
      <c r="C111" s="373" t="s">
        <v>120</v>
      </c>
      <c r="D111" s="374"/>
      <c r="E111" s="374"/>
    </row>
    <row r="112" spans="1:5" ht="15" customHeight="1">
      <c r="A112" s="107"/>
      <c r="C112" s="375" t="s">
        <v>293</v>
      </c>
      <c r="D112" s="376"/>
      <c r="E112" s="377"/>
    </row>
    <row r="113" spans="1:5" ht="15" customHeight="1">
      <c r="A113" s="107"/>
      <c r="C113" s="378"/>
      <c r="D113" s="379"/>
      <c r="E113" s="380"/>
    </row>
    <row r="114" spans="1:5" ht="15" customHeight="1">
      <c r="A114" s="107"/>
      <c r="C114" s="378"/>
      <c r="D114" s="379"/>
      <c r="E114" s="380"/>
    </row>
    <row r="115" spans="1:5" ht="15" customHeight="1">
      <c r="A115" s="107"/>
      <c r="C115" s="378"/>
      <c r="D115" s="379"/>
      <c r="E115" s="380"/>
    </row>
    <row r="116" spans="1:5" ht="15" customHeight="1">
      <c r="A116" s="107"/>
      <c r="C116" s="378"/>
      <c r="D116" s="379"/>
      <c r="E116" s="380"/>
    </row>
    <row r="117" spans="1:5" ht="15" customHeight="1">
      <c r="A117" s="107"/>
      <c r="C117" s="378"/>
      <c r="D117" s="379"/>
      <c r="E117" s="380"/>
    </row>
    <row r="118" spans="1:5" ht="15" customHeight="1">
      <c r="A118" s="107"/>
      <c r="C118" s="378"/>
      <c r="D118" s="379"/>
      <c r="E118" s="380"/>
    </row>
    <row r="119" spans="1:5" ht="15" customHeight="1">
      <c r="A119" s="107"/>
      <c r="C119" s="378"/>
      <c r="D119" s="379"/>
      <c r="E119" s="380"/>
    </row>
    <row r="120" spans="1:5" ht="15" customHeight="1">
      <c r="A120" s="107"/>
      <c r="C120" s="378"/>
      <c r="D120" s="379"/>
      <c r="E120" s="380"/>
    </row>
    <row r="121" spans="1:5" ht="15" customHeight="1">
      <c r="A121" s="107"/>
      <c r="C121" s="378"/>
      <c r="D121" s="379"/>
      <c r="E121" s="380"/>
    </row>
    <row r="122" spans="1:5" ht="15" customHeight="1">
      <c r="A122" s="107"/>
      <c r="C122" s="378"/>
      <c r="D122" s="379"/>
      <c r="E122" s="380"/>
    </row>
    <row r="123" spans="1:5" ht="15" customHeight="1">
      <c r="A123" s="107"/>
      <c r="C123" s="378"/>
      <c r="D123" s="379"/>
      <c r="E123" s="380"/>
    </row>
    <row r="124" spans="1:5" ht="15" customHeight="1">
      <c r="A124" s="107"/>
      <c r="C124" s="378"/>
      <c r="D124" s="379"/>
      <c r="E124" s="380"/>
    </row>
    <row r="125" spans="1:5" ht="15" customHeight="1">
      <c r="A125" s="107"/>
      <c r="C125" s="378"/>
      <c r="D125" s="379"/>
      <c r="E125" s="380"/>
    </row>
    <row r="126" spans="1:5" ht="15" customHeight="1">
      <c r="A126" s="107"/>
      <c r="C126" s="378"/>
      <c r="D126" s="379"/>
      <c r="E126" s="380"/>
    </row>
    <row r="127" spans="1:5" ht="15" customHeight="1">
      <c r="A127" s="107"/>
      <c r="C127" s="378"/>
      <c r="D127" s="379"/>
      <c r="E127" s="380"/>
    </row>
    <row r="128" spans="1:5" ht="15" customHeight="1">
      <c r="A128" s="107"/>
      <c r="C128" s="378"/>
      <c r="D128" s="379"/>
      <c r="E128" s="380"/>
    </row>
    <row r="129" spans="1:5" ht="15" customHeight="1">
      <c r="A129" s="107"/>
      <c r="C129" s="378"/>
      <c r="D129" s="379"/>
      <c r="E129" s="380"/>
    </row>
    <row r="130" spans="1:5" ht="15" customHeight="1">
      <c r="A130" s="107"/>
      <c r="C130" s="378"/>
      <c r="D130" s="379"/>
      <c r="E130" s="380"/>
    </row>
    <row r="131" spans="1:5" ht="15" customHeight="1">
      <c r="A131" s="107"/>
      <c r="C131" s="381"/>
      <c r="D131" s="382"/>
      <c r="E131" s="383"/>
    </row>
    <row r="132" spans="1:5" ht="15" customHeight="1">
      <c r="A132" s="112"/>
      <c r="C132" s="95"/>
      <c r="D132" s="95"/>
    </row>
    <row r="133" spans="1:5" ht="40.5" customHeight="1">
      <c r="A133" s="92" t="s">
        <v>122</v>
      </c>
      <c r="C133" s="373" t="s">
        <v>121</v>
      </c>
      <c r="D133" s="374"/>
      <c r="E133" s="374"/>
    </row>
    <row r="134" spans="1:5" ht="15" customHeight="1">
      <c r="A134" s="112"/>
      <c r="C134" s="375"/>
      <c r="D134" s="376"/>
      <c r="E134" s="377"/>
    </row>
    <row r="135" spans="1:5" ht="15" customHeight="1">
      <c r="A135" s="112"/>
      <c r="C135" s="378"/>
      <c r="D135" s="379"/>
      <c r="E135" s="380"/>
    </row>
    <row r="136" spans="1:5" ht="15" customHeight="1">
      <c r="A136" s="112"/>
      <c r="C136" s="378"/>
      <c r="D136" s="379"/>
      <c r="E136" s="380"/>
    </row>
    <row r="137" spans="1:5" ht="15" customHeight="1">
      <c r="A137" s="112"/>
      <c r="C137" s="378"/>
      <c r="D137" s="379"/>
      <c r="E137" s="380"/>
    </row>
    <row r="138" spans="1:5" ht="15" customHeight="1">
      <c r="A138" s="112"/>
      <c r="C138" s="378"/>
      <c r="D138" s="379"/>
      <c r="E138" s="380"/>
    </row>
    <row r="139" spans="1:5" ht="15" customHeight="1">
      <c r="A139" s="112"/>
      <c r="C139" s="378"/>
      <c r="D139" s="379"/>
      <c r="E139" s="380"/>
    </row>
    <row r="140" spans="1:5" ht="15" customHeight="1">
      <c r="A140" s="112"/>
      <c r="C140" s="378"/>
      <c r="D140" s="379"/>
      <c r="E140" s="380"/>
    </row>
    <row r="141" spans="1:5" ht="15" customHeight="1">
      <c r="A141" s="112"/>
      <c r="C141" s="378"/>
      <c r="D141" s="379"/>
      <c r="E141" s="380"/>
    </row>
    <row r="142" spans="1:5" ht="15" customHeight="1">
      <c r="A142" s="112"/>
      <c r="C142" s="378"/>
      <c r="D142" s="379"/>
      <c r="E142" s="380"/>
    </row>
    <row r="143" spans="1:5" ht="15" customHeight="1">
      <c r="A143" s="112"/>
      <c r="C143" s="378"/>
      <c r="D143" s="379"/>
      <c r="E143" s="380"/>
    </row>
    <row r="144" spans="1:5" ht="15" customHeight="1">
      <c r="A144" s="112"/>
      <c r="C144" s="381"/>
      <c r="D144" s="382"/>
      <c r="E144" s="383"/>
    </row>
    <row r="145" spans="1:5" ht="15" customHeight="1">
      <c r="A145" s="112"/>
      <c r="C145" s="95"/>
      <c r="D145" s="95"/>
    </row>
    <row r="146" spans="1:5" ht="40.5" customHeight="1">
      <c r="A146" s="92" t="s">
        <v>124</v>
      </c>
      <c r="C146" s="387" t="s">
        <v>123</v>
      </c>
      <c r="D146" s="388"/>
      <c r="E146" s="389"/>
    </row>
    <row r="147" spans="1:5" ht="15" customHeight="1">
      <c r="A147"/>
    </row>
    <row r="148" spans="1:5" ht="15" customHeight="1">
      <c r="A148" s="107"/>
      <c r="C148" s="384" t="s">
        <v>125</v>
      </c>
      <c r="D148" s="400" t="s">
        <v>301</v>
      </c>
      <c r="E148" s="401"/>
    </row>
    <row r="149" spans="1:5" ht="15" customHeight="1">
      <c r="A149" s="107"/>
      <c r="C149" s="385"/>
      <c r="D149" s="402"/>
      <c r="E149" s="403"/>
    </row>
    <row r="150" spans="1:5" ht="15" customHeight="1">
      <c r="A150" s="107"/>
      <c r="C150" s="386"/>
      <c r="D150" s="404"/>
      <c r="E150" s="405"/>
    </row>
    <row r="151" spans="1:5" ht="15" customHeight="1">
      <c r="A151" s="107"/>
      <c r="C151" s="108"/>
      <c r="D151" s="137"/>
      <c r="E151" s="137"/>
    </row>
    <row r="152" spans="1:5" ht="15" customHeight="1">
      <c r="A152" s="107"/>
      <c r="C152" s="384" t="s">
        <v>126</v>
      </c>
      <c r="D152" s="365" t="s">
        <v>293</v>
      </c>
      <c r="E152" s="366"/>
    </row>
    <row r="153" spans="1:5" ht="15" customHeight="1">
      <c r="A153" s="107"/>
      <c r="C153" s="385"/>
      <c r="D153" s="367"/>
      <c r="E153" s="368"/>
    </row>
    <row r="154" spans="1:5" ht="15" customHeight="1">
      <c r="A154" s="107"/>
      <c r="C154" s="386"/>
      <c r="D154" s="369"/>
      <c r="E154" s="370"/>
    </row>
    <row r="155" spans="1:5" ht="15" customHeight="1">
      <c r="A155" s="107"/>
      <c r="C155" s="108"/>
      <c r="D155" s="137"/>
      <c r="E155" s="137"/>
    </row>
    <row r="156" spans="1:5" ht="15" customHeight="1">
      <c r="A156" s="107"/>
      <c r="C156" s="384" t="s">
        <v>127</v>
      </c>
      <c r="D156" s="365" t="s">
        <v>292</v>
      </c>
      <c r="E156" s="366"/>
    </row>
    <row r="157" spans="1:5" ht="15" customHeight="1">
      <c r="A157" s="107"/>
      <c r="C157" s="385"/>
      <c r="D157" s="367"/>
      <c r="E157" s="368"/>
    </row>
    <row r="158" spans="1:5" ht="15" customHeight="1">
      <c r="A158" s="107"/>
      <c r="C158" s="386"/>
      <c r="D158" s="369"/>
      <c r="E158" s="370"/>
    </row>
    <row r="159" spans="1:5" ht="15" customHeight="1">
      <c r="A159" s="107"/>
      <c r="C159" s="108"/>
      <c r="D159" s="137"/>
      <c r="E159" s="137"/>
    </row>
    <row r="160" spans="1:5" ht="15" customHeight="1">
      <c r="A160" s="107"/>
      <c r="C160" s="384" t="s">
        <v>128</v>
      </c>
      <c r="D160" s="390" t="s">
        <v>302</v>
      </c>
      <c r="E160" s="366"/>
    </row>
    <row r="161" spans="1:5" ht="15" customHeight="1">
      <c r="A161" s="107"/>
      <c r="C161" s="385"/>
      <c r="D161" s="367"/>
      <c r="E161" s="368"/>
    </row>
    <row r="162" spans="1:5" ht="15" customHeight="1">
      <c r="A162" s="107"/>
      <c r="C162" s="386"/>
      <c r="D162" s="369"/>
      <c r="E162" s="370"/>
    </row>
    <row r="163" spans="1:5" ht="15" customHeight="1">
      <c r="A163" s="107"/>
      <c r="C163" s="108"/>
      <c r="D163" s="137"/>
      <c r="E163" s="137"/>
    </row>
    <row r="164" spans="1:5" ht="15" customHeight="1">
      <c r="A164" s="107"/>
      <c r="C164" s="362" t="s">
        <v>129</v>
      </c>
      <c r="D164" s="365" t="s">
        <v>303</v>
      </c>
      <c r="E164" s="366"/>
    </row>
    <row r="165" spans="1:5" ht="15" customHeight="1">
      <c r="A165" s="107"/>
      <c r="C165" s="363"/>
      <c r="D165" s="367"/>
      <c r="E165" s="368"/>
    </row>
    <row r="166" spans="1:5" ht="15" customHeight="1">
      <c r="A166" s="107"/>
      <c r="C166" s="364"/>
      <c r="D166" s="369"/>
      <c r="E166" s="370"/>
    </row>
    <row r="167" spans="1:5" ht="15" customHeight="1">
      <c r="A167" s="107"/>
    </row>
    <row r="168" spans="1:5" ht="15" customHeight="1">
      <c r="A168" s="107"/>
    </row>
    <row r="169" spans="1:5" ht="15" customHeight="1">
      <c r="A169" s="107"/>
    </row>
    <row r="170" spans="1:5" ht="15" customHeight="1">
      <c r="A170" s="107"/>
    </row>
    <row r="171" spans="1:5" ht="15" customHeight="1">
      <c r="A171" s="107"/>
    </row>
    <row r="172" spans="1:5" ht="15" customHeight="1">
      <c r="A172" s="107"/>
    </row>
    <row r="173" spans="1:5" ht="15" customHeight="1">
      <c r="A173" s="107"/>
    </row>
    <row r="174" spans="1:5" ht="15" customHeight="1">
      <c r="A174" s="107"/>
    </row>
    <row r="175" spans="1:5" ht="15" customHeight="1">
      <c r="A175" s="107"/>
    </row>
    <row r="176" spans="1:5" ht="15" customHeight="1">
      <c r="A176" s="107"/>
    </row>
    <row r="177" spans="1:1" ht="15" customHeight="1">
      <c r="A177" s="107"/>
    </row>
    <row r="178" spans="1:1" ht="15" customHeight="1">
      <c r="A178" s="107"/>
    </row>
    <row r="179" spans="1:1" ht="15" customHeight="1">
      <c r="A179" s="107"/>
    </row>
    <row r="180" spans="1:1" ht="15" customHeight="1">
      <c r="A180" s="107"/>
    </row>
    <row r="181" spans="1:1" ht="15" customHeight="1">
      <c r="A181" s="107"/>
    </row>
    <row r="182" spans="1:1" ht="15" customHeight="1">
      <c r="A182" s="107"/>
    </row>
    <row r="183" spans="1:1" ht="15" customHeight="1">
      <c r="A183" s="107"/>
    </row>
    <row r="184" spans="1:1" ht="15" customHeight="1">
      <c r="A184" s="107"/>
    </row>
    <row r="185" spans="1:1" ht="15" customHeight="1">
      <c r="A185" s="107"/>
    </row>
    <row r="186" spans="1:1" ht="15" customHeight="1">
      <c r="A186" s="107"/>
    </row>
    <row r="187" spans="1:1" ht="15" customHeight="1">
      <c r="A187" s="107"/>
    </row>
    <row r="188" spans="1:1" ht="15" customHeight="1">
      <c r="A188" s="107"/>
    </row>
    <row r="189" spans="1:1" ht="15" customHeight="1">
      <c r="A189" s="107"/>
    </row>
    <row r="190" spans="1:1" ht="15" customHeight="1">
      <c r="A190" s="107"/>
    </row>
    <row r="191" spans="1:1" ht="15" customHeight="1">
      <c r="A191" s="107"/>
    </row>
    <row r="192" spans="1:1" ht="15" customHeight="1">
      <c r="A192" s="107"/>
    </row>
    <row r="193" spans="1:1" ht="15" customHeight="1">
      <c r="A193" s="107"/>
    </row>
    <row r="194" spans="1:1" ht="15" customHeight="1">
      <c r="A194" s="107"/>
    </row>
    <row r="195" spans="1:1" ht="15" customHeight="1">
      <c r="A195" s="107"/>
    </row>
    <row r="196" spans="1:1" ht="15" customHeight="1">
      <c r="A196" s="107"/>
    </row>
    <row r="197" spans="1:1" ht="15" customHeight="1">
      <c r="A197" s="107"/>
    </row>
    <row r="198" spans="1:1" ht="15" customHeight="1"/>
    <row r="199" spans="1:1" ht="15" customHeight="1"/>
    <row r="200" spans="1:1" ht="15" customHeight="1"/>
    <row r="201" spans="1:1" ht="15" customHeight="1"/>
    <row r="202" spans="1:1" ht="15" customHeight="1"/>
  </sheetData>
  <sheetProtection algorithmName="SHA-512" hashValue="dvse5LYK+HwaeaL6WN2lBnwTP3ciqjgNOTDhm4mwUeEWkb3xByTf32F+D4K9dLj/Ap6VvpIQcYfOdt0MqMYGQw==" saltValue="P0JUikNtK61GW5NPBtDvpg==" spinCount="100000" sheet="1" objects="1" formatCells="0" formatColumns="0" formatRows="0" insertColumns="0" insertRows="0" insertHyperlinks="0" deleteColumns="0" deleteRows="0"/>
  <dataConsolidate/>
  <customSheetViews>
    <customSheetView guid="{6251A8F5-D3CE-4831-84E8-91BE170A0047}" showGridLines="0" topLeftCell="A61">
      <selection activeCell="D30" sqref="D30:E30"/>
      <rowBreaks count="2" manualBreakCount="2">
        <brk id="70" max="16383" man="1"/>
        <brk id="126" max="16383" man="1"/>
      </rowBreaks>
      <pageMargins left="0.25" right="0.25" top="0.75" bottom="0.75" header="0.3" footer="0.3"/>
      <printOptions horizontalCentered="1"/>
      <pageSetup paperSize="9" scale="71" fitToWidth="0" fitToHeight="0" orientation="portrait" cellComments="asDisplayed" useFirstPageNumber="1" r:id="rId1"/>
      <headerFooter>
        <oddFooter>Page &amp;P</oddFooter>
      </headerFooter>
    </customSheetView>
    <customSheetView guid="{32F1AAA9-0395-084B-9111-148BB14E0FC1}" showGridLines="0" topLeftCell="A116">
      <selection activeCell="E175" sqref="E175"/>
      <rowBreaks count="2" manualBreakCount="2">
        <brk id="75" max="16383" man="1"/>
        <brk id="131" max="16383" man="1"/>
      </rowBreaks>
      <pageMargins left="0.25" right="0.25" top="0.75" bottom="0.75" header="0.3" footer="0.3"/>
      <printOptions horizontalCentered="1"/>
      <pageSetup paperSize="9" scale="71" fitToWidth="0" fitToHeight="0" orientation="portrait" cellComments="asDisplayed" useFirstPageNumber="1" r:id="rId2"/>
      <headerFooter>
        <oddFooter>Page &amp;P</oddFooter>
      </headerFooter>
    </customSheetView>
    <customSheetView guid="{C38B66D8-6DE9-4345-95A4-7BF2FE9DD3E3}" showGridLines="0" topLeftCell="A11">
      <selection activeCell="D36" sqref="D36:E54"/>
      <rowBreaks count="2" manualBreakCount="2">
        <brk id="75" max="16383" man="1"/>
        <brk id="131" max="16383" man="1"/>
      </rowBreaks>
      <pageMargins left="0.25" right="0.25" top="0.75" bottom="0.75" header="0.3" footer="0.3"/>
      <printOptions horizontalCentered="1"/>
      <pageSetup paperSize="9" scale="71" fitToWidth="0" fitToHeight="0" orientation="portrait" cellComments="asDisplayed" useFirstPageNumber="1" r:id="rId3"/>
      <headerFooter>
        <oddFooter>Page &amp;P</oddFooter>
      </headerFooter>
    </customSheetView>
  </customSheetViews>
  <mergeCells count="48">
    <mergeCell ref="D8:D9"/>
    <mergeCell ref="D29:E31"/>
    <mergeCell ref="C34:E34"/>
    <mergeCell ref="C35:E53"/>
    <mergeCell ref="D148:E150"/>
    <mergeCell ref="C112:E131"/>
    <mergeCell ref="C55:E55"/>
    <mergeCell ref="C29:C31"/>
    <mergeCell ref="C56:E74"/>
    <mergeCell ref="C77:E77"/>
    <mergeCell ref="C13:C15"/>
    <mergeCell ref="A10:E10"/>
    <mergeCell ref="C17:C19"/>
    <mergeCell ref="C21:C23"/>
    <mergeCell ref="C25:C27"/>
    <mergeCell ref="D21:E23"/>
    <mergeCell ref="C152:C154"/>
    <mergeCell ref="C156:C158"/>
    <mergeCell ref="C160:C162"/>
    <mergeCell ref="C146:E146"/>
    <mergeCell ref="D152:E154"/>
    <mergeCell ref="D156:E158"/>
    <mergeCell ref="D160:E162"/>
    <mergeCell ref="C164:C166"/>
    <mergeCell ref="D164:E166"/>
    <mergeCell ref="A2:E2"/>
    <mergeCell ref="A3:E3"/>
    <mergeCell ref="A4:E4"/>
    <mergeCell ref="A5:E5"/>
    <mergeCell ref="A6:E6"/>
    <mergeCell ref="A7:E7"/>
    <mergeCell ref="C133:E133"/>
    <mergeCell ref="C134:E144"/>
    <mergeCell ref="C78:E92"/>
    <mergeCell ref="C94:E94"/>
    <mergeCell ref="C95:E109"/>
    <mergeCell ref="C111:E111"/>
    <mergeCell ref="A29:A31"/>
    <mergeCell ref="C148:C150"/>
    <mergeCell ref="A13:A15"/>
    <mergeCell ref="A17:A19"/>
    <mergeCell ref="A21:A23"/>
    <mergeCell ref="A25:A27"/>
    <mergeCell ref="D13:E14"/>
    <mergeCell ref="D15:E15"/>
    <mergeCell ref="D25:E27"/>
    <mergeCell ref="D17:E18"/>
    <mergeCell ref="D19:E19"/>
  </mergeCells>
  <dataValidations xWindow="505" yWindow="561" count="2">
    <dataValidation type="textLength" allowBlank="1" showInputMessage="1" showErrorMessage="1" errorTitle="Attention" error="Maximum of 8 characters only." promptTitle="Guidance" prompt="For assistance completing the template please refer to EG A6." sqref="A11" xr:uid="{00000000-0002-0000-0200-000000000000}">
      <formula1>1</formula1>
      <formula2>8</formula2>
    </dataValidation>
    <dataValidation type="list" allowBlank="1" showInputMessage="1" showErrorMessage="1" promptTitle="Legal Basis" prompt="Please select from the drop down list provided" sqref="D132 D145" xr:uid="{00000000-0002-0000-0200-000001000000}">
      <formula1>LegalBasis</formula1>
    </dataValidation>
  </dataValidations>
  <printOptions horizontalCentered="1"/>
  <pageMargins left="0.25" right="0.25" top="0.75" bottom="0.75" header="0.3" footer="0.3"/>
  <pageSetup paperSize="9" scale="66" fitToWidth="0" fitToHeight="0" orientation="portrait" cellComments="asDisplayed" useFirstPageNumber="1" r:id="rId4"/>
  <headerFooter>
    <oddFooter>Page &amp;P</oddFooter>
  </headerFooter>
  <rowBreaks count="2" manualBreakCount="2">
    <brk id="54" max="4" man="1"/>
    <brk id="109" max="4" man="1"/>
  </rowBreaks>
  <drawing r:id="rId5"/>
  <legacyDrawingHF r:id="rId6"/>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2:N56"/>
  <sheetViews>
    <sheetView showGridLines="0" view="pageBreakPreview" topLeftCell="A31" zoomScaleNormal="130" zoomScaleSheetLayoutView="100" zoomScalePageLayoutView="226" workbookViewId="0">
      <selection activeCell="F54" sqref="F54"/>
    </sheetView>
  </sheetViews>
  <sheetFormatPr defaultColWidth="8.88671875" defaultRowHeight="13.8"/>
  <cols>
    <col min="1" max="1" width="2.6640625" style="12" customWidth="1"/>
    <col min="2" max="2" width="5" style="2" customWidth="1"/>
    <col min="3" max="3" width="1" style="1" customWidth="1"/>
    <col min="4" max="4" width="41.44140625" style="1" customWidth="1"/>
    <col min="5" max="5" width="1" style="1" customWidth="1"/>
    <col min="6" max="6" width="5" style="2" bestFit="1" customWidth="1"/>
    <col min="7" max="7" width="1" style="1" customWidth="1"/>
    <col min="8" max="8" width="8.6640625" style="1" customWidth="1"/>
    <col min="9" max="9" width="1" style="1" customWidth="1"/>
    <col min="10" max="10" width="8.6640625" style="1" customWidth="1"/>
    <col min="11" max="11" width="1" style="1" customWidth="1"/>
    <col min="12" max="12" width="8.6640625" style="1" customWidth="1"/>
    <col min="13" max="16384" width="8.88671875" style="1"/>
  </cols>
  <sheetData>
    <row r="2" spans="1:12" ht="15" customHeight="1">
      <c r="A2" s="416" t="e">
        <f>Name</f>
        <v>#REF!</v>
      </c>
      <c r="B2" s="416"/>
      <c r="C2" s="416"/>
      <c r="D2" s="416"/>
      <c r="E2" s="416"/>
      <c r="F2" s="416"/>
      <c r="G2" s="416"/>
      <c r="H2" s="416"/>
      <c r="I2" s="416"/>
      <c r="J2" s="416"/>
      <c r="K2" s="416"/>
      <c r="L2" s="416"/>
    </row>
    <row r="3" spans="1:12" ht="15" customHeight="1">
      <c r="A3" s="417" t="s">
        <v>21</v>
      </c>
      <c r="B3" s="417"/>
      <c r="C3" s="417"/>
      <c r="D3" s="417"/>
      <c r="E3" s="417"/>
      <c r="F3" s="417"/>
      <c r="G3" s="417"/>
      <c r="H3" s="417"/>
      <c r="I3" s="417"/>
      <c r="J3" s="417"/>
      <c r="K3" s="417"/>
      <c r="L3" s="417"/>
    </row>
    <row r="4" spans="1:12" ht="15" customHeight="1">
      <c r="A4" s="417" t="s">
        <v>36</v>
      </c>
      <c r="B4" s="417"/>
      <c r="C4" s="417"/>
      <c r="D4" s="417"/>
      <c r="E4" s="417"/>
      <c r="F4" s="417"/>
      <c r="G4" s="417"/>
      <c r="H4" s="417"/>
      <c r="I4" s="417"/>
      <c r="J4" s="417"/>
      <c r="K4" s="417"/>
      <c r="L4" s="417"/>
    </row>
    <row r="5" spans="1:12" ht="15" customHeight="1">
      <c r="A5" s="418" t="e">
        <f>#REF!</f>
        <v>#REF!</v>
      </c>
      <c r="B5" s="418"/>
      <c r="C5" s="418"/>
      <c r="D5" s="418"/>
      <c r="E5" s="418"/>
      <c r="F5" s="418"/>
      <c r="G5" s="418"/>
      <c r="H5" s="418"/>
      <c r="I5" s="418"/>
      <c r="J5" s="418"/>
      <c r="K5" s="418"/>
      <c r="L5" s="418"/>
    </row>
    <row r="7" spans="1:12">
      <c r="B7" s="17" t="s">
        <v>4</v>
      </c>
      <c r="C7" s="16"/>
      <c r="D7" s="16"/>
      <c r="E7" s="16"/>
      <c r="F7" s="17" t="s">
        <v>0</v>
      </c>
      <c r="G7" s="15"/>
      <c r="H7" s="17" t="s">
        <v>72</v>
      </c>
      <c r="I7" s="15"/>
      <c r="J7" s="17" t="s">
        <v>48</v>
      </c>
      <c r="K7" s="15"/>
      <c r="L7" s="17" t="s">
        <v>72</v>
      </c>
    </row>
    <row r="8" spans="1:12" ht="14.4">
      <c r="A8" s="5"/>
      <c r="B8" s="16"/>
      <c r="C8" s="16"/>
      <c r="D8" s="16"/>
      <c r="E8" s="16"/>
      <c r="F8" s="15"/>
      <c r="G8" s="15"/>
      <c r="H8" s="17" t="s">
        <v>1</v>
      </c>
      <c r="I8" s="15"/>
      <c r="J8" s="17" t="s">
        <v>1</v>
      </c>
      <c r="K8" s="15"/>
      <c r="L8" s="17" t="s">
        <v>2</v>
      </c>
    </row>
    <row r="9" spans="1:12">
      <c r="B9" s="17" t="s">
        <v>53</v>
      </c>
      <c r="C9" s="16"/>
      <c r="D9" s="16"/>
      <c r="E9" s="16"/>
      <c r="F9" s="15"/>
      <c r="G9" s="15"/>
      <c r="H9" s="17" t="s">
        <v>67</v>
      </c>
      <c r="I9" s="15"/>
      <c r="J9" s="17" t="s">
        <v>64</v>
      </c>
      <c r="K9" s="15"/>
      <c r="L9" s="17" t="s">
        <v>64</v>
      </c>
    </row>
    <row r="10" spans="1:12">
      <c r="B10" s="15"/>
      <c r="C10" s="16"/>
      <c r="D10" s="16"/>
      <c r="E10" s="16"/>
      <c r="F10" s="15"/>
      <c r="G10" s="16"/>
      <c r="H10" s="15" t="s">
        <v>66</v>
      </c>
      <c r="I10" s="16"/>
      <c r="J10" s="15" t="s">
        <v>66</v>
      </c>
      <c r="K10" s="16"/>
      <c r="L10" s="15" t="s">
        <v>66</v>
      </c>
    </row>
    <row r="11" spans="1:12" ht="10.5" customHeight="1">
      <c r="A11" s="415" t="s">
        <v>54</v>
      </c>
      <c r="B11" s="17"/>
      <c r="C11" s="16"/>
      <c r="D11" s="18"/>
      <c r="E11" s="16"/>
      <c r="F11" s="17"/>
      <c r="G11" s="16"/>
      <c r="H11" s="18"/>
      <c r="I11" s="16"/>
      <c r="J11" s="18"/>
      <c r="K11" s="16"/>
      <c r="L11" s="18"/>
    </row>
    <row r="12" spans="1:12" ht="10.5" customHeight="1">
      <c r="A12" s="415"/>
      <c r="B12" s="17"/>
      <c r="C12" s="16"/>
      <c r="D12" s="19" t="s">
        <v>40</v>
      </c>
      <c r="E12" s="16"/>
      <c r="F12" s="17"/>
      <c r="G12" s="16"/>
      <c r="H12" s="18"/>
      <c r="I12" s="16"/>
      <c r="J12" s="20"/>
      <c r="K12" s="16"/>
      <c r="L12" s="20"/>
    </row>
    <row r="13" spans="1:12" s="12" customFormat="1" ht="10.5" customHeight="1">
      <c r="A13" s="415"/>
      <c r="B13" s="21" t="s">
        <v>19</v>
      </c>
      <c r="C13" s="22"/>
      <c r="D13" s="23" t="s">
        <v>73</v>
      </c>
      <c r="E13" s="22"/>
      <c r="F13" s="21"/>
      <c r="G13" s="22"/>
      <c r="H13" s="24"/>
      <c r="I13" s="22"/>
      <c r="J13" s="24"/>
      <c r="K13" s="22"/>
      <c r="L13" s="24"/>
    </row>
    <row r="14" spans="1:12" s="12" customFormat="1" ht="10.5" customHeight="1">
      <c r="A14" s="415"/>
      <c r="B14" s="21" t="s">
        <v>7</v>
      </c>
      <c r="C14" s="22"/>
      <c r="D14" s="23" t="s">
        <v>74</v>
      </c>
      <c r="E14" s="22"/>
      <c r="F14" s="21"/>
      <c r="G14" s="22"/>
      <c r="H14" s="24"/>
      <c r="I14" s="22"/>
      <c r="J14" s="24"/>
      <c r="K14" s="22"/>
      <c r="L14" s="24"/>
    </row>
    <row r="15" spans="1:12" s="12" customFormat="1" ht="10.5" customHeight="1">
      <c r="A15" s="415"/>
      <c r="B15" s="21" t="s">
        <v>8</v>
      </c>
      <c r="C15" s="22"/>
      <c r="D15" s="23" t="s">
        <v>75</v>
      </c>
      <c r="E15" s="22"/>
      <c r="F15" s="21"/>
      <c r="G15" s="22"/>
      <c r="H15" s="24"/>
      <c r="I15" s="22"/>
      <c r="J15" s="24"/>
      <c r="K15" s="22"/>
      <c r="L15" s="24"/>
    </row>
    <row r="16" spans="1:12" s="12" customFormat="1" ht="10.5" customHeight="1">
      <c r="A16" s="415"/>
      <c r="B16" s="21" t="s">
        <v>9</v>
      </c>
      <c r="C16" s="22"/>
      <c r="D16" s="23" t="s">
        <v>76</v>
      </c>
      <c r="E16" s="22"/>
      <c r="F16" s="21"/>
      <c r="G16" s="22"/>
      <c r="H16" s="24"/>
      <c r="I16" s="22"/>
      <c r="J16" s="24"/>
      <c r="K16" s="22"/>
      <c r="L16" s="24"/>
    </row>
    <row r="17" spans="1:14" s="12" customFormat="1" ht="10.5" customHeight="1">
      <c r="A17" s="415"/>
      <c r="B17" s="21" t="s">
        <v>10</v>
      </c>
      <c r="C17" s="22"/>
      <c r="D17" s="23" t="s">
        <v>42</v>
      </c>
      <c r="E17" s="22"/>
      <c r="F17" s="21"/>
      <c r="G17" s="22"/>
      <c r="H17" s="24"/>
      <c r="I17" s="22"/>
      <c r="J17" s="24"/>
      <c r="K17" s="22"/>
      <c r="L17" s="24"/>
    </row>
    <row r="18" spans="1:14" s="12" customFormat="1" ht="10.5" customHeight="1">
      <c r="A18" s="415"/>
      <c r="B18" s="21"/>
      <c r="C18" s="22"/>
      <c r="D18" s="23"/>
      <c r="E18" s="22"/>
      <c r="F18" s="21"/>
      <c r="G18" s="22"/>
      <c r="H18" s="24"/>
      <c r="I18" s="22"/>
      <c r="J18" s="24"/>
      <c r="K18" s="22"/>
      <c r="L18" s="24"/>
    </row>
    <row r="19" spans="1:14" s="12" customFormat="1" ht="10.5" customHeight="1">
      <c r="A19" s="415"/>
      <c r="B19" s="21"/>
      <c r="C19" s="22"/>
      <c r="D19" s="23"/>
      <c r="E19" s="22"/>
      <c r="F19" s="21"/>
      <c r="G19" s="22"/>
      <c r="H19" s="24"/>
      <c r="I19" s="22"/>
      <c r="J19" s="24"/>
      <c r="K19" s="22"/>
      <c r="L19" s="24"/>
    </row>
    <row r="20" spans="1:14" s="3" customFormat="1" ht="10.5" customHeight="1">
      <c r="A20" s="415"/>
      <c r="B20" s="17" t="s">
        <v>11</v>
      </c>
      <c r="C20" s="25"/>
      <c r="D20" s="26" t="s">
        <v>57</v>
      </c>
      <c r="E20" s="25"/>
      <c r="F20" s="27"/>
      <c r="G20" s="25"/>
      <c r="H20" s="28">
        <f>SUM(H13:H19)</f>
        <v>0</v>
      </c>
      <c r="I20" s="25"/>
      <c r="J20" s="28">
        <f>SUM(J13:J19)</f>
        <v>0</v>
      </c>
      <c r="K20" s="25"/>
      <c r="L20" s="28">
        <f>SUM(L13:L19)</f>
        <v>0</v>
      </c>
    </row>
    <row r="21" spans="1:14" ht="10.5" customHeight="1">
      <c r="A21" s="415"/>
      <c r="B21" s="17"/>
      <c r="C21" s="16"/>
      <c r="D21" s="18"/>
      <c r="E21" s="16"/>
      <c r="F21" s="17"/>
      <c r="G21" s="16"/>
      <c r="H21" s="18"/>
      <c r="I21" s="16"/>
      <c r="J21" s="18"/>
      <c r="K21" s="16"/>
      <c r="L21" s="18"/>
    </row>
    <row r="22" spans="1:14" ht="10.5" customHeight="1">
      <c r="A22" s="415"/>
      <c r="B22" s="17"/>
      <c r="C22" s="16"/>
      <c r="D22" s="19" t="s">
        <v>26</v>
      </c>
      <c r="E22" s="16"/>
      <c r="F22" s="17"/>
      <c r="G22" s="16"/>
      <c r="H22" s="29"/>
      <c r="I22" s="16"/>
      <c r="J22" s="18"/>
      <c r="K22" s="16"/>
      <c r="L22" s="18"/>
    </row>
    <row r="23" spans="1:14" s="12" customFormat="1" ht="10.5" customHeight="1">
      <c r="A23" s="415"/>
      <c r="B23" s="21" t="s">
        <v>12</v>
      </c>
      <c r="C23" s="22"/>
      <c r="D23" s="23" t="s">
        <v>77</v>
      </c>
      <c r="E23" s="22"/>
      <c r="F23" s="21"/>
      <c r="G23" s="22"/>
      <c r="H23" s="24"/>
      <c r="I23" s="22"/>
      <c r="J23" s="24"/>
      <c r="K23" s="22"/>
      <c r="L23" s="24"/>
    </row>
    <row r="24" spans="1:14" s="12" customFormat="1" ht="10.5" customHeight="1">
      <c r="A24" s="415"/>
      <c r="B24" s="21" t="s">
        <v>13</v>
      </c>
      <c r="C24" s="22"/>
      <c r="D24" s="23" t="s">
        <v>78</v>
      </c>
      <c r="E24" s="22"/>
      <c r="F24" s="21"/>
      <c r="G24" s="22"/>
      <c r="H24" s="24"/>
      <c r="I24" s="22"/>
      <c r="J24" s="24"/>
      <c r="K24" s="22"/>
      <c r="L24" s="24"/>
      <c r="N24" s="5"/>
    </row>
    <row r="25" spans="1:14" s="12" customFormat="1" ht="10.5" customHeight="1">
      <c r="A25" s="415"/>
      <c r="B25" s="21" t="s">
        <v>14</v>
      </c>
      <c r="C25" s="22"/>
      <c r="D25" s="23" t="s">
        <v>79</v>
      </c>
      <c r="E25" s="22"/>
      <c r="F25" s="21"/>
      <c r="G25" s="22"/>
      <c r="H25" s="24"/>
      <c r="I25" s="22"/>
      <c r="J25" s="24"/>
      <c r="K25" s="22"/>
      <c r="L25" s="24"/>
      <c r="N25" s="5"/>
    </row>
    <row r="26" spans="1:14" s="12" customFormat="1" ht="10.5" customHeight="1">
      <c r="A26" s="415"/>
      <c r="B26" s="21" t="s">
        <v>15</v>
      </c>
      <c r="C26" s="22"/>
      <c r="D26" s="23" t="s">
        <v>80</v>
      </c>
      <c r="E26" s="22"/>
      <c r="F26" s="21"/>
      <c r="G26" s="22"/>
      <c r="H26" s="24"/>
      <c r="I26" s="22"/>
      <c r="J26" s="24"/>
      <c r="K26" s="22"/>
      <c r="L26" s="24"/>
      <c r="N26" s="5"/>
    </row>
    <row r="27" spans="1:14" s="12" customFormat="1" ht="10.5" customHeight="1">
      <c r="A27" s="415"/>
      <c r="B27" s="21" t="s">
        <v>16</v>
      </c>
      <c r="C27" s="22"/>
      <c r="D27" s="23" t="s">
        <v>27</v>
      </c>
      <c r="E27" s="22"/>
      <c r="F27" s="21"/>
      <c r="G27" s="22"/>
      <c r="H27" s="24"/>
      <c r="I27" s="22"/>
      <c r="J27" s="24"/>
      <c r="K27" s="22"/>
      <c r="L27" s="24"/>
      <c r="N27" s="5"/>
    </row>
    <row r="28" spans="1:14" s="12" customFormat="1" ht="10.5" customHeight="1">
      <c r="A28" s="415"/>
      <c r="B28" s="21"/>
      <c r="C28" s="22"/>
      <c r="D28" s="23"/>
      <c r="E28" s="22"/>
      <c r="F28" s="21"/>
      <c r="G28" s="22"/>
      <c r="H28" s="24"/>
      <c r="I28" s="22"/>
      <c r="J28" s="24"/>
      <c r="K28" s="22"/>
      <c r="L28" s="24"/>
    </row>
    <row r="29" spans="1:14" s="12" customFormat="1" ht="10.5" customHeight="1">
      <c r="A29" s="415"/>
      <c r="B29" s="21"/>
      <c r="C29" s="22"/>
      <c r="D29" s="23"/>
      <c r="E29" s="22"/>
      <c r="F29" s="21"/>
      <c r="G29" s="22"/>
      <c r="H29" s="24"/>
      <c r="I29" s="22"/>
      <c r="J29" s="24"/>
      <c r="K29" s="22"/>
      <c r="L29" s="24"/>
    </row>
    <row r="30" spans="1:14" ht="10.5" customHeight="1">
      <c r="A30" s="415"/>
      <c r="B30" s="17" t="s">
        <v>17</v>
      </c>
      <c r="C30" s="16"/>
      <c r="D30" s="26" t="s">
        <v>58</v>
      </c>
      <c r="E30" s="16"/>
      <c r="F30" s="17"/>
      <c r="G30" s="16"/>
      <c r="H30" s="28">
        <f>SUM(H23:H29)</f>
        <v>0</v>
      </c>
      <c r="I30" s="25"/>
      <c r="J30" s="28">
        <f>SUM(J23:J29)</f>
        <v>0</v>
      </c>
      <c r="K30" s="25"/>
      <c r="L30" s="28">
        <f>SUM(L23:L29)</f>
        <v>0</v>
      </c>
    </row>
    <row r="31" spans="1:14" ht="10.5" customHeight="1">
      <c r="A31" s="415"/>
      <c r="B31" s="17"/>
      <c r="C31" s="16"/>
      <c r="D31" s="26"/>
      <c r="E31" s="16"/>
      <c r="F31" s="17"/>
      <c r="G31" s="16"/>
      <c r="H31" s="18"/>
      <c r="I31" s="25"/>
      <c r="J31" s="18"/>
      <c r="K31" s="25"/>
      <c r="L31" s="18"/>
    </row>
    <row r="32" spans="1:14" ht="10.5" customHeight="1">
      <c r="A32" s="415"/>
      <c r="B32" s="17" t="s">
        <v>18</v>
      </c>
      <c r="C32" s="16"/>
      <c r="D32" s="26" t="s">
        <v>39</v>
      </c>
      <c r="E32" s="16"/>
      <c r="F32" s="17"/>
      <c r="G32" s="16"/>
      <c r="H32" s="28">
        <f>H20-H30</f>
        <v>0</v>
      </c>
      <c r="I32" s="25"/>
      <c r="J32" s="28">
        <f>J20-J30</f>
        <v>0</v>
      </c>
      <c r="K32" s="25"/>
      <c r="L32" s="28">
        <f>L20-L30</f>
        <v>0</v>
      </c>
    </row>
    <row r="33" spans="1:12" ht="10.5" customHeight="1">
      <c r="A33" s="415"/>
      <c r="B33" s="17"/>
      <c r="C33" s="16"/>
      <c r="D33" s="26"/>
      <c r="E33" s="16"/>
      <c r="F33" s="17"/>
      <c r="G33" s="16"/>
      <c r="H33" s="18"/>
      <c r="I33" s="25"/>
      <c r="J33" s="18"/>
      <c r="K33" s="25"/>
      <c r="L33" s="18"/>
    </row>
    <row r="34" spans="1:12" ht="10.5" customHeight="1">
      <c r="A34" s="415"/>
      <c r="B34" s="17" t="s">
        <v>33</v>
      </c>
      <c r="C34" s="16"/>
      <c r="D34" s="26" t="s">
        <v>59</v>
      </c>
      <c r="E34" s="16"/>
      <c r="F34" s="17"/>
      <c r="G34" s="16"/>
      <c r="H34" s="18"/>
      <c r="I34" s="25"/>
      <c r="J34" s="18"/>
      <c r="K34" s="25"/>
      <c r="L34" s="18"/>
    </row>
    <row r="35" spans="1:12" s="12" customFormat="1" ht="10.5" customHeight="1">
      <c r="A35" s="415"/>
      <c r="B35" s="21"/>
      <c r="C35" s="22"/>
      <c r="D35" s="30" t="s">
        <v>81</v>
      </c>
      <c r="E35" s="22"/>
      <c r="F35" s="21"/>
      <c r="G35" s="22"/>
      <c r="H35" s="24"/>
      <c r="I35" s="31"/>
      <c r="J35" s="24"/>
      <c r="K35" s="31"/>
      <c r="L35" s="24"/>
    </row>
    <row r="36" spans="1:12" s="12" customFormat="1" ht="10.5" customHeight="1">
      <c r="A36" s="415"/>
      <c r="B36" s="21"/>
      <c r="C36" s="22"/>
      <c r="D36" s="30" t="s">
        <v>82</v>
      </c>
      <c r="E36" s="22"/>
      <c r="F36" s="21"/>
      <c r="G36" s="22"/>
      <c r="H36" s="24"/>
      <c r="I36" s="31"/>
      <c r="J36" s="24"/>
      <c r="K36" s="31"/>
      <c r="L36" s="24"/>
    </row>
    <row r="37" spans="1:12" ht="10.5" customHeight="1">
      <c r="A37" s="415"/>
      <c r="B37" s="17"/>
      <c r="C37" s="16"/>
      <c r="D37" s="26"/>
      <c r="E37" s="16"/>
      <c r="F37" s="17"/>
      <c r="G37" s="16"/>
      <c r="H37" s="18"/>
      <c r="I37" s="25"/>
      <c r="J37" s="18"/>
      <c r="K37" s="25"/>
      <c r="L37" s="18"/>
    </row>
    <row r="38" spans="1:12" ht="10.5" customHeight="1">
      <c r="A38" s="415"/>
      <c r="B38" s="17" t="s">
        <v>22</v>
      </c>
      <c r="C38" s="16"/>
      <c r="D38" s="26" t="s">
        <v>60</v>
      </c>
      <c r="E38" s="16"/>
      <c r="F38" s="17"/>
      <c r="G38" s="16"/>
      <c r="H38" s="18"/>
      <c r="I38" s="25"/>
      <c r="J38" s="18"/>
      <c r="K38" s="25"/>
      <c r="L38" s="18"/>
    </row>
    <row r="39" spans="1:12" s="12" customFormat="1" ht="10.5" customHeight="1">
      <c r="A39" s="415"/>
      <c r="B39" s="21"/>
      <c r="C39" s="22"/>
      <c r="D39" s="30" t="s">
        <v>83</v>
      </c>
      <c r="E39" s="22"/>
      <c r="F39" s="21"/>
      <c r="G39" s="22"/>
      <c r="H39" s="24"/>
      <c r="I39" s="31"/>
      <c r="J39" s="24"/>
      <c r="K39" s="31"/>
      <c r="L39" s="24"/>
    </row>
    <row r="40" spans="1:12" s="12" customFormat="1" ht="10.5" customHeight="1">
      <c r="A40" s="415"/>
      <c r="B40" s="21"/>
      <c r="C40" s="22"/>
      <c r="D40" s="30" t="s">
        <v>84</v>
      </c>
      <c r="E40" s="22"/>
      <c r="F40" s="21"/>
      <c r="G40" s="22"/>
      <c r="H40" s="24"/>
      <c r="I40" s="31"/>
      <c r="J40" s="24"/>
      <c r="K40" s="31"/>
      <c r="L40" s="24"/>
    </row>
    <row r="41" spans="1:12" ht="10.5" customHeight="1">
      <c r="A41" s="415"/>
      <c r="B41" s="17"/>
      <c r="C41" s="16"/>
      <c r="D41" s="26"/>
      <c r="E41" s="16"/>
      <c r="F41" s="17"/>
      <c r="G41" s="16"/>
      <c r="H41" s="32"/>
      <c r="I41" s="25"/>
      <c r="J41" s="32"/>
      <c r="K41" s="25"/>
      <c r="L41" s="32"/>
    </row>
    <row r="42" spans="1:12" ht="10.5" customHeight="1">
      <c r="A42" s="415"/>
      <c r="B42" s="17" t="s">
        <v>23</v>
      </c>
      <c r="C42" s="16"/>
      <c r="D42" s="19" t="s">
        <v>85</v>
      </c>
      <c r="E42" s="16"/>
      <c r="F42" s="17"/>
      <c r="G42" s="16"/>
      <c r="H42" s="28">
        <f>H32+H35+H36-H39-H40</f>
        <v>0</v>
      </c>
      <c r="I42" s="25"/>
      <c r="J42" s="28">
        <f>J32+J35+J36-J39-J40</f>
        <v>0</v>
      </c>
      <c r="K42" s="25"/>
      <c r="L42" s="28">
        <f>L32+L35+L36-L39-L40</f>
        <v>0</v>
      </c>
    </row>
    <row r="43" spans="1:12" ht="10.5" customHeight="1">
      <c r="A43" s="415"/>
      <c r="B43" s="17"/>
      <c r="C43" s="16"/>
      <c r="D43" s="19"/>
      <c r="E43" s="16"/>
      <c r="F43" s="17"/>
      <c r="G43" s="16"/>
      <c r="H43" s="33"/>
      <c r="I43" s="25"/>
      <c r="J43" s="33"/>
      <c r="K43" s="25"/>
      <c r="L43" s="33"/>
    </row>
    <row r="44" spans="1:12" ht="10.5" customHeight="1">
      <c r="A44" s="415"/>
      <c r="B44" s="17" t="s">
        <v>24</v>
      </c>
      <c r="C44" s="16"/>
      <c r="D44" s="34" t="s">
        <v>86</v>
      </c>
      <c r="E44" s="16"/>
      <c r="F44" s="17"/>
      <c r="G44" s="16"/>
      <c r="H44" s="28">
        <f>L45</f>
        <v>0</v>
      </c>
      <c r="I44" s="25"/>
      <c r="J44" s="35"/>
      <c r="K44" s="25"/>
      <c r="L44" s="36"/>
    </row>
    <row r="45" spans="1:12" ht="10.5" customHeight="1">
      <c r="A45" s="415"/>
      <c r="B45" s="17" t="s">
        <v>25</v>
      </c>
      <c r="C45" s="16"/>
      <c r="D45" s="26" t="s">
        <v>87</v>
      </c>
      <c r="E45" s="16"/>
      <c r="F45" s="17"/>
      <c r="G45" s="16"/>
      <c r="H45" s="28">
        <f>H42+H44</f>
        <v>0</v>
      </c>
      <c r="I45" s="25"/>
      <c r="J45" s="28">
        <f>J42+J44</f>
        <v>0</v>
      </c>
      <c r="K45" s="25"/>
      <c r="L45" s="28">
        <f>L42+L44</f>
        <v>0</v>
      </c>
    </row>
    <row r="46" spans="1:12" ht="10.5" customHeight="1">
      <c r="A46" s="415"/>
      <c r="B46" s="17"/>
      <c r="C46" s="16"/>
      <c r="D46" s="26"/>
      <c r="E46" s="16"/>
      <c r="F46" s="17"/>
      <c r="G46" s="16"/>
      <c r="H46" s="33"/>
      <c r="I46" s="25"/>
      <c r="J46" s="37"/>
      <c r="K46" s="25"/>
      <c r="L46" s="37"/>
    </row>
    <row r="47" spans="1:12" ht="10.5" customHeight="1">
      <c r="A47" s="415"/>
      <c r="B47" s="17" t="s">
        <v>43</v>
      </c>
      <c r="C47" s="16"/>
      <c r="D47" s="26" t="s">
        <v>88</v>
      </c>
      <c r="E47" s="16"/>
      <c r="F47" s="17"/>
      <c r="G47" s="16"/>
      <c r="H47" s="33"/>
      <c r="I47" s="25"/>
      <c r="J47" s="33"/>
      <c r="K47" s="25"/>
      <c r="L47" s="33"/>
    </row>
    <row r="48" spans="1:12" s="12" customFormat="1" ht="10.5" customHeight="1">
      <c r="A48" s="415"/>
      <c r="B48" s="21"/>
      <c r="C48" s="22"/>
      <c r="D48" s="30" t="s">
        <v>28</v>
      </c>
      <c r="E48" s="22"/>
      <c r="F48" s="21"/>
      <c r="G48" s="22"/>
      <c r="H48" s="24"/>
      <c r="I48" s="31"/>
      <c r="J48" s="24"/>
      <c r="K48" s="31"/>
      <c r="L48" s="24"/>
    </row>
    <row r="49" spans="1:12" s="12" customFormat="1" ht="10.5" customHeight="1">
      <c r="A49" s="415"/>
      <c r="B49" s="21"/>
      <c r="C49" s="22"/>
      <c r="D49" s="30" t="s">
        <v>29</v>
      </c>
      <c r="E49" s="22"/>
      <c r="F49" s="21"/>
      <c r="G49" s="22"/>
      <c r="H49" s="24"/>
      <c r="I49" s="31"/>
      <c r="J49" s="24"/>
      <c r="K49" s="31"/>
      <c r="L49" s="24"/>
    </row>
    <row r="50" spans="1:12" s="12" customFormat="1" ht="10.5" customHeight="1">
      <c r="A50" s="415"/>
      <c r="B50" s="21"/>
      <c r="C50" s="22"/>
      <c r="D50" s="30" t="s">
        <v>30</v>
      </c>
      <c r="E50" s="22"/>
      <c r="F50" s="21"/>
      <c r="G50" s="22"/>
      <c r="H50" s="24"/>
      <c r="I50" s="31"/>
      <c r="J50" s="24"/>
      <c r="K50" s="31"/>
      <c r="L50" s="24"/>
    </row>
    <row r="51" spans="1:12" s="12" customFormat="1" ht="10.5" customHeight="1">
      <c r="A51" s="415"/>
      <c r="B51" s="21"/>
      <c r="C51" s="22"/>
      <c r="D51" s="30" t="s">
        <v>31</v>
      </c>
      <c r="E51" s="22"/>
      <c r="F51" s="21"/>
      <c r="G51" s="22"/>
      <c r="H51" s="24"/>
      <c r="I51" s="31"/>
      <c r="J51" s="24"/>
      <c r="K51" s="31"/>
      <c r="L51" s="24"/>
    </row>
    <row r="52" spans="1:12" s="12" customFormat="1" ht="10.5" customHeight="1">
      <c r="A52" s="415"/>
      <c r="B52" s="21"/>
      <c r="C52" s="22"/>
      <c r="D52" s="30" t="s">
        <v>32</v>
      </c>
      <c r="E52" s="22"/>
      <c r="F52" s="21"/>
      <c r="G52" s="22"/>
      <c r="H52" s="24"/>
      <c r="I52" s="31"/>
      <c r="J52" s="24"/>
      <c r="K52" s="31"/>
      <c r="L52" s="24"/>
    </row>
    <row r="53" spans="1:12" s="12" customFormat="1" ht="10.5" customHeight="1">
      <c r="A53" s="415"/>
      <c r="B53" s="21"/>
      <c r="C53" s="22"/>
      <c r="D53" s="30"/>
      <c r="E53" s="22"/>
      <c r="F53" s="21"/>
      <c r="G53" s="22"/>
      <c r="H53" s="24"/>
      <c r="I53" s="31"/>
      <c r="J53" s="24"/>
      <c r="K53" s="31"/>
      <c r="L53" s="24"/>
    </row>
    <row r="54" spans="1:12" ht="10.5" customHeight="1">
      <c r="A54" s="415"/>
      <c r="B54" s="17" t="s">
        <v>44</v>
      </c>
      <c r="C54" s="16"/>
      <c r="D54" s="26" t="s">
        <v>89</v>
      </c>
      <c r="E54" s="16"/>
      <c r="F54" s="17"/>
      <c r="G54" s="16"/>
      <c r="H54" s="28">
        <f>SUM(H48:H53)</f>
        <v>0</v>
      </c>
      <c r="I54" s="25"/>
      <c r="J54" s="28">
        <f>SUM(J48:J53)</f>
        <v>0</v>
      </c>
      <c r="K54" s="25"/>
      <c r="L54" s="28">
        <f>SUM(L47:L53)</f>
        <v>0</v>
      </c>
    </row>
    <row r="55" spans="1:12" ht="10.5" customHeight="1">
      <c r="A55" s="415"/>
      <c r="B55" s="17"/>
      <c r="C55" s="16"/>
      <c r="D55" s="17"/>
      <c r="E55" s="16"/>
      <c r="F55" s="17"/>
      <c r="G55" s="16"/>
      <c r="H55" s="37" t="str">
        <f>IF((H45-H54)=0,"")</f>
        <v/>
      </c>
      <c r="I55" s="25"/>
      <c r="J55" s="37" t="str">
        <f>IF((J45-J54)=0,"")</f>
        <v/>
      </c>
      <c r="K55" s="25"/>
      <c r="L55" s="37"/>
    </row>
    <row r="56" spans="1:12">
      <c r="A56" s="13"/>
    </row>
  </sheetData>
  <sheetProtection insertRows="0" deleteColumns="0"/>
  <dataConsolidate/>
  <mergeCells count="5">
    <mergeCell ref="A11:A55"/>
    <mergeCell ref="A2:L2"/>
    <mergeCell ref="A3:L3"/>
    <mergeCell ref="A4:L4"/>
    <mergeCell ref="A5:L5"/>
  </mergeCells>
  <dataValidations count="23">
    <dataValidation allowBlank="1" showInputMessage="1" showErrorMessage="1" promptTitle="Comparatives" prompt="Not all entities will need to provide comparative figures, please read Appendix B of the Tier 4 not-for-profit standard." sqref="L7:L8" xr:uid="{00000000-0002-0000-0300-000000000000}"/>
    <dataValidation type="whole" errorStyle="warning" allowBlank="1" showInputMessage="1" showErrorMessage="1" errorTitle="Attention" error="Enter whole dollars only._x000a_Did you mean to enter a negative number?_x000a_" promptTitle="Actual Last Year" prompt="Please enter whole dollars only." sqref="L35:L36 L39:L40 L48:L53 L13:L19 L23:L29" xr:uid="{00000000-0002-0000-0300-000001000000}">
      <formula1>0</formula1>
      <formula2>10000000</formula2>
    </dataValidation>
    <dataValidation type="whole" errorStyle="warning" allowBlank="1" showInputMessage="1" showErrorMessage="1" errorTitle="Attention" error="Enter whole dollars only._x000a_Did you mean to enter a negative number?_x000a_" promptTitle="Actual This Year" prompt="Please enter whole dollars only." sqref="H35:H36 H39:H40 H48:H53 H13:H19 H23:H29" xr:uid="{00000000-0002-0000-0300-000002000000}">
      <formula1>0</formula1>
      <formula2>10000000</formula2>
    </dataValidation>
    <dataValidation allowBlank="1" showInputMessage="1" showErrorMessage="1" promptTitle="Guidance" prompt="For assistance completing the template please refer to EG A6." sqref="B9" xr:uid="{00000000-0002-0000-0300-000003000000}"/>
    <dataValidation type="textLength" allowBlank="1" showInputMessage="1" showErrorMessage="1" errorTitle="Attention" error="Maximum of 8 characters only." promptTitle="Guidance" prompt="For assistance completing the template please refer to EG A6." sqref="B7 B13:B17 B20 B23:B27 B30 B32 B34 B38 B42 B44:B45 B47 B54" xr:uid="{00000000-0002-0000-0300-000004000000}">
      <formula1>1</formula1>
      <formula2>8</formula2>
    </dataValidation>
    <dataValidation allowBlank="1" showInputMessage="1" showErrorMessage="1" promptTitle="Bank and cash at end of year" prompt="Do not enter the amount, will calculate total for you." sqref="H45 J45 L45" xr:uid="{00000000-0002-0000-0300-000005000000}"/>
    <dataValidation allowBlank="1" showInputMessage="1" showErrorMessage="1" promptTitle="Increase(decrease) in cash" prompt="Do not enter the amount, will calculate difference for you." sqref="H42 J42 L42" xr:uid="{00000000-0002-0000-0300-000006000000}"/>
    <dataValidation allowBlank="1" showInputMessage="1" showErrorMessage="1" promptTitle="Operating Surplus or (Deficit)" prompt="Do not enter the amount, will calculate difference for you." sqref="H32 J32 L32" xr:uid="{00000000-0002-0000-0300-000007000000}"/>
    <dataValidation allowBlank="1" showInputMessage="1" showErrorMessage="1" promptTitle="Total Operating Payments" prompt="Do not enter the amount, will calculate total for you." sqref="H30 J30 L30" xr:uid="{00000000-0002-0000-0300-000008000000}"/>
    <dataValidation allowBlank="1" showInputMessage="1" showErrorMessage="1" promptTitle="Total Operating Receipts" prompt="Do not enter the amount, will calculate a total for you." sqref="H20 J20 L20" xr:uid="{00000000-0002-0000-0300-000009000000}"/>
    <dataValidation type="whole" allowBlank="1" showInputMessage="1" showErrorMessage="1" errorTitle="Attention" error="Enter whole dollars only._x000a_Negative numbers not accepted." promptTitle="Actual This Year" prompt="please enter whole dollars only." sqref="H22" xr:uid="{00000000-0002-0000-0300-00000A000000}">
      <formula1>0</formula1>
      <formula2>10000000</formula2>
    </dataValidation>
    <dataValidation type="whole" errorStyle="warning" allowBlank="1" showInputMessage="1" showErrorMessage="1" errorTitle="Attention" error="Enter whole dollars only._x000a_Negative numbers not accepted." promptTitle="Budget This Year" prompt="This is an OPTIONAL field allowing the entity to enter its budget." sqref="J39:J40 J35:J36 J44 J48:J53 J13:J19 J23:J29" xr:uid="{00000000-0002-0000-0300-00000B000000}">
      <formula1>0</formula1>
      <formula2>10000000</formula2>
    </dataValidation>
    <dataValidation allowBlank="1" showInputMessage="1" showErrorMessage="1" promptTitle="Budget This Year" prompt="This is an OPTIONAL field allowing the entity to enter its budget." sqref="J7" xr:uid="{00000000-0002-0000-0300-00000C000000}"/>
    <dataValidation type="whole" errorStyle="warning" allowBlank="1" showInputMessage="1" showErrorMessage="1" errorTitle="Attention" error="Enter whole dollars only._x000a_Did you mean to enter a negative number?_x000a_" promptTitle="Amount" prompt="Please enter whole dollars only." sqref="L44" xr:uid="{00000000-0002-0000-0300-00000D000000}">
      <formula1>0</formula1>
      <formula2>10000000</formula2>
    </dataValidation>
    <dataValidation allowBlank="1" showInputMessage="1" showErrorMessage="1" promptTitle="Cash at beginning" prompt="DO NOT ENTER AMOUNT will pick up from last year." sqref="H44" xr:uid="{00000000-0002-0000-0300-00000E000000}"/>
    <dataValidation type="list" allowBlank="1" showInputMessage="1" showErrorMessage="1" promptTitle="Cash" prompt="Please select item from the drop down list provided.The list can be edited in the green &quot;lists&quot; tab." sqref="D48:D53" xr:uid="{00000000-0002-0000-0300-00000F000000}">
      <formula1>Resources1</formula1>
    </dataValidation>
    <dataValidation allowBlank="1" showInputMessage="1" showErrorMessage="1" prompt="This cell checks your cash agrees." sqref="H55 L55 J55" xr:uid="{00000000-0002-0000-0300-000010000000}"/>
    <dataValidation allowBlank="1" showInputMessage="1" showErrorMessage="1" promptTitle="Payments" prompt="DO NOT ENTER HERE,complete Note 2" sqref="N27 N24:N25" xr:uid="{00000000-0002-0000-0300-000011000000}"/>
    <dataValidation allowBlank="1" showInputMessage="1" showErrorMessage="1" promptTitle="Payments" prompt="ENTER your total grants and donation payments here." sqref="N26" xr:uid="{00000000-0002-0000-0300-000012000000}"/>
    <dataValidation type="textLength" allowBlank="1" showInputMessage="1" showErrorMessage="1" errorTitle="Attention" error="Maximum of 8 characters only." promptTitle="Guidance" prompt="For assistance completing the template please refer to the attached guidance notes." sqref="B8 B31 B33 B35:B37 B39:B41 B43 B46 B48:B53 B55 B18:B19 B28:B29" xr:uid="{00000000-0002-0000-0300-000013000000}">
      <formula1>1</formula1>
      <formula2>8</formula2>
    </dataValidation>
    <dataValidation allowBlank="1" showInputMessage="1" showErrorMessage="1" promptTitle="Operating Receipts" prompt="The minimum categories are shown here, an entity may disaggregate these or add further categories." sqref="D13:D19" xr:uid="{00000000-0002-0000-0300-000014000000}"/>
    <dataValidation type="list" allowBlank="1" showInputMessage="1" showErrorMessage="1" errorTitle="Income List" error="Please select a Income type from the drop down box, additonal items can be added to the list under the list sheet." sqref="N14:N19" xr:uid="{00000000-0002-0000-0300-000015000000}">
      <formula1>Income</formula1>
    </dataValidation>
    <dataValidation allowBlank="1" showInputMessage="1" showErrorMessage="1" promptTitle="Operating Payments" prompt="The minimum categories are shown here, an entity may disaggregate these or add further categories." sqref="D23:D29" xr:uid="{00000000-0002-0000-0300-000016000000}"/>
  </dataValidations>
  <pageMargins left="0.25" right="0.25" top="0.75" bottom="0.75" header="0.3" footer="0.3"/>
  <pageSetup paperSize="9" firstPageNumber="5" orientation="portrait" cellComments="asDisplayed" useFirstPageNumber="1" r:id="rId1"/>
  <headerFooter>
    <oddFooter>Page &amp;P</oddFooter>
  </headerFooter>
  <legacyDrawing r:id="rId2"/>
  <legacyDrawingHF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2:M58"/>
  <sheetViews>
    <sheetView showGridLines="0" showZeros="0" tabSelected="1" view="pageBreakPreview" topLeftCell="A48" zoomScale="130" zoomScaleNormal="130" zoomScaleSheetLayoutView="130" zoomScalePageLayoutView="40" workbookViewId="0">
      <selection activeCell="G46" sqref="G46"/>
    </sheetView>
  </sheetViews>
  <sheetFormatPr defaultColWidth="8.88671875" defaultRowHeight="13.8"/>
  <cols>
    <col min="1" max="1" width="8.88671875" style="2"/>
    <col min="2" max="2" width="2.6640625" style="1" customWidth="1"/>
    <col min="3" max="3" width="57.109375" style="1" customWidth="1"/>
    <col min="4" max="4" width="2.6640625" style="1" customWidth="1"/>
    <col min="5" max="5" width="5.6640625" style="2" customWidth="1"/>
    <col min="6" max="6" width="2.6640625" style="1" customWidth="1"/>
    <col min="7" max="7" width="15.6640625" style="323" customWidth="1"/>
    <col min="8" max="8" width="2.6640625" style="1" customWidth="1"/>
    <col min="9" max="9" width="15.6640625" style="174" customWidth="1"/>
    <col min="10" max="10" width="2.6640625" style="1" customWidth="1"/>
    <col min="11" max="11" width="15.6640625" style="174" customWidth="1"/>
    <col min="12" max="16384" width="8.88671875" style="1"/>
  </cols>
  <sheetData>
    <row r="2" spans="1:11" ht="20.399999999999999" customHeight="1">
      <c r="A2" s="422" t="str">
        <f>Content!B21</f>
        <v>អង្គការ ដៃគូអភិវឌ្ឍន៍ អេរិក្ស</v>
      </c>
      <c r="B2" s="422"/>
      <c r="C2" s="422"/>
      <c r="D2" s="422"/>
      <c r="E2" s="422"/>
      <c r="F2" s="422"/>
      <c r="G2" s="422"/>
      <c r="H2" s="422"/>
      <c r="I2" s="422"/>
      <c r="J2" s="422"/>
      <c r="K2" s="422"/>
    </row>
    <row r="3" spans="1:11" ht="17.399999999999999" customHeight="1">
      <c r="A3" s="419" t="str">
        <f>Content!B22</f>
        <v>ERIKSHJALPEN</v>
      </c>
      <c r="B3" s="419"/>
      <c r="C3" s="419"/>
      <c r="D3" s="419"/>
      <c r="E3" s="419"/>
      <c r="F3" s="419"/>
      <c r="G3" s="419"/>
      <c r="H3" s="419"/>
      <c r="I3" s="419"/>
      <c r="J3" s="419"/>
      <c r="K3" s="419"/>
    </row>
    <row r="4" spans="1:11" ht="24.75" customHeight="1">
      <c r="A4" s="422" t="s">
        <v>130</v>
      </c>
      <c r="B4" s="422"/>
      <c r="C4" s="422"/>
      <c r="D4" s="422"/>
      <c r="E4" s="422"/>
      <c r="F4" s="422"/>
      <c r="G4" s="422"/>
      <c r="H4" s="422"/>
      <c r="I4" s="422"/>
      <c r="J4" s="422"/>
      <c r="K4" s="422"/>
    </row>
    <row r="5" spans="1:11" ht="24.75" customHeight="1">
      <c r="A5" s="419" t="s">
        <v>21</v>
      </c>
      <c r="B5" s="419"/>
      <c r="C5" s="419"/>
      <c r="D5" s="419"/>
      <c r="E5" s="419"/>
      <c r="F5" s="419"/>
      <c r="G5" s="419"/>
      <c r="H5" s="419"/>
      <c r="I5" s="419"/>
      <c r="J5" s="419"/>
      <c r="K5" s="419"/>
    </row>
    <row r="6" spans="1:11" ht="24.75" customHeight="1">
      <c r="A6" s="422" t="s">
        <v>131</v>
      </c>
      <c r="B6" s="422"/>
      <c r="C6" s="422"/>
      <c r="D6" s="422"/>
      <c r="E6" s="422"/>
      <c r="F6" s="422"/>
      <c r="G6" s="422"/>
      <c r="H6" s="422"/>
      <c r="I6" s="422"/>
      <c r="J6" s="422"/>
      <c r="K6" s="422"/>
    </row>
    <row r="7" spans="1:11" ht="24.75" customHeight="1">
      <c r="A7" s="419" t="s">
        <v>36</v>
      </c>
      <c r="B7" s="419"/>
      <c r="C7" s="419"/>
      <c r="D7" s="419"/>
      <c r="E7" s="419"/>
      <c r="F7" s="419"/>
      <c r="G7" s="419"/>
      <c r="H7" s="419"/>
      <c r="I7" s="419"/>
      <c r="J7" s="419"/>
      <c r="K7" s="419"/>
    </row>
    <row r="8" spans="1:11" ht="24.75" customHeight="1">
      <c r="A8" s="1"/>
      <c r="B8" s="115"/>
      <c r="C8" s="116" t="s">
        <v>101</v>
      </c>
      <c r="D8" s="227"/>
      <c r="E8" s="423" t="str">
        <f>Content!B30</f>
        <v>31 ធ្នូ 2023</v>
      </c>
      <c r="F8" s="423"/>
      <c r="G8" s="423"/>
      <c r="H8" s="115"/>
      <c r="I8" s="179"/>
      <c r="J8" s="115"/>
      <c r="K8" s="179"/>
    </row>
    <row r="9" spans="1:11" ht="24.75" customHeight="1">
      <c r="A9" s="1"/>
      <c r="B9" s="117"/>
      <c r="C9" s="118" t="s">
        <v>51</v>
      </c>
      <c r="D9" s="228"/>
      <c r="E9" s="423"/>
      <c r="F9" s="423"/>
      <c r="G9" s="423"/>
      <c r="H9" s="117"/>
      <c r="I9" s="180"/>
      <c r="J9" s="117"/>
      <c r="K9" s="180"/>
    </row>
    <row r="11" spans="1:11" ht="14.4">
      <c r="K11" s="181"/>
    </row>
    <row r="12" spans="1:11" s="130" customFormat="1" ht="43.5" customHeight="1">
      <c r="A12" s="82"/>
      <c r="B12" s="119"/>
      <c r="C12" s="119"/>
      <c r="D12" s="119"/>
      <c r="E12" s="362" t="s">
        <v>132</v>
      </c>
      <c r="F12" s="82"/>
      <c r="G12" s="324" t="s">
        <v>252</v>
      </c>
      <c r="H12" s="82"/>
      <c r="I12" s="89" t="s">
        <v>251</v>
      </c>
      <c r="J12" s="83"/>
      <c r="K12" s="89" t="s">
        <v>252</v>
      </c>
    </row>
    <row r="13" spans="1:11" s="130" customFormat="1" ht="43.5" customHeight="1">
      <c r="A13" s="119"/>
      <c r="B13" s="119"/>
      <c r="C13" s="119"/>
      <c r="D13" s="119"/>
      <c r="E13" s="420"/>
      <c r="F13" s="82"/>
      <c r="G13" s="324" t="s">
        <v>190</v>
      </c>
      <c r="H13" s="82"/>
      <c r="I13" s="89" t="s">
        <v>190</v>
      </c>
      <c r="J13" s="83"/>
      <c r="K13" s="89" t="s">
        <v>191</v>
      </c>
    </row>
    <row r="14" spans="1:11" s="130" customFormat="1" ht="45" customHeight="1">
      <c r="A14" s="82"/>
      <c r="B14" s="119"/>
      <c r="C14" s="119"/>
      <c r="D14" s="119"/>
      <c r="E14" s="421"/>
      <c r="F14" s="82"/>
      <c r="G14" s="324" t="s">
        <v>284</v>
      </c>
      <c r="H14" s="82"/>
      <c r="I14" s="89" t="s">
        <v>284</v>
      </c>
      <c r="J14" s="83"/>
      <c r="K14" s="89" t="s">
        <v>284</v>
      </c>
    </row>
    <row r="15" spans="1:11" ht="15.6">
      <c r="A15" s="4"/>
      <c r="B15"/>
      <c r="C15"/>
      <c r="D15"/>
      <c r="E15" s="4"/>
      <c r="F15"/>
      <c r="G15" s="325"/>
      <c r="H15"/>
      <c r="I15" s="175"/>
      <c r="J15"/>
      <c r="K15" s="175"/>
    </row>
    <row r="16" spans="1:11" ht="42" customHeight="1">
      <c r="A16" s="87"/>
      <c r="B16"/>
      <c r="C16" s="120" t="s">
        <v>243</v>
      </c>
      <c r="D16"/>
      <c r="E16" s="121"/>
      <c r="F16"/>
      <c r="G16" s="326"/>
      <c r="H16"/>
      <c r="I16" s="176"/>
      <c r="J16"/>
      <c r="K16" s="176"/>
    </row>
    <row r="17" spans="1:13" s="130" customFormat="1" ht="42" customHeight="1">
      <c r="A17" s="122" t="s">
        <v>172</v>
      </c>
      <c r="B17" s="119"/>
      <c r="C17" s="138" t="s">
        <v>253</v>
      </c>
      <c r="D17" s="119"/>
      <c r="E17" s="148"/>
      <c r="F17" s="119"/>
      <c r="G17" s="283">
        <f>PL!K7</f>
        <v>1022005.725</v>
      </c>
      <c r="H17" s="152"/>
      <c r="I17" s="177">
        <v>995280</v>
      </c>
      <c r="J17" s="152"/>
      <c r="K17" s="177">
        <v>725906</v>
      </c>
    </row>
    <row r="18" spans="1:13" s="130" customFormat="1" ht="42" customHeight="1">
      <c r="A18" s="122" t="s">
        <v>171</v>
      </c>
      <c r="B18" s="119"/>
      <c r="C18" s="138" t="s">
        <v>254</v>
      </c>
      <c r="D18" s="119"/>
      <c r="E18" s="148"/>
      <c r="F18" s="119"/>
      <c r="G18" s="283">
        <v>0</v>
      </c>
      <c r="H18" s="152"/>
      <c r="I18" s="177">
        <v>0</v>
      </c>
      <c r="J18" s="152"/>
      <c r="K18" s="177"/>
    </row>
    <row r="19" spans="1:13" s="130" customFormat="1" ht="42" customHeight="1">
      <c r="A19" s="122" t="s">
        <v>170</v>
      </c>
      <c r="B19" s="119"/>
      <c r="C19" s="138" t="s">
        <v>255</v>
      </c>
      <c r="D19" s="119"/>
      <c r="E19" s="148"/>
      <c r="F19" s="119"/>
      <c r="G19" s="283">
        <v>0</v>
      </c>
      <c r="H19" s="152"/>
      <c r="I19" s="177">
        <v>0</v>
      </c>
      <c r="J19" s="152"/>
      <c r="K19" s="177"/>
    </row>
    <row r="20" spans="1:13" s="130" customFormat="1" ht="42" customHeight="1">
      <c r="A20" s="122" t="s">
        <v>169</v>
      </c>
      <c r="B20" s="119"/>
      <c r="C20" s="138" t="s">
        <v>256</v>
      </c>
      <c r="D20" s="119"/>
      <c r="E20" s="148"/>
      <c r="F20" s="119"/>
      <c r="G20" s="283">
        <v>0</v>
      </c>
      <c r="H20" s="152"/>
      <c r="I20" s="177">
        <v>0</v>
      </c>
      <c r="J20" s="152"/>
      <c r="K20" s="177"/>
    </row>
    <row r="21" spans="1:13" s="130" customFormat="1" ht="42" customHeight="1">
      <c r="A21" s="122" t="s">
        <v>168</v>
      </c>
      <c r="B21" s="119"/>
      <c r="C21" s="138" t="s">
        <v>257</v>
      </c>
      <c r="D21" s="119"/>
      <c r="E21" s="148"/>
      <c r="F21" s="119"/>
      <c r="G21" s="283">
        <f>PL!K8</f>
        <v>523.73784999999998</v>
      </c>
      <c r="H21" s="152"/>
      <c r="I21" s="177">
        <v>0</v>
      </c>
      <c r="J21" s="152"/>
      <c r="K21" s="177"/>
    </row>
    <row r="22" spans="1:13" ht="12.75" customHeight="1">
      <c r="A22" s="87"/>
      <c r="B22"/>
      <c r="C22" s="139"/>
      <c r="D22"/>
      <c r="E22" s="87"/>
      <c r="F22"/>
      <c r="G22" s="327"/>
      <c r="H22" s="153"/>
      <c r="I22" s="282"/>
      <c r="J22" s="153"/>
      <c r="K22" s="178"/>
    </row>
    <row r="23" spans="1:13" s="3" customFormat="1" ht="42" customHeight="1">
      <c r="A23" s="187" t="s">
        <v>167</v>
      </c>
      <c r="B23" s="123"/>
      <c r="C23" s="85" t="s">
        <v>136</v>
      </c>
      <c r="D23" s="123"/>
      <c r="E23" s="149"/>
      <c r="F23" s="123"/>
      <c r="G23" s="328">
        <f>SUM(G17:G22)</f>
        <v>1022529.46285</v>
      </c>
      <c r="H23" s="173"/>
      <c r="I23" s="172">
        <f>SUM(I17:I22)</f>
        <v>995280</v>
      </c>
      <c r="J23" s="173"/>
      <c r="K23" s="172">
        <f>SUM(K17:K22)</f>
        <v>725906</v>
      </c>
    </row>
    <row r="24" spans="1:13" ht="42" customHeight="1">
      <c r="A24" s="87"/>
      <c r="B24"/>
      <c r="C24" s="284" t="s">
        <v>137</v>
      </c>
      <c r="D24"/>
      <c r="E24" s="14"/>
      <c r="F24"/>
      <c r="G24" s="283"/>
      <c r="H24" s="153"/>
      <c r="I24" s="177"/>
      <c r="J24" s="153"/>
      <c r="K24" s="177"/>
    </row>
    <row r="25" spans="1:13" ht="42" customHeight="1">
      <c r="A25" s="187" t="s">
        <v>166</v>
      </c>
      <c r="B25"/>
      <c r="C25" s="140" t="s">
        <v>258</v>
      </c>
      <c r="D25"/>
      <c r="E25" s="14"/>
      <c r="F25"/>
      <c r="G25" s="283">
        <v>0</v>
      </c>
      <c r="H25" s="153"/>
      <c r="I25" s="283"/>
      <c r="J25" s="153"/>
      <c r="K25" s="177"/>
    </row>
    <row r="26" spans="1:13" ht="42" customHeight="1">
      <c r="A26" s="187" t="s">
        <v>165</v>
      </c>
      <c r="B26"/>
      <c r="C26" s="138" t="s">
        <v>259</v>
      </c>
      <c r="D26"/>
      <c r="E26" s="14"/>
      <c r="F26"/>
      <c r="G26" s="283">
        <f>PL!K12</f>
        <v>579980.00745000003</v>
      </c>
      <c r="H26" s="153"/>
      <c r="I26" s="177"/>
      <c r="J26" s="153"/>
      <c r="K26" s="177">
        <v>547627</v>
      </c>
      <c r="M26"/>
    </row>
    <row r="27" spans="1:13" ht="42" customHeight="1">
      <c r="A27" s="187" t="s">
        <v>164</v>
      </c>
      <c r="B27"/>
      <c r="C27" s="138" t="s">
        <v>260</v>
      </c>
      <c r="D27"/>
      <c r="E27" s="14"/>
      <c r="F27"/>
      <c r="G27" s="283">
        <f>PL!K18</f>
        <v>220223.82060000001</v>
      </c>
      <c r="H27" s="153"/>
      <c r="I27" s="177"/>
      <c r="J27" s="153"/>
      <c r="K27" s="177">
        <v>88221</v>
      </c>
      <c r="M27"/>
    </row>
    <row r="28" spans="1:13" ht="42" customHeight="1">
      <c r="A28" s="187" t="s">
        <v>163</v>
      </c>
      <c r="B28"/>
      <c r="C28" s="138" t="s">
        <v>261</v>
      </c>
      <c r="D28"/>
      <c r="E28" s="14"/>
      <c r="F28"/>
      <c r="G28" s="283">
        <v>0</v>
      </c>
      <c r="H28" s="153"/>
      <c r="I28" s="177"/>
      <c r="J28" s="153"/>
      <c r="K28" s="177"/>
      <c r="M28"/>
    </row>
    <row r="29" spans="1:13" ht="40.5" customHeight="1">
      <c r="A29" s="187" t="s">
        <v>162</v>
      </c>
      <c r="B29"/>
      <c r="C29" s="138" t="s">
        <v>262</v>
      </c>
      <c r="D29"/>
      <c r="E29" s="14"/>
      <c r="F29"/>
      <c r="G29" s="283">
        <f>PL!K31</f>
        <v>146399.78229999999</v>
      </c>
      <c r="H29" s="153"/>
      <c r="I29" s="177"/>
      <c r="J29" s="153"/>
      <c r="K29" s="177">
        <v>84061</v>
      </c>
      <c r="M29"/>
    </row>
    <row r="30" spans="1:13" ht="12.75" customHeight="1">
      <c r="A30" s="139"/>
      <c r="B30"/>
      <c r="C30" s="139"/>
      <c r="D30"/>
      <c r="E30" s="87"/>
      <c r="F30"/>
      <c r="G30" s="327"/>
      <c r="H30" s="153"/>
      <c r="I30" s="178"/>
      <c r="J30" s="153"/>
      <c r="K30" s="178"/>
    </row>
    <row r="31" spans="1:13" s="130" customFormat="1" ht="42" customHeight="1">
      <c r="A31" s="187" t="s">
        <v>161</v>
      </c>
      <c r="B31" s="119"/>
      <c r="C31" s="85" t="s">
        <v>138</v>
      </c>
      <c r="D31" s="119"/>
      <c r="E31" s="148"/>
      <c r="F31" s="119"/>
      <c r="G31" s="328">
        <f>SUM(G25:G30)</f>
        <v>946603.61034999997</v>
      </c>
      <c r="H31" s="154"/>
      <c r="I31" s="172">
        <f>SUM(I25:I30)</f>
        <v>0</v>
      </c>
      <c r="J31" s="154"/>
      <c r="K31" s="172">
        <f>SUM(K25:K30)</f>
        <v>719909</v>
      </c>
    </row>
    <row r="32" spans="1:13" ht="12.75" customHeight="1">
      <c r="A32" s="139"/>
      <c r="B32"/>
      <c r="C32" s="124"/>
      <c r="D32"/>
      <c r="E32" s="87"/>
      <c r="F32"/>
      <c r="G32" s="327"/>
      <c r="H32" s="155"/>
      <c r="I32" s="178"/>
      <c r="J32" s="155"/>
      <c r="K32" s="178"/>
    </row>
    <row r="33" spans="1:11" s="130" customFormat="1" ht="42" customHeight="1">
      <c r="A33" s="187" t="s">
        <v>160</v>
      </c>
      <c r="B33" s="119"/>
      <c r="C33" s="85" t="s">
        <v>139</v>
      </c>
      <c r="D33" s="119"/>
      <c r="E33" s="148"/>
      <c r="F33" s="119"/>
      <c r="G33" s="328">
        <f>G23-G31</f>
        <v>75925.852500000037</v>
      </c>
      <c r="H33" s="154"/>
      <c r="I33" s="172">
        <f>I23-I31</f>
        <v>995280</v>
      </c>
      <c r="J33" s="154"/>
      <c r="K33" s="172">
        <f>K23-K31</f>
        <v>5997</v>
      </c>
    </row>
    <row r="34" spans="1:11" ht="12.75" customHeight="1">
      <c r="A34" s="139"/>
      <c r="B34"/>
      <c r="C34" s="124"/>
      <c r="D34"/>
      <c r="E34" s="87"/>
      <c r="F34"/>
      <c r="G34" s="327"/>
      <c r="H34" s="155"/>
      <c r="I34" s="178"/>
      <c r="J34" s="155"/>
      <c r="K34" s="178"/>
    </row>
    <row r="35" spans="1:11" s="130" customFormat="1" ht="42" customHeight="1">
      <c r="A35" s="187" t="s">
        <v>159</v>
      </c>
      <c r="B35" s="119"/>
      <c r="C35" s="186" t="s">
        <v>140</v>
      </c>
      <c r="D35" s="119"/>
      <c r="E35" s="148"/>
      <c r="F35" s="119"/>
      <c r="G35" s="328"/>
      <c r="H35" s="154"/>
      <c r="I35" s="172"/>
      <c r="J35" s="154"/>
      <c r="K35" s="172"/>
    </row>
    <row r="36" spans="1:11" ht="42" customHeight="1">
      <c r="A36" s="139"/>
      <c r="B36"/>
      <c r="C36" s="113" t="s">
        <v>141</v>
      </c>
      <c r="D36"/>
      <c r="E36" s="14"/>
      <c r="F36"/>
      <c r="G36" s="283">
        <v>0</v>
      </c>
      <c r="H36" s="155"/>
      <c r="I36" s="177"/>
      <c r="J36" s="155"/>
      <c r="K36" s="177"/>
    </row>
    <row r="37" spans="1:11" ht="42" customHeight="1">
      <c r="A37" s="139"/>
      <c r="B37"/>
      <c r="C37" s="113" t="s">
        <v>142</v>
      </c>
      <c r="D37"/>
      <c r="E37" s="14"/>
      <c r="F37"/>
      <c r="G37" s="283">
        <v>0</v>
      </c>
      <c r="H37" s="155"/>
      <c r="I37" s="177"/>
      <c r="J37" s="155"/>
      <c r="K37" s="177"/>
    </row>
    <row r="38" spans="1:11" ht="12.75" customHeight="1">
      <c r="A38" s="139"/>
      <c r="B38"/>
      <c r="C38" s="113"/>
      <c r="D38"/>
      <c r="E38" s="87"/>
      <c r="F38"/>
      <c r="G38" s="327"/>
      <c r="H38" s="155"/>
      <c r="I38" s="178"/>
      <c r="J38" s="155"/>
      <c r="K38" s="178"/>
    </row>
    <row r="39" spans="1:11" s="130" customFormat="1" ht="42" customHeight="1">
      <c r="A39" s="187" t="s">
        <v>158</v>
      </c>
      <c r="B39" s="119"/>
      <c r="C39" s="186" t="s">
        <v>143</v>
      </c>
      <c r="D39" s="119"/>
      <c r="E39" s="148"/>
      <c r="F39" s="119"/>
      <c r="G39" s="328"/>
      <c r="H39" s="154"/>
      <c r="I39" s="172"/>
      <c r="J39" s="154"/>
      <c r="K39" s="172"/>
    </row>
    <row r="40" spans="1:11" ht="42" customHeight="1">
      <c r="A40" s="139"/>
      <c r="B40"/>
      <c r="C40" s="113" t="s">
        <v>144</v>
      </c>
      <c r="D40"/>
      <c r="E40" s="14"/>
      <c r="F40"/>
      <c r="G40" s="283">
        <v>0</v>
      </c>
      <c r="H40" s="155"/>
      <c r="I40" s="177"/>
      <c r="J40" s="155"/>
      <c r="K40" s="177"/>
    </row>
    <row r="41" spans="1:11" ht="42" customHeight="1">
      <c r="A41" s="139"/>
      <c r="B41"/>
      <c r="C41" s="113" t="s">
        <v>145</v>
      </c>
      <c r="D41"/>
      <c r="E41" s="14"/>
      <c r="F41"/>
      <c r="G41" s="283">
        <v>0</v>
      </c>
      <c r="H41" s="155"/>
      <c r="I41" s="177"/>
      <c r="J41" s="155"/>
      <c r="K41" s="177"/>
    </row>
    <row r="42" spans="1:11" ht="12.75" customHeight="1">
      <c r="A42" s="139"/>
      <c r="B42"/>
      <c r="C42" s="124"/>
      <c r="D42"/>
      <c r="E42" s="87"/>
      <c r="F42"/>
      <c r="G42" s="329"/>
      <c r="H42" s="155"/>
      <c r="I42" s="158"/>
      <c r="J42" s="155"/>
      <c r="K42" s="158"/>
    </row>
    <row r="43" spans="1:11" s="130" customFormat="1" ht="42" customHeight="1">
      <c r="A43" s="187" t="s">
        <v>157</v>
      </c>
      <c r="B43" s="119"/>
      <c r="C43" s="80" t="s">
        <v>146</v>
      </c>
      <c r="D43" s="119"/>
      <c r="E43" s="148"/>
      <c r="F43" s="119"/>
      <c r="G43" s="330">
        <f>G33+G36+G37-G40-G41</f>
        <v>75925.852500000037</v>
      </c>
      <c r="H43" s="154"/>
      <c r="I43" s="156">
        <f>I33+I36+I37-I40-I41</f>
        <v>995280</v>
      </c>
      <c r="J43" s="154"/>
      <c r="K43" s="156">
        <f>K33+K36+K37-K40-K41</f>
        <v>5997</v>
      </c>
    </row>
    <row r="44" spans="1:11" ht="12.75" customHeight="1">
      <c r="A44" s="87"/>
      <c r="B44"/>
      <c r="C44" s="125"/>
      <c r="D44"/>
      <c r="E44" s="87"/>
      <c r="F44"/>
      <c r="G44" s="329"/>
      <c r="H44" s="155"/>
      <c r="I44" s="158"/>
      <c r="J44" s="155"/>
      <c r="K44" s="158"/>
    </row>
    <row r="45" spans="1:11" ht="42" customHeight="1">
      <c r="A45" s="187" t="s">
        <v>156</v>
      </c>
      <c r="B45"/>
      <c r="C45" s="113" t="s">
        <v>147</v>
      </c>
      <c r="D45"/>
      <c r="E45" s="14"/>
      <c r="F45"/>
      <c r="G45" s="322">
        <f>(BS!G22+BS!H32)/1000</f>
        <v>110118.69569999998</v>
      </c>
      <c r="H45" s="184"/>
      <c r="I45" s="190"/>
      <c r="J45" s="184"/>
      <c r="K45" s="190"/>
    </row>
    <row r="46" spans="1:11" s="130" customFormat="1" ht="42" customHeight="1">
      <c r="A46" s="187" t="s">
        <v>155</v>
      </c>
      <c r="B46" s="119"/>
      <c r="C46" s="85" t="s">
        <v>148</v>
      </c>
      <c r="D46" s="119"/>
      <c r="E46" s="148"/>
      <c r="F46" s="119"/>
      <c r="G46" s="322">
        <f>BS!G21/1000</f>
        <v>-23455.77</v>
      </c>
      <c r="H46" s="185"/>
      <c r="I46" s="189"/>
      <c r="J46" s="185"/>
      <c r="K46" s="189">
        <v>22248</v>
      </c>
    </row>
    <row r="47" spans="1:11" ht="12.75" customHeight="1">
      <c r="A47" s="139"/>
      <c r="B47"/>
      <c r="C47" s="124"/>
      <c r="D47"/>
      <c r="E47" s="87"/>
      <c r="F47"/>
      <c r="G47" s="329"/>
      <c r="H47" s="157"/>
      <c r="I47" s="159"/>
      <c r="J47" s="157"/>
      <c r="K47" s="159"/>
    </row>
    <row r="48" spans="1:11" ht="42" customHeight="1">
      <c r="A48" s="187" t="s">
        <v>154</v>
      </c>
      <c r="B48"/>
      <c r="C48" s="186" t="s">
        <v>149</v>
      </c>
      <c r="D48"/>
      <c r="E48" s="14"/>
      <c r="F48"/>
      <c r="G48" s="331">
        <f>SUM(G43,G45,G46)</f>
        <v>162588.77820000003</v>
      </c>
      <c r="H48" s="155"/>
      <c r="I48" s="156">
        <f>SUM(I43,I46)</f>
        <v>995280</v>
      </c>
      <c r="J48" s="155"/>
      <c r="K48" s="156">
        <f>SUM(K43,K45,K46)</f>
        <v>28245</v>
      </c>
    </row>
    <row r="49" spans="1:11" ht="42" customHeight="1">
      <c r="A49" s="187" t="s">
        <v>153</v>
      </c>
      <c r="B49"/>
      <c r="C49" s="186" t="s">
        <v>150</v>
      </c>
      <c r="D49"/>
      <c r="E49" s="14"/>
      <c r="F49"/>
      <c r="G49" s="328"/>
      <c r="H49" s="155"/>
      <c r="I49" s="172"/>
      <c r="J49" s="155"/>
      <c r="K49" s="172"/>
    </row>
    <row r="50" spans="1:11" s="130" customFormat="1" ht="42" customHeight="1">
      <c r="A50" s="139"/>
      <c r="B50" s="119"/>
      <c r="C50" s="138" t="s">
        <v>263</v>
      </c>
      <c r="D50" s="119"/>
      <c r="E50" s="148"/>
      <c r="F50" s="119"/>
      <c r="G50" s="283">
        <f>BS!I12</f>
        <v>163053.44070000001</v>
      </c>
      <c r="H50" s="154"/>
      <c r="I50" s="177"/>
      <c r="J50" s="154"/>
      <c r="K50" s="177"/>
    </row>
    <row r="51" spans="1:11" s="130" customFormat="1" ht="42" customHeight="1">
      <c r="A51" s="139"/>
      <c r="B51" s="119"/>
      <c r="C51" s="138" t="s">
        <v>264</v>
      </c>
      <c r="D51" s="119"/>
      <c r="E51" s="148"/>
      <c r="F51" s="119"/>
      <c r="G51" s="283">
        <v>0</v>
      </c>
      <c r="H51" s="154"/>
      <c r="I51" s="177"/>
      <c r="J51" s="154"/>
      <c r="K51" s="177">
        <v>17245</v>
      </c>
    </row>
    <row r="52" spans="1:11" s="130" customFormat="1" ht="42" customHeight="1">
      <c r="A52" s="139"/>
      <c r="B52" s="119"/>
      <c r="C52" s="138" t="s">
        <v>265</v>
      </c>
      <c r="D52" s="119"/>
      <c r="E52" s="148"/>
      <c r="F52" s="119"/>
      <c r="G52" s="283">
        <v>0</v>
      </c>
      <c r="H52" s="154"/>
      <c r="I52" s="177"/>
      <c r="J52" s="154"/>
      <c r="K52" s="177"/>
    </row>
    <row r="53" spans="1:11" s="130" customFormat="1" ht="42" customHeight="1">
      <c r="A53" s="139"/>
      <c r="B53" s="119"/>
      <c r="C53" s="138" t="s">
        <v>266</v>
      </c>
      <c r="D53" s="119"/>
      <c r="E53" s="148"/>
      <c r="F53" s="119"/>
      <c r="G53" s="283">
        <v>0</v>
      </c>
      <c r="H53" s="154"/>
      <c r="I53" s="177"/>
      <c r="J53" s="154"/>
      <c r="K53" s="177"/>
    </row>
    <row r="54" spans="1:11" s="130" customFormat="1" ht="43.5" customHeight="1">
      <c r="A54" s="139"/>
      <c r="B54" s="119"/>
      <c r="C54" s="138" t="s">
        <v>267</v>
      </c>
      <c r="D54" s="119"/>
      <c r="E54" s="148"/>
      <c r="F54" s="119"/>
      <c r="G54" s="283">
        <v>0</v>
      </c>
      <c r="H54" s="154"/>
      <c r="I54" s="177"/>
      <c r="J54" s="154"/>
      <c r="K54" s="177">
        <v>11000</v>
      </c>
    </row>
    <row r="55" spans="1:11" ht="43.5" customHeight="1">
      <c r="A55" s="139"/>
      <c r="C55" s="81"/>
      <c r="E55" s="150"/>
      <c r="G55" s="283">
        <v>0</v>
      </c>
      <c r="H55" s="162"/>
      <c r="I55" s="177"/>
      <c r="J55" s="162"/>
      <c r="K55" s="177"/>
    </row>
    <row r="56" spans="1:11" ht="43.5" customHeight="1">
      <c r="A56" s="139"/>
      <c r="C56" s="81"/>
      <c r="E56" s="150"/>
      <c r="G56" s="283">
        <v>0</v>
      </c>
      <c r="H56" s="162"/>
      <c r="I56" s="177"/>
      <c r="J56" s="162"/>
      <c r="K56" s="177"/>
    </row>
    <row r="57" spans="1:11" ht="12.75" customHeight="1">
      <c r="A57" s="139"/>
      <c r="B57"/>
      <c r="C57" s="87"/>
      <c r="D57"/>
      <c r="E57" s="87"/>
      <c r="F57"/>
      <c r="G57" s="327"/>
      <c r="H57" s="155"/>
      <c r="I57" s="178"/>
      <c r="J57" s="155"/>
      <c r="K57" s="178"/>
    </row>
    <row r="58" spans="1:11" ht="42" customHeight="1">
      <c r="A58" s="187" t="s">
        <v>152</v>
      </c>
      <c r="C58" s="188" t="s">
        <v>151</v>
      </c>
      <c r="E58" s="150"/>
      <c r="G58" s="332">
        <f>SUM(G50:G57)</f>
        <v>163053.44070000001</v>
      </c>
      <c r="H58" s="183"/>
      <c r="I58" s="182">
        <f>SUM(I50:I57)</f>
        <v>0</v>
      </c>
      <c r="J58" s="183"/>
      <c r="K58" s="182">
        <f>SUM(K50:K57)</f>
        <v>28245</v>
      </c>
    </row>
  </sheetData>
  <sheetProtection algorithmName="SHA-512" hashValue="QnIDTwSozjruWboTEHNyUFJezKYiDb7l75/8jleAWjKAmFxGqS0jwUuJnoZJDb7J1H4gEm83KSFzTlKxcZppEA==" saltValue="o1M7BNvV4ZhtDdLLi0Xu7A==" spinCount="100000" sheet="1" objects="1" formatCells="0" formatColumns="0" formatRows="0" insertColumns="0" insertRows="0" insertHyperlinks="0" deleteColumns="0" deleteRows="0"/>
  <sortState ref="C25:C29">
    <sortCondition ref="C25:C29"/>
  </sortState>
  <dataConsolidate/>
  <customSheetViews>
    <customSheetView guid="{6251A8F5-D3CE-4831-84E8-91BE170A0047}" showGridLines="0" fitToPage="1" topLeftCell="A13">
      <selection activeCell="P21" sqref="P21"/>
      <pageMargins left="0.25" right="0.25" top="0.75" bottom="0.75" header="0.3" footer="0.3"/>
      <pageSetup paperSize="9" scale="78" firstPageNumber="5" orientation="portrait" cellComments="asDisplayed" useFirstPageNumber="1" r:id="rId1"/>
      <headerFooter>
        <oddFooter>Page &amp;P</oddFooter>
      </headerFooter>
    </customSheetView>
    <customSheetView guid="{32F1AAA9-0395-084B-9111-148BB14E0FC1}" scale="226" showGridLines="0" fitToPage="1">
      <selection activeCell="C15" sqref="C15"/>
      <pageMargins left="0.25" right="0.25" top="0.75" bottom="0.75" header="0.3" footer="0.3"/>
      <pageSetup paperSize="9" scale="78" firstPageNumber="5" orientation="portrait" cellComments="asDisplayed" useFirstPageNumber="1" r:id="rId2"/>
      <headerFooter>
        <oddFooter>Page &amp;P</oddFooter>
      </headerFooter>
    </customSheetView>
    <customSheetView guid="{C38B66D8-6DE9-4345-95A4-7BF2FE9DD3E3}" scale="130" showGridLines="0" fitToPage="1" topLeftCell="A46">
      <selection activeCell="E22" sqref="E22"/>
      <pageMargins left="0.25" right="0.25" top="0.75" bottom="0.75" header="0.3" footer="0.3"/>
      <pageSetup paperSize="9" scale="78" firstPageNumber="5" orientation="portrait" cellComments="asDisplayed" useFirstPageNumber="1" r:id="rId3"/>
      <headerFooter>
        <oddFooter>Page &amp;P</oddFooter>
      </headerFooter>
    </customSheetView>
  </customSheetViews>
  <mergeCells count="8">
    <mergeCell ref="A7:K7"/>
    <mergeCell ref="E12:E14"/>
    <mergeCell ref="A2:K2"/>
    <mergeCell ref="A3:K3"/>
    <mergeCell ref="A4:K4"/>
    <mergeCell ref="A5:K5"/>
    <mergeCell ref="A6:K6"/>
    <mergeCell ref="E8:G9"/>
  </mergeCells>
  <dataValidations disablePrompts="1" count="6">
    <dataValidation type="textLength" allowBlank="1" showInputMessage="1" showErrorMessage="1" errorTitle="Attention" error="Maximum of 8 characters only." promptTitle="Guidance" prompt="For assistance completing the template please refer to the attached guidance notes." sqref="A13 A44" xr:uid="{00000000-0002-0000-0400-000000000000}">
      <formula1>1</formula1>
      <formula2>8</formula2>
    </dataValidation>
    <dataValidation allowBlank="1" showInputMessage="1" showErrorMessage="1" promptTitle="Payments" prompt="ENTER your total grants and donation payments here." sqref="M28" xr:uid="{00000000-0002-0000-0400-000001000000}"/>
    <dataValidation type="list" allowBlank="1" showInputMessage="1" showErrorMessage="1" errorTitle="Income List" error="Please select a Income type from the drop down box, additonal items can be added to the list under the list sheet." sqref="M18:M22" xr:uid="{00000000-0002-0000-0400-000002000000}">
      <formula1>Income</formula1>
    </dataValidation>
    <dataValidation allowBlank="1" showInputMessage="1" showErrorMessage="1" promptTitle="Payments" prompt="DO NOT ENTER HERE,complete Note 2" sqref="M29 M26:M27" xr:uid="{00000000-0002-0000-0400-000003000000}"/>
    <dataValidation type="textLength" allowBlank="1" showInputMessage="1" showErrorMessage="1" errorTitle="Attention" error="Maximum of 8 characters only." promptTitle="Guidance" prompt="For assistance completing the template please refer to EG A6." sqref="A12" xr:uid="{00000000-0002-0000-0400-000004000000}">
      <formula1>1</formula1>
      <formula2>8</formula2>
    </dataValidation>
    <dataValidation allowBlank="1" showInputMessage="1" showErrorMessage="1" promptTitle="Guidance" prompt="For assistance completing the template please refer to EG A6." sqref="A14" xr:uid="{00000000-0002-0000-0400-000005000000}"/>
  </dataValidations>
  <printOptions horizontalCentered="1"/>
  <pageMargins left="0.25" right="0.25" top="0.75" bottom="0.75" header="0.3" footer="0.3"/>
  <pageSetup paperSize="9" scale="63" firstPageNumber="5" orientation="portrait" cellComments="asDisplayed" useFirstPageNumber="1" r:id="rId4"/>
  <headerFooter>
    <oddFooter>Page &amp;P</oddFooter>
  </headerFooter>
  <rowBreaks count="1" manualBreakCount="1">
    <brk id="38" max="10" man="1"/>
  </rowBreaks>
  <legacyDrawingHF r:id="rId5"/>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C1:I30"/>
  <sheetViews>
    <sheetView showGridLines="0" view="pageBreakPreview" zoomScale="80" zoomScaleNormal="90" zoomScaleSheetLayoutView="80" zoomScalePageLayoutView="90" workbookViewId="0">
      <selection activeCell="H17" sqref="H17"/>
    </sheetView>
  </sheetViews>
  <sheetFormatPr defaultColWidth="8.88671875" defaultRowHeight="14.4"/>
  <cols>
    <col min="3" max="3" width="2.6640625" style="5" customWidth="1"/>
    <col min="4" max="4" width="6.5546875" style="4" customWidth="1"/>
    <col min="5" max="5" width="1.33203125" customWidth="1"/>
    <col min="6" max="6" width="43.109375" customWidth="1"/>
    <col min="7" max="7" width="15.6640625" customWidth="1"/>
    <col min="8" max="8" width="12.44140625" customWidth="1"/>
    <col min="9" max="9" width="6.6640625" customWidth="1"/>
  </cols>
  <sheetData>
    <row r="1" spans="3:9">
      <c r="D1" s="39"/>
      <c r="E1" s="40"/>
      <c r="F1" s="40"/>
      <c r="G1" s="40"/>
      <c r="H1" s="40"/>
      <c r="I1" s="40"/>
    </row>
    <row r="2" spans="3:9" ht="15" customHeight="1">
      <c r="C2" s="424"/>
      <c r="D2" s="424"/>
      <c r="E2" s="424"/>
      <c r="F2" s="424"/>
      <c r="G2" s="424"/>
      <c r="H2" s="424"/>
      <c r="I2" s="424"/>
    </row>
    <row r="3" spans="3:9" ht="21" customHeight="1">
      <c r="C3" s="425" t="e">
        <f>Name</f>
        <v>#REF!</v>
      </c>
      <c r="D3" s="425"/>
      <c r="E3" s="425"/>
      <c r="F3" s="425"/>
      <c r="G3" s="425"/>
      <c r="H3" s="425"/>
      <c r="I3" s="425"/>
    </row>
    <row r="4" spans="3:9" ht="18.75" customHeight="1">
      <c r="C4" s="426" t="s">
        <v>68</v>
      </c>
      <c r="D4" s="426"/>
      <c r="E4" s="426"/>
      <c r="F4" s="426"/>
      <c r="G4" s="426"/>
      <c r="H4" s="426"/>
      <c r="I4" s="426"/>
    </row>
    <row r="5" spans="3:9" ht="15.75" customHeight="1">
      <c r="C5" s="427" t="e">
        <f>#REF!</f>
        <v>#REF!</v>
      </c>
      <c r="D5" s="427"/>
      <c r="E5" s="427"/>
      <c r="F5" s="427"/>
      <c r="G5" s="427"/>
      <c r="H5" s="427"/>
      <c r="I5" s="427"/>
    </row>
    <row r="6" spans="3:9" s="1" customFormat="1" ht="13.8">
      <c r="C6" s="12"/>
      <c r="D6" s="41"/>
      <c r="E6" s="42"/>
      <c r="F6" s="42"/>
      <c r="G6" s="42"/>
      <c r="H6" s="42"/>
      <c r="I6" s="42"/>
    </row>
    <row r="7" spans="3:9" s="1" customFormat="1" ht="13.8">
      <c r="C7" s="22"/>
      <c r="D7" s="43"/>
      <c r="E7" s="44"/>
      <c r="F7" s="45" t="s">
        <v>71</v>
      </c>
      <c r="G7" s="44"/>
      <c r="H7" s="44"/>
      <c r="I7" s="44"/>
    </row>
    <row r="8" spans="3:9" s="1" customFormat="1" ht="13.8">
      <c r="C8" s="22"/>
      <c r="D8" s="46" t="s">
        <v>4</v>
      </c>
      <c r="E8" s="44"/>
      <c r="F8" s="44"/>
      <c r="G8" s="44"/>
      <c r="H8" s="44"/>
      <c r="I8" s="44"/>
    </row>
    <row r="9" spans="3:9" s="1" customFormat="1" ht="15" customHeight="1">
      <c r="C9" s="428" t="s">
        <v>54</v>
      </c>
      <c r="D9" s="46" t="s">
        <v>5</v>
      </c>
      <c r="E9" s="44"/>
      <c r="F9" s="429" t="s">
        <v>52</v>
      </c>
      <c r="G9" s="429"/>
      <c r="H9" s="429"/>
      <c r="I9" s="429"/>
    </row>
    <row r="10" spans="3:9" s="1" customFormat="1" ht="13.8">
      <c r="C10" s="428"/>
      <c r="D10" s="43"/>
      <c r="E10" s="44"/>
      <c r="F10" s="44"/>
      <c r="G10" s="44"/>
      <c r="H10" s="44"/>
      <c r="I10" s="44"/>
    </row>
    <row r="11" spans="3:9" s="1" customFormat="1" ht="15" customHeight="1">
      <c r="C11" s="428"/>
      <c r="D11" s="43"/>
      <c r="E11" s="44"/>
      <c r="F11" s="43"/>
      <c r="G11" s="43"/>
      <c r="H11" s="43"/>
      <c r="I11" s="43"/>
    </row>
    <row r="12" spans="3:9" s="1" customFormat="1" ht="13.8">
      <c r="C12" s="428"/>
      <c r="D12" s="46" t="s">
        <v>34</v>
      </c>
      <c r="E12" s="44"/>
      <c r="F12" s="47" t="s">
        <v>90</v>
      </c>
      <c r="G12" s="48"/>
      <c r="H12" s="48"/>
      <c r="I12" s="49"/>
    </row>
    <row r="13" spans="3:9" s="12" customFormat="1" ht="15" customHeight="1">
      <c r="C13" s="428"/>
      <c r="D13" s="50"/>
      <c r="E13" s="51"/>
      <c r="F13" s="430" t="e">
        <f>CONCATENATE(Name,#REF!)</f>
        <v>#REF!</v>
      </c>
      <c r="G13" s="431"/>
      <c r="H13" s="431"/>
      <c r="I13" s="432"/>
    </row>
    <row r="14" spans="3:9" s="12" customFormat="1" ht="13.8">
      <c r="C14" s="428"/>
      <c r="D14" s="50"/>
      <c r="E14" s="51"/>
      <c r="F14" s="430"/>
      <c r="G14" s="431"/>
      <c r="H14" s="431"/>
      <c r="I14" s="432"/>
    </row>
    <row r="15" spans="3:9" s="12" customFormat="1" ht="13.8">
      <c r="C15" s="428"/>
      <c r="D15" s="50"/>
      <c r="E15" s="51"/>
      <c r="F15" s="433"/>
      <c r="G15" s="434"/>
      <c r="H15" s="434"/>
      <c r="I15" s="435"/>
    </row>
    <row r="16" spans="3:9" s="1" customFormat="1" ht="13.8">
      <c r="C16" s="428"/>
      <c r="D16" s="43"/>
      <c r="E16" s="44"/>
      <c r="F16" s="43"/>
      <c r="G16" s="43"/>
      <c r="H16" s="43"/>
      <c r="I16" s="43"/>
    </row>
    <row r="17" spans="3:9" s="12" customFormat="1" ht="13.8">
      <c r="C17" s="428"/>
      <c r="D17" s="52" t="s">
        <v>35</v>
      </c>
      <c r="E17" s="51"/>
      <c r="F17" s="53" t="s">
        <v>91</v>
      </c>
      <c r="G17" s="54"/>
      <c r="H17" s="54"/>
      <c r="I17" s="55"/>
    </row>
    <row r="18" spans="3:9" s="12" customFormat="1" ht="15" customHeight="1">
      <c r="C18" s="428"/>
      <c r="D18" s="50"/>
      <c r="E18" s="51"/>
      <c r="F18" s="436" t="e">
        <f>CONCATENATE(Name,#REF!)</f>
        <v>#REF!</v>
      </c>
      <c r="G18" s="437"/>
      <c r="H18" s="437"/>
      <c r="I18" s="438"/>
    </row>
    <row r="19" spans="3:9" s="12" customFormat="1" ht="13.8">
      <c r="C19" s="428"/>
      <c r="D19" s="50"/>
      <c r="E19" s="51"/>
      <c r="F19" s="436"/>
      <c r="G19" s="437"/>
      <c r="H19" s="437"/>
      <c r="I19" s="438"/>
    </row>
    <row r="20" spans="3:9" s="12" customFormat="1" ht="13.8">
      <c r="C20" s="428"/>
      <c r="D20" s="50"/>
      <c r="E20" s="51"/>
      <c r="F20" s="439"/>
      <c r="G20" s="440"/>
      <c r="H20" s="440"/>
      <c r="I20" s="441"/>
    </row>
    <row r="21" spans="3:9" s="12" customFormat="1" ht="13.8">
      <c r="C21" s="428"/>
      <c r="D21" s="50"/>
      <c r="E21" s="51"/>
      <c r="F21" s="50"/>
      <c r="G21" s="50"/>
      <c r="H21" s="50"/>
      <c r="I21" s="50"/>
    </row>
    <row r="22" spans="3:9" s="12" customFormat="1" ht="13.8">
      <c r="C22" s="428"/>
      <c r="D22" s="50"/>
      <c r="E22" s="51"/>
      <c r="F22" s="56" t="s">
        <v>92</v>
      </c>
      <c r="G22" s="50"/>
      <c r="H22" s="50"/>
      <c r="I22" s="50"/>
    </row>
    <row r="23" spans="3:9" s="12" customFormat="1" ht="13.8">
      <c r="C23" s="428"/>
      <c r="D23" s="50"/>
      <c r="E23" s="51"/>
      <c r="F23" s="50"/>
      <c r="G23" s="50"/>
      <c r="H23" s="50"/>
      <c r="I23" s="50"/>
    </row>
    <row r="24" spans="3:9" s="12" customFormat="1" ht="13.8">
      <c r="C24" s="428"/>
      <c r="D24" s="52" t="s">
        <v>35</v>
      </c>
      <c r="E24" s="51"/>
      <c r="F24" s="53" t="s">
        <v>91</v>
      </c>
      <c r="G24" s="54"/>
      <c r="H24" s="54"/>
      <c r="I24" s="55"/>
    </row>
    <row r="25" spans="3:9" s="12" customFormat="1" ht="15" customHeight="1">
      <c r="C25" s="428"/>
      <c r="D25" s="50"/>
      <c r="E25" s="51"/>
      <c r="F25" s="436" t="e">
        <f>CONCATENATE(Name,#REF!)</f>
        <v>#REF!</v>
      </c>
      <c r="G25" s="437"/>
      <c r="H25" s="437"/>
      <c r="I25" s="438"/>
    </row>
    <row r="26" spans="3:9" s="12" customFormat="1" ht="13.8">
      <c r="C26" s="428"/>
      <c r="D26" s="50"/>
      <c r="E26" s="51"/>
      <c r="F26" s="439"/>
      <c r="G26" s="440"/>
      <c r="H26" s="440"/>
      <c r="I26" s="441"/>
    </row>
    <row r="27" spans="3:9" s="1" customFormat="1" ht="13.8">
      <c r="C27" s="38"/>
      <c r="D27" s="43"/>
      <c r="E27" s="44"/>
      <c r="F27" s="57"/>
      <c r="G27" s="57"/>
      <c r="H27" s="57"/>
      <c r="I27" s="57"/>
    </row>
    <row r="28" spans="3:9" s="1" customFormat="1" ht="13.8">
      <c r="C28" s="38"/>
      <c r="D28" s="43"/>
      <c r="E28" s="44"/>
      <c r="F28" s="43"/>
      <c r="G28" s="43"/>
      <c r="H28" s="43"/>
      <c r="I28" s="43"/>
    </row>
    <row r="29" spans="3:9">
      <c r="D29" s="39"/>
      <c r="E29" s="40"/>
      <c r="F29" s="40"/>
      <c r="G29" s="40"/>
      <c r="H29" s="40"/>
      <c r="I29" s="40"/>
    </row>
    <row r="30" spans="3:9">
      <c r="D30" s="39"/>
      <c r="E30" s="40"/>
      <c r="F30" s="40"/>
      <c r="G30" s="40"/>
      <c r="H30" s="40"/>
      <c r="I30" s="40"/>
    </row>
  </sheetData>
  <sheetProtection insertRows="0" deleteRows="0"/>
  <mergeCells count="9">
    <mergeCell ref="C2:I2"/>
    <mergeCell ref="C3:I3"/>
    <mergeCell ref="C4:I4"/>
    <mergeCell ref="C5:I5"/>
    <mergeCell ref="C9:C26"/>
    <mergeCell ref="F9:I9"/>
    <mergeCell ref="F13:I15"/>
    <mergeCell ref="F18:I20"/>
    <mergeCell ref="F25:I26"/>
  </mergeCells>
  <dataValidations count="3">
    <dataValidation allowBlank="1" showInputMessage="1" showErrorMessage="1" promptTitle="Guidance" prompt="For assistance completing the template please refer to EG A6." sqref="D12 D17 D24" xr:uid="{00000000-0002-0000-0500-000000000000}"/>
    <dataValidation type="textLength" allowBlank="1" showInputMessage="1" showErrorMessage="1" errorTitle="Attention" error="Maximum of 8 characters only." promptTitle="Guidance" prompt="For assistance completing the template please refer to EG A6." sqref="D8" xr:uid="{00000000-0002-0000-0500-000001000000}">
      <formula1>1</formula1>
      <formula2>8</formula2>
    </dataValidation>
    <dataValidation type="textLength" allowBlank="1" showInputMessage="1" showErrorMessage="1" errorTitle="Attention" error="Maximum of 8 characters only." promptTitle="Guidance" prompt="For assistance completing the template please refer to the attached guidance notes." sqref="D9" xr:uid="{00000000-0002-0000-0500-000002000000}">
      <formula1>1</formula1>
      <formula2>10</formula2>
    </dataValidation>
  </dataValidations>
  <pageMargins left="0.23622047244094491" right="0.23622047244094491" top="0.74803149606299213" bottom="0.74803149606299213" header="0.31496062992125984" footer="0.31496062992125984"/>
  <pageSetup paperSize="9" scale="74" firstPageNumber="8" fitToWidth="0" fitToHeight="0" orientation="portrait" useFirstPageNumber="1" horizontalDpi="4294967293" r:id="rId1"/>
  <headerFooter>
    <oddFooter>Page &amp;P</oddFooter>
  </headerFooter>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2:I34"/>
  <sheetViews>
    <sheetView showGridLines="0" showZeros="0" view="pageBreakPreview" topLeftCell="A30" zoomScaleNormal="90" zoomScaleSheetLayoutView="100" zoomScalePageLayoutView="90" workbookViewId="0">
      <selection activeCell="A56" sqref="A56"/>
    </sheetView>
  </sheetViews>
  <sheetFormatPr defaultColWidth="8.88671875" defaultRowHeight="14.4"/>
  <cols>
    <col min="1" max="1" width="9.6640625" style="4" customWidth="1"/>
    <col min="2" max="2" width="2.6640625" customWidth="1"/>
    <col min="3" max="3" width="43.109375" customWidth="1"/>
    <col min="4" max="5" width="15.6640625" customWidth="1"/>
    <col min="6" max="6" width="3.6640625" customWidth="1"/>
    <col min="7" max="7" width="11.88671875" customWidth="1"/>
    <col min="8" max="8" width="9" customWidth="1"/>
    <col min="9" max="9" width="15.6640625" customWidth="1"/>
  </cols>
  <sheetData>
    <row r="2" spans="1:9" ht="21.75" customHeight="1">
      <c r="A2" s="466" t="str">
        <f>Content!B21</f>
        <v>អង្គការ ដៃគូអភិវឌ្ឍន៍ អេរិក្ស</v>
      </c>
      <c r="B2" s="466"/>
      <c r="C2" s="466"/>
      <c r="D2" s="466"/>
      <c r="E2" s="466"/>
      <c r="F2" s="466"/>
      <c r="G2" s="466"/>
      <c r="H2" s="466"/>
      <c r="I2" s="466"/>
    </row>
    <row r="3" spans="1:9" ht="21.75" customHeight="1">
      <c r="A3" s="467" t="str">
        <f>Content!B22</f>
        <v>ERIKSHJALPEN</v>
      </c>
      <c r="B3" s="467"/>
      <c r="C3" s="467"/>
      <c r="D3" s="467"/>
      <c r="E3" s="467"/>
      <c r="F3" s="467"/>
      <c r="G3" s="467"/>
      <c r="H3" s="467"/>
      <c r="I3" s="467"/>
    </row>
    <row r="4" spans="1:9" ht="21.75" customHeight="1">
      <c r="A4" s="466" t="s">
        <v>173</v>
      </c>
      <c r="B4" s="466"/>
      <c r="C4" s="466"/>
      <c r="D4" s="466"/>
      <c r="E4" s="466"/>
      <c r="F4" s="466"/>
      <c r="G4" s="466"/>
      <c r="H4" s="466"/>
      <c r="I4" s="466"/>
    </row>
    <row r="5" spans="1:9" ht="21.75" customHeight="1">
      <c r="A5" s="467" t="s">
        <v>68</v>
      </c>
      <c r="B5" s="467"/>
      <c r="C5" s="467"/>
      <c r="D5" s="467"/>
      <c r="E5" s="467"/>
      <c r="F5" s="467"/>
      <c r="G5" s="467"/>
      <c r="H5" s="467"/>
      <c r="I5" s="467"/>
    </row>
    <row r="6" spans="1:9" ht="21.75" customHeight="1">
      <c r="A6" s="468" t="s">
        <v>101</v>
      </c>
      <c r="B6" s="468"/>
      <c r="C6" s="468"/>
      <c r="D6" s="468"/>
      <c r="E6" s="423" t="str">
        <f>Content!B30</f>
        <v>31 ធ្នូ 2023</v>
      </c>
      <c r="F6" s="127"/>
      <c r="G6" s="127"/>
      <c r="H6" s="127"/>
      <c r="I6" s="127"/>
    </row>
    <row r="7" spans="1:9" ht="21.75" customHeight="1">
      <c r="A7" s="468" t="s">
        <v>51</v>
      </c>
      <c r="B7" s="468"/>
      <c r="C7" s="468"/>
      <c r="D7" s="468"/>
      <c r="E7" s="423"/>
      <c r="F7" s="127"/>
      <c r="G7" s="127"/>
      <c r="H7" s="127"/>
      <c r="I7" s="127"/>
    </row>
    <row r="8" spans="1:9" ht="18" customHeight="1">
      <c r="A8" s="464"/>
      <c r="B8" s="464"/>
      <c r="C8" s="464"/>
      <c r="D8" s="464"/>
      <c r="E8" s="464"/>
      <c r="F8" s="464"/>
      <c r="G8" s="464"/>
      <c r="H8" s="464"/>
      <c r="I8" s="464"/>
    </row>
    <row r="9" spans="1:9" s="1" customFormat="1" ht="24" customHeight="1">
      <c r="A9" s="2"/>
    </row>
    <row r="10" spans="1:9" s="1" customFormat="1" ht="24" customHeight="1">
      <c r="A10" s="2"/>
      <c r="C10" s="128" t="s">
        <v>174</v>
      </c>
    </row>
    <row r="11" spans="1:9" s="1" customFormat="1" ht="23.25" customHeight="1">
      <c r="A11" s="465" t="s">
        <v>175</v>
      </c>
      <c r="B11" s="465"/>
      <c r="C11" s="465"/>
      <c r="D11" s="465"/>
      <c r="E11" s="465"/>
      <c r="F11" s="465"/>
      <c r="G11" s="465"/>
      <c r="H11" s="465"/>
      <c r="I11" s="465"/>
    </row>
    <row r="12" spans="1:9" s="1" customFormat="1" ht="19.5" customHeight="1">
      <c r="A12" s="372" t="s">
        <v>176</v>
      </c>
      <c r="B12" s="372"/>
      <c r="C12" s="372"/>
      <c r="D12" s="372"/>
      <c r="E12" s="372"/>
      <c r="F12" s="372"/>
      <c r="G12" s="372"/>
      <c r="H12" s="372"/>
      <c r="I12" s="372"/>
    </row>
    <row r="13" spans="1:9" s="1" customFormat="1" ht="15" customHeight="1">
      <c r="A13" s="4"/>
      <c r="C13" s="4"/>
      <c r="D13" s="104"/>
      <c r="E13" s="4"/>
      <c r="F13" s="4"/>
      <c r="G13" s="4"/>
      <c r="H13" s="4"/>
      <c r="I13" s="4"/>
    </row>
    <row r="14" spans="1:9" s="1" customFormat="1" ht="38.25" customHeight="1">
      <c r="A14" s="141" t="s">
        <v>268</v>
      </c>
      <c r="C14" s="413" t="s">
        <v>177</v>
      </c>
      <c r="D14" s="442"/>
      <c r="E14" s="442"/>
      <c r="F14" s="442"/>
      <c r="G14" s="442"/>
      <c r="H14" s="442"/>
      <c r="I14" s="443"/>
    </row>
    <row r="15" spans="1:9" s="1" customFormat="1" ht="20.25" customHeight="1">
      <c r="A15"/>
      <c r="C15" s="461" t="str">
        <f>Content!B21</f>
        <v>អង្គការ ដៃគូអភិវឌ្ឍន៍ អេរិក្ស</v>
      </c>
      <c r="D15" s="462"/>
      <c r="E15" s="462"/>
      <c r="F15" s="462"/>
      <c r="G15" s="462"/>
      <c r="H15" s="462"/>
      <c r="I15" s="463"/>
    </row>
    <row r="16" spans="1:9" s="129" customFormat="1" ht="39.75" customHeight="1">
      <c r="A16"/>
      <c r="C16" s="453" t="s">
        <v>244</v>
      </c>
      <c r="D16" s="454"/>
      <c r="E16" s="454"/>
      <c r="F16" s="454"/>
      <c r="G16" s="454"/>
      <c r="H16" s="454"/>
      <c r="I16" s="455"/>
    </row>
    <row r="17" spans="1:9" s="1" customFormat="1" ht="20.25" customHeight="1">
      <c r="A17"/>
      <c r="C17" s="458" t="str">
        <f>Content!B22</f>
        <v>ERIKSHJALPEN</v>
      </c>
      <c r="D17" s="459"/>
      <c r="E17" s="459"/>
      <c r="F17" s="459"/>
      <c r="G17" s="459"/>
      <c r="H17" s="459"/>
      <c r="I17" s="460"/>
    </row>
    <row r="18" spans="1:9" s="1" customFormat="1" ht="46.5" customHeight="1">
      <c r="A18"/>
      <c r="C18" s="447" t="s">
        <v>245</v>
      </c>
      <c r="D18" s="448"/>
      <c r="E18" s="448"/>
      <c r="F18" s="448"/>
      <c r="G18" s="448"/>
      <c r="H18" s="448"/>
      <c r="I18" s="449"/>
    </row>
    <row r="19" spans="1:9" s="1" customFormat="1">
      <c r="A19"/>
      <c r="C19" s="4"/>
      <c r="D19" s="4"/>
      <c r="E19" s="4"/>
      <c r="F19" s="4"/>
      <c r="G19" s="4"/>
      <c r="H19" s="4"/>
      <c r="I19" s="4"/>
    </row>
    <row r="20" spans="1:9" s="1" customFormat="1" ht="38.25" customHeight="1">
      <c r="A20" s="141" t="s">
        <v>269</v>
      </c>
      <c r="C20" s="413" t="s">
        <v>178</v>
      </c>
      <c r="D20" s="442"/>
      <c r="E20" s="442"/>
      <c r="F20" s="442"/>
      <c r="G20" s="442"/>
      <c r="H20" s="442"/>
      <c r="I20" s="443"/>
    </row>
    <row r="21" spans="1:9" s="1" customFormat="1" ht="20.25" customHeight="1">
      <c r="A21" s="126"/>
      <c r="C21" s="450"/>
      <c r="D21" s="451"/>
      <c r="E21" s="451"/>
      <c r="F21" s="451"/>
      <c r="G21" s="451"/>
      <c r="H21" s="451"/>
      <c r="I21" s="452"/>
    </row>
    <row r="22" spans="1:9" s="1" customFormat="1" ht="39.75" customHeight="1">
      <c r="A22" s="4"/>
      <c r="C22" s="453" t="s">
        <v>246</v>
      </c>
      <c r="D22" s="454"/>
      <c r="E22" s="454"/>
      <c r="F22" s="454"/>
      <c r="G22" s="454"/>
      <c r="H22" s="454"/>
      <c r="I22" s="455"/>
    </row>
    <row r="23" spans="1:9" s="1" customFormat="1" ht="20.25" customHeight="1">
      <c r="A23" s="4"/>
      <c r="C23" s="444"/>
      <c r="D23" s="445"/>
      <c r="E23" s="445"/>
      <c r="F23" s="445"/>
      <c r="G23" s="445"/>
      <c r="H23" s="445"/>
      <c r="I23" s="446"/>
    </row>
    <row r="24" spans="1:9" s="1" customFormat="1" ht="39.75" customHeight="1">
      <c r="A24" s="4"/>
      <c r="C24" s="447" t="s">
        <v>247</v>
      </c>
      <c r="D24" s="448"/>
      <c r="E24" s="448"/>
      <c r="F24" s="448"/>
      <c r="G24" s="448"/>
      <c r="H24" s="448"/>
      <c r="I24" s="449"/>
    </row>
    <row r="25" spans="1:9" s="1" customFormat="1" ht="12.6" customHeight="1">
      <c r="A25" s="4"/>
      <c r="C25" s="4"/>
      <c r="D25" s="4"/>
      <c r="E25" s="4"/>
      <c r="F25" s="4"/>
      <c r="G25" s="4"/>
      <c r="H25" s="4"/>
      <c r="I25" s="4"/>
    </row>
    <row r="26" spans="1:9" s="1" customFormat="1" ht="44.4" customHeight="1">
      <c r="A26" s="4"/>
      <c r="C26" s="114" t="s">
        <v>179</v>
      </c>
      <c r="D26" s="4"/>
      <c r="E26" s="4"/>
      <c r="F26" s="4"/>
      <c r="G26" s="4"/>
      <c r="H26" s="4"/>
      <c r="I26" s="4"/>
    </row>
    <row r="27" spans="1:9" s="1" customFormat="1" ht="12.6" customHeight="1">
      <c r="A27" s="4"/>
      <c r="C27" s="4"/>
      <c r="D27" s="4"/>
      <c r="E27" s="4"/>
      <c r="F27" s="4"/>
      <c r="G27" s="4"/>
      <c r="H27" s="4"/>
      <c r="I27" s="4"/>
    </row>
    <row r="28" spans="1:9" s="1" customFormat="1" ht="38.25" customHeight="1">
      <c r="A28" s="141" t="s">
        <v>269</v>
      </c>
      <c r="C28" s="413" t="s">
        <v>178</v>
      </c>
      <c r="D28" s="456"/>
      <c r="E28" s="456"/>
      <c r="F28" s="456"/>
      <c r="G28" s="456"/>
      <c r="H28" s="456"/>
      <c r="I28" s="457"/>
    </row>
    <row r="29" spans="1:9" s="1" customFormat="1" ht="20.25" customHeight="1">
      <c r="A29" s="126"/>
      <c r="C29" s="450"/>
      <c r="D29" s="451"/>
      <c r="E29" s="451"/>
      <c r="F29" s="451"/>
      <c r="G29" s="451"/>
      <c r="H29" s="451"/>
      <c r="I29" s="452"/>
    </row>
    <row r="30" spans="1:9" s="130" customFormat="1" ht="28.5" customHeight="1">
      <c r="A30" s="82"/>
      <c r="C30" s="453" t="s">
        <v>248</v>
      </c>
      <c r="D30" s="454"/>
      <c r="E30" s="454"/>
      <c r="F30" s="454"/>
      <c r="G30" s="454"/>
      <c r="H30" s="454"/>
      <c r="I30" s="455"/>
    </row>
    <row r="31" spans="1:9" s="1" customFormat="1" ht="20.25" customHeight="1">
      <c r="A31" s="4"/>
      <c r="C31" s="444"/>
      <c r="D31" s="445"/>
      <c r="E31" s="445"/>
      <c r="F31" s="445"/>
      <c r="G31" s="445"/>
      <c r="H31" s="445"/>
      <c r="I31" s="446"/>
    </row>
    <row r="32" spans="1:9" s="130" customFormat="1" ht="28.5" customHeight="1">
      <c r="A32" s="82"/>
      <c r="C32" s="447" t="s">
        <v>249</v>
      </c>
      <c r="D32" s="448"/>
      <c r="E32" s="448"/>
      <c r="F32" s="448"/>
      <c r="G32" s="448"/>
      <c r="H32" s="448"/>
      <c r="I32" s="449"/>
    </row>
    <row r="33" spans="1:9" s="1" customFormat="1">
      <c r="A33" s="4"/>
      <c r="C33" s="95"/>
      <c r="D33" s="95"/>
      <c r="E33" s="95"/>
      <c r="F33" s="95"/>
      <c r="G33" s="95"/>
      <c r="H33" s="95"/>
      <c r="I33" s="95"/>
    </row>
    <row r="34" spans="1:9" s="1" customFormat="1">
      <c r="A34" s="4"/>
      <c r="C34" s="4"/>
      <c r="D34" s="4"/>
      <c r="E34" s="4"/>
      <c r="F34" s="4"/>
      <c r="G34" s="4"/>
      <c r="H34" s="4"/>
      <c r="I34" s="4"/>
    </row>
  </sheetData>
  <sheetProtection algorithmName="SHA-512" hashValue="w4nr2TLlRCb2SWT2bwTeTR9iXIBpOqz0MgSmzzDhlR0vFUf4Pwb5tO9r6DEh2S0zcZCdfVTzOO0vc1ilepff3Q==" saltValue="YvxCk23j+52XfVACykXUlQ==" spinCount="100000" sheet="1" objects="1" formatCells="0" formatColumns="0" formatRows="0" insertColumns="0" insertRows="0" insertHyperlinks="0" deleteColumns="0" deleteRows="0"/>
  <customSheetViews>
    <customSheetView guid="{6251A8F5-D3CE-4831-84E8-91BE170A0047}" showGridLines="0" topLeftCell="A13">
      <selection activeCell="N15" sqref="N15"/>
      <pageMargins left="0.23622047244094491" right="0.23622047244094491" top="0.74803149606299213" bottom="0.74803149606299213" header="0.31496062992125984" footer="0.31496062992125984"/>
      <pageSetup paperSize="9" scale="77" firstPageNumber="8" fitToWidth="0" fitToHeight="0" orientation="portrait" useFirstPageNumber="1" horizontalDpi="4294967293" r:id="rId1"/>
      <headerFooter>
        <oddFooter>Page &amp;P</oddFooter>
      </headerFooter>
    </customSheetView>
    <customSheetView guid="{32F1AAA9-0395-084B-9111-148BB14E0FC1}" scale="90" showGridLines="0" topLeftCell="A2">
      <selection activeCell="E31" sqref="E31"/>
      <pageMargins left="0.23622047244094491" right="0.23622047244094491" top="0.74803149606299213" bottom="0.74803149606299213" header="0.31496062992125984" footer="0.31496062992125984"/>
      <pageSetup paperSize="9" scale="77" firstPageNumber="8" fitToWidth="0" fitToHeight="0" orientation="portrait" useFirstPageNumber="1" horizontalDpi="4294967293" r:id="rId2"/>
      <headerFooter>
        <oddFooter>Page &amp;P</oddFooter>
      </headerFooter>
    </customSheetView>
    <customSheetView guid="{C38B66D8-6DE9-4345-95A4-7BF2FE9DD3E3}" scale="90" showGridLines="0" topLeftCell="A6">
      <selection activeCell="E19" sqref="E19"/>
      <pageMargins left="0.23622047244094491" right="0.23622047244094491" top="0.74803149606299213" bottom="0.74803149606299213" header="0.31496062992125984" footer="0.31496062992125984"/>
      <pageSetup paperSize="9" scale="77" firstPageNumber="8" fitToWidth="0" fitToHeight="0" orientation="portrait" useFirstPageNumber="1" horizontalDpi="4294967293" r:id="rId3"/>
      <headerFooter>
        <oddFooter>Page &amp;P</oddFooter>
      </headerFooter>
    </customSheetView>
  </customSheetViews>
  <mergeCells count="25">
    <mergeCell ref="A2:I2"/>
    <mergeCell ref="A3:I3"/>
    <mergeCell ref="A4:I4"/>
    <mergeCell ref="A5:I5"/>
    <mergeCell ref="A6:D6"/>
    <mergeCell ref="E6:E7"/>
    <mergeCell ref="A7:D7"/>
    <mergeCell ref="C16:I16"/>
    <mergeCell ref="C18:I18"/>
    <mergeCell ref="C17:I17"/>
    <mergeCell ref="C15:I15"/>
    <mergeCell ref="A8:I8"/>
    <mergeCell ref="A11:I11"/>
    <mergeCell ref="A12:I12"/>
    <mergeCell ref="C14:I14"/>
    <mergeCell ref="C20:I20"/>
    <mergeCell ref="C31:I31"/>
    <mergeCell ref="C32:I32"/>
    <mergeCell ref="C24:I24"/>
    <mergeCell ref="C23:I23"/>
    <mergeCell ref="C21:I21"/>
    <mergeCell ref="C30:I30"/>
    <mergeCell ref="C29:I29"/>
    <mergeCell ref="C28:I28"/>
    <mergeCell ref="C22:I22"/>
  </mergeCells>
  <dataValidations xWindow="100" yWindow="735" count="1">
    <dataValidation allowBlank="1" showInputMessage="1" showErrorMessage="1" promptTitle="Guidance" prompt="For assistance completing the template please refer to EG A6." sqref="A21 A29" xr:uid="{00000000-0002-0000-0600-000000000000}"/>
  </dataValidations>
  <printOptions horizontalCentered="1"/>
  <pageMargins left="0.23622047244094499" right="0.23622047244094499" top="0.74803149606299202" bottom="0.74803149606299202" header="0.31496062992126" footer="0.31496062992126"/>
  <pageSetup paperSize="9" scale="74" firstPageNumber="8" fitToWidth="0" fitToHeight="0" orientation="portrait" useFirstPageNumber="1" horizontalDpi="4294967293" r:id="rId4"/>
  <headerFooter>
    <oddFooter>Page &amp;P</oddFooter>
  </headerFooter>
  <drawing r:id="rId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2:M94"/>
  <sheetViews>
    <sheetView showGridLines="0" view="pageBreakPreview" zoomScale="136" zoomScaleNormal="100" zoomScaleSheetLayoutView="136" workbookViewId="0">
      <selection activeCell="H10" sqref="H10"/>
    </sheetView>
  </sheetViews>
  <sheetFormatPr defaultColWidth="8.88671875" defaultRowHeight="13.8"/>
  <cols>
    <col min="1" max="1" width="2.6640625" style="58" customWidth="1"/>
    <col min="2" max="2" width="5.88671875" style="39" customWidth="1"/>
    <col min="3" max="3" width="2.6640625" style="40" customWidth="1"/>
    <col min="4" max="4" width="21.109375" style="40" customWidth="1"/>
    <col min="5" max="5" width="31" style="40" customWidth="1"/>
    <col min="6" max="6" width="10.109375" style="40" customWidth="1"/>
    <col min="7" max="7" width="2" style="40" customWidth="1"/>
    <col min="8" max="8" width="10.109375" style="40" customWidth="1"/>
    <col min="9" max="16384" width="8.88671875" style="40"/>
  </cols>
  <sheetData>
    <row r="2" spans="1:10" ht="21" customHeight="1">
      <c r="D2" s="425" t="e">
        <f>Name</f>
        <v>#REF!</v>
      </c>
      <c r="E2" s="425"/>
      <c r="F2" s="425"/>
      <c r="G2" s="425"/>
      <c r="H2" s="425"/>
    </row>
    <row r="3" spans="1:10" ht="5.0999999999999996" customHeight="1">
      <c r="D3" s="426"/>
      <c r="E3" s="426"/>
      <c r="F3" s="426"/>
      <c r="G3" s="426"/>
      <c r="H3" s="426"/>
    </row>
    <row r="4" spans="1:10" ht="15.75" customHeight="1">
      <c r="D4" s="426" t="s">
        <v>68</v>
      </c>
      <c r="E4" s="426"/>
      <c r="F4" s="426"/>
      <c r="G4" s="426"/>
      <c r="H4" s="426"/>
    </row>
    <row r="5" spans="1:10" ht="5.0999999999999996" customHeight="1">
      <c r="D5" s="426"/>
      <c r="E5" s="426"/>
      <c r="F5" s="426"/>
      <c r="G5" s="426"/>
      <c r="H5" s="426"/>
    </row>
    <row r="6" spans="1:10" ht="15" customHeight="1">
      <c r="D6" s="427" t="e">
        <f>#REF!</f>
        <v>#REF!</v>
      </c>
      <c r="E6" s="427"/>
      <c r="F6" s="427"/>
      <c r="G6" s="427"/>
      <c r="H6" s="427"/>
    </row>
    <row r="7" spans="1:10" s="42" customFormat="1" ht="13.2">
      <c r="A7" s="59"/>
      <c r="B7" s="41"/>
      <c r="D7" s="70" t="s">
        <v>70</v>
      </c>
      <c r="H7" s="41"/>
    </row>
    <row r="8" spans="1:10" s="42" customFormat="1" ht="13.2">
      <c r="A8" s="59"/>
      <c r="B8" s="41"/>
      <c r="H8" s="41"/>
    </row>
    <row r="9" spans="1:10" s="42" customFormat="1" ht="12.75" customHeight="1">
      <c r="A9" s="77" t="s">
        <v>61</v>
      </c>
      <c r="B9" s="46" t="s">
        <v>4</v>
      </c>
      <c r="C9" s="44"/>
      <c r="D9" s="471" t="s">
        <v>50</v>
      </c>
      <c r="E9" s="471"/>
      <c r="F9" s="471"/>
      <c r="G9" s="471"/>
      <c r="H9" s="471"/>
    </row>
    <row r="10" spans="1:10">
      <c r="A10" s="77"/>
      <c r="B10" s="46" t="s">
        <v>5</v>
      </c>
      <c r="C10" s="44"/>
      <c r="D10" s="44"/>
      <c r="E10" s="44"/>
      <c r="F10" s="43" t="s">
        <v>66</v>
      </c>
      <c r="G10" s="44"/>
      <c r="H10" s="43" t="s">
        <v>66</v>
      </c>
    </row>
    <row r="11" spans="1:10" s="42" customFormat="1" ht="13.2">
      <c r="A11" s="77"/>
      <c r="B11" s="43"/>
      <c r="C11" s="44"/>
      <c r="D11" s="44"/>
      <c r="E11" s="44"/>
      <c r="F11" s="71" t="s">
        <v>1</v>
      </c>
      <c r="G11" s="43"/>
      <c r="H11" s="71" t="s">
        <v>2</v>
      </c>
      <c r="J11" s="61"/>
    </row>
    <row r="12" spans="1:10" s="42" customFormat="1" ht="15" customHeight="1">
      <c r="A12" s="77"/>
      <c r="B12" s="43"/>
      <c r="C12" s="44"/>
      <c r="D12" s="72" t="s">
        <v>20</v>
      </c>
      <c r="E12" s="72" t="s">
        <v>65</v>
      </c>
      <c r="F12" s="71" t="s">
        <v>64</v>
      </c>
      <c r="G12" s="43"/>
      <c r="H12" s="71" t="s">
        <v>64</v>
      </c>
    </row>
    <row r="13" spans="1:10" s="59" customFormat="1" ht="13.2">
      <c r="A13" s="77"/>
      <c r="B13" s="52" t="s">
        <v>19</v>
      </c>
      <c r="C13" s="51"/>
      <c r="D13" s="469" t="s">
        <v>45</v>
      </c>
      <c r="E13" s="73"/>
      <c r="F13" s="74"/>
      <c r="G13" s="51"/>
      <c r="H13" s="74"/>
    </row>
    <row r="14" spans="1:10" s="59" customFormat="1" ht="15" customHeight="1">
      <c r="A14" s="77"/>
      <c r="B14" s="50"/>
      <c r="C14" s="51"/>
      <c r="D14" s="469"/>
      <c r="E14" s="73"/>
      <c r="F14" s="74"/>
      <c r="G14" s="51"/>
      <c r="H14" s="74"/>
    </row>
    <row r="15" spans="1:10" s="59" customFormat="1" ht="13.2">
      <c r="A15" s="77"/>
      <c r="B15" s="50"/>
      <c r="C15" s="51"/>
      <c r="D15" s="469"/>
      <c r="E15" s="73"/>
      <c r="F15" s="74"/>
      <c r="G15" s="51"/>
      <c r="H15" s="74"/>
    </row>
    <row r="16" spans="1:10" s="59" customFormat="1" ht="13.2">
      <c r="A16" s="77"/>
      <c r="B16" s="50"/>
      <c r="C16" s="51"/>
      <c r="D16" s="469"/>
      <c r="E16" s="73"/>
      <c r="F16" s="74"/>
      <c r="G16" s="51"/>
      <c r="H16" s="74"/>
    </row>
    <row r="17" spans="1:8" s="59" customFormat="1" ht="13.2">
      <c r="A17" s="77"/>
      <c r="B17" s="50"/>
      <c r="C17" s="51"/>
      <c r="D17" s="469"/>
      <c r="E17" s="73"/>
      <c r="F17" s="74"/>
      <c r="G17" s="51"/>
      <c r="H17" s="74"/>
    </row>
    <row r="18" spans="1:8" s="59" customFormat="1" ht="13.2">
      <c r="A18" s="77"/>
      <c r="B18" s="50"/>
      <c r="C18" s="51"/>
      <c r="D18" s="469"/>
      <c r="E18" s="73"/>
      <c r="F18" s="74"/>
      <c r="G18" s="51"/>
      <c r="H18" s="74"/>
    </row>
    <row r="19" spans="1:8" s="59" customFormat="1" ht="13.2">
      <c r="A19" s="77"/>
      <c r="B19" s="50"/>
      <c r="C19" s="51"/>
      <c r="D19" s="469"/>
      <c r="E19" s="73"/>
      <c r="F19" s="74"/>
      <c r="G19" s="51"/>
      <c r="H19" s="74"/>
    </row>
    <row r="20" spans="1:8" s="59" customFormat="1" ht="13.2">
      <c r="A20" s="77"/>
      <c r="B20" s="50"/>
      <c r="C20" s="51"/>
      <c r="D20" s="469"/>
      <c r="E20" s="73"/>
      <c r="F20" s="74"/>
      <c r="G20" s="51"/>
      <c r="H20" s="74"/>
    </row>
    <row r="21" spans="1:8" s="42" customFormat="1" ht="13.2">
      <c r="A21" s="77"/>
      <c r="B21" s="43"/>
      <c r="C21" s="44"/>
      <c r="D21" s="44"/>
      <c r="E21" s="75" t="s">
        <v>3</v>
      </c>
      <c r="F21" s="76">
        <f>SUM(F13:F20)</f>
        <v>0</v>
      </c>
      <c r="G21" s="44"/>
      <c r="H21" s="76">
        <f>SUM(H13:H20)</f>
        <v>0</v>
      </c>
    </row>
    <row r="22" spans="1:8" s="42" customFormat="1" ht="13.2">
      <c r="A22" s="77"/>
      <c r="B22" s="43"/>
      <c r="C22" s="44"/>
      <c r="D22" s="44"/>
      <c r="E22" s="44"/>
      <c r="F22" s="44"/>
      <c r="G22" s="44"/>
      <c r="H22" s="44"/>
    </row>
    <row r="23" spans="1:8" s="42" customFormat="1" ht="13.2">
      <c r="A23" s="77"/>
      <c r="B23" s="43"/>
      <c r="C23" s="44"/>
      <c r="D23" s="44"/>
      <c r="E23" s="44"/>
      <c r="F23" s="71" t="s">
        <v>1</v>
      </c>
      <c r="G23" s="43"/>
      <c r="H23" s="71" t="s">
        <v>2</v>
      </c>
    </row>
    <row r="24" spans="1:8" s="42" customFormat="1" ht="13.2">
      <c r="A24" s="77"/>
      <c r="B24" s="43"/>
      <c r="C24" s="44"/>
      <c r="D24" s="72" t="s">
        <v>20</v>
      </c>
      <c r="E24" s="72" t="s">
        <v>65</v>
      </c>
      <c r="F24" s="71" t="s">
        <v>64</v>
      </c>
      <c r="G24" s="43"/>
      <c r="H24" s="71" t="s">
        <v>64</v>
      </c>
    </row>
    <row r="25" spans="1:8" s="59" customFormat="1" ht="13.2">
      <c r="A25" s="77"/>
      <c r="B25" s="52" t="s">
        <v>19</v>
      </c>
      <c r="C25" s="51"/>
      <c r="D25" s="469" t="s">
        <v>6</v>
      </c>
      <c r="E25" s="73"/>
      <c r="F25" s="74"/>
      <c r="G25" s="51"/>
      <c r="H25" s="74"/>
    </row>
    <row r="26" spans="1:8" s="59" customFormat="1" ht="13.2">
      <c r="A26" s="77"/>
      <c r="B26" s="50"/>
      <c r="C26" s="51"/>
      <c r="D26" s="469"/>
      <c r="E26" s="73"/>
      <c r="F26" s="74"/>
      <c r="G26" s="51"/>
      <c r="H26" s="74"/>
    </row>
    <row r="27" spans="1:8" s="59" customFormat="1" ht="13.2">
      <c r="A27" s="77"/>
      <c r="B27" s="50"/>
      <c r="C27" s="51"/>
      <c r="D27" s="469"/>
      <c r="E27" s="73"/>
      <c r="F27" s="74"/>
      <c r="G27" s="51"/>
      <c r="H27" s="74"/>
    </row>
    <row r="28" spans="1:8" s="59" customFormat="1" ht="13.2">
      <c r="A28" s="77"/>
      <c r="B28" s="50"/>
      <c r="C28" s="51"/>
      <c r="D28" s="469"/>
      <c r="E28" s="73"/>
      <c r="F28" s="74"/>
      <c r="G28" s="51"/>
      <c r="H28" s="74"/>
    </row>
    <row r="29" spans="1:8" s="59" customFormat="1" ht="13.2">
      <c r="A29" s="77"/>
      <c r="B29" s="50"/>
      <c r="C29" s="51"/>
      <c r="D29" s="469"/>
      <c r="E29" s="73"/>
      <c r="F29" s="74"/>
      <c r="G29" s="51"/>
      <c r="H29" s="74"/>
    </row>
    <row r="30" spans="1:8" s="59" customFormat="1" ht="13.2">
      <c r="A30" s="77"/>
      <c r="B30" s="50"/>
      <c r="C30" s="51"/>
      <c r="D30" s="469"/>
      <c r="E30" s="73"/>
      <c r="F30" s="74"/>
      <c r="G30" s="51"/>
      <c r="H30" s="74"/>
    </row>
    <row r="31" spans="1:8" s="59" customFormat="1" ht="13.2">
      <c r="A31" s="77"/>
      <c r="B31" s="50"/>
      <c r="C31" s="51"/>
      <c r="D31" s="469"/>
      <c r="E31" s="73"/>
      <c r="F31" s="74"/>
      <c r="G31" s="51"/>
      <c r="H31" s="74"/>
    </row>
    <row r="32" spans="1:8" s="59" customFormat="1" ht="13.2">
      <c r="A32" s="77"/>
      <c r="B32" s="50"/>
      <c r="C32" s="51"/>
      <c r="D32" s="469"/>
      <c r="E32" s="73"/>
      <c r="F32" s="74"/>
      <c r="G32" s="51"/>
      <c r="H32" s="74"/>
    </row>
    <row r="33" spans="1:8" s="42" customFormat="1" ht="13.2">
      <c r="A33" s="77"/>
      <c r="B33" s="43"/>
      <c r="C33" s="44"/>
      <c r="D33" s="44"/>
      <c r="E33" s="75" t="s">
        <v>3</v>
      </c>
      <c r="F33" s="76">
        <f>SUM(F25:F32)</f>
        <v>0</v>
      </c>
      <c r="G33" s="44"/>
      <c r="H33" s="76">
        <f>SUM(H25:H32)</f>
        <v>0</v>
      </c>
    </row>
    <row r="34" spans="1:8" s="42" customFormat="1" ht="13.2">
      <c r="A34" s="77"/>
      <c r="B34" s="43"/>
      <c r="C34" s="44"/>
      <c r="D34" s="44"/>
      <c r="E34" s="44"/>
      <c r="F34" s="44"/>
      <c r="G34" s="44"/>
      <c r="H34" s="44"/>
    </row>
    <row r="35" spans="1:8" s="42" customFormat="1" ht="13.2">
      <c r="A35" s="77"/>
      <c r="B35" s="43"/>
      <c r="C35" s="44"/>
      <c r="D35" s="44"/>
      <c r="E35" s="44"/>
      <c r="F35" s="71" t="s">
        <v>1</v>
      </c>
      <c r="G35" s="43"/>
      <c r="H35" s="71" t="s">
        <v>2</v>
      </c>
    </row>
    <row r="36" spans="1:8" s="42" customFormat="1" ht="13.2">
      <c r="A36" s="77"/>
      <c r="B36" s="43"/>
      <c r="C36" s="44"/>
      <c r="D36" s="72" t="s">
        <v>20</v>
      </c>
      <c r="E36" s="72" t="s">
        <v>65</v>
      </c>
      <c r="F36" s="71" t="s">
        <v>64</v>
      </c>
      <c r="G36" s="43"/>
      <c r="H36" s="71" t="s">
        <v>64</v>
      </c>
    </row>
    <row r="37" spans="1:8" s="58" customFormat="1">
      <c r="A37" s="77"/>
      <c r="B37" s="52" t="s">
        <v>7</v>
      </c>
      <c r="C37" s="51"/>
      <c r="D37" s="469" t="s">
        <v>41</v>
      </c>
      <c r="E37" s="73"/>
      <c r="F37" s="74"/>
      <c r="G37" s="51"/>
      <c r="H37" s="74"/>
    </row>
    <row r="38" spans="1:8" s="58" customFormat="1">
      <c r="A38" s="77"/>
      <c r="B38" s="50"/>
      <c r="C38" s="51"/>
      <c r="D38" s="469"/>
      <c r="E38" s="73"/>
      <c r="F38" s="74"/>
      <c r="G38" s="51"/>
      <c r="H38" s="74"/>
    </row>
    <row r="39" spans="1:8" s="58" customFormat="1">
      <c r="A39" s="77"/>
      <c r="B39" s="50"/>
      <c r="C39" s="51"/>
      <c r="D39" s="469"/>
      <c r="E39" s="73"/>
      <c r="F39" s="74"/>
      <c r="G39" s="51"/>
      <c r="H39" s="74"/>
    </row>
    <row r="40" spans="1:8" s="58" customFormat="1">
      <c r="A40" s="77"/>
      <c r="B40" s="50"/>
      <c r="C40" s="51"/>
      <c r="D40" s="469"/>
      <c r="E40" s="73"/>
      <c r="F40" s="74"/>
      <c r="G40" s="51"/>
      <c r="H40" s="74"/>
    </row>
    <row r="41" spans="1:8" s="58" customFormat="1">
      <c r="A41" s="77"/>
      <c r="B41" s="50"/>
      <c r="C41" s="51"/>
      <c r="D41" s="469"/>
      <c r="E41" s="73"/>
      <c r="F41" s="74"/>
      <c r="G41" s="51"/>
      <c r="H41" s="74"/>
    </row>
    <row r="42" spans="1:8" s="58" customFormat="1">
      <c r="A42" s="77"/>
      <c r="B42" s="50"/>
      <c r="C42" s="51"/>
      <c r="D42" s="469"/>
      <c r="E42" s="73"/>
      <c r="F42" s="74"/>
      <c r="G42" s="51"/>
      <c r="H42" s="74"/>
    </row>
    <row r="43" spans="1:8" s="58" customFormat="1">
      <c r="A43" s="77"/>
      <c r="B43" s="50"/>
      <c r="C43" s="51"/>
      <c r="D43" s="469"/>
      <c r="E43" s="73"/>
      <c r="F43" s="74"/>
      <c r="G43" s="51"/>
      <c r="H43" s="74"/>
    </row>
    <row r="44" spans="1:8" s="58" customFormat="1">
      <c r="A44" s="77"/>
      <c r="B44" s="50"/>
      <c r="C44" s="51"/>
      <c r="D44" s="469"/>
      <c r="E44" s="73"/>
      <c r="F44" s="74"/>
      <c r="G44" s="51"/>
      <c r="H44" s="74"/>
    </row>
    <row r="45" spans="1:8">
      <c r="A45" s="77"/>
      <c r="B45" s="43"/>
      <c r="C45" s="44"/>
      <c r="D45" s="44"/>
      <c r="E45" s="75" t="s">
        <v>3</v>
      </c>
      <c r="F45" s="76">
        <f>SUM(F37:F44)</f>
        <v>0</v>
      </c>
      <c r="G45" s="44"/>
      <c r="H45" s="76">
        <f>SUM(H37:H44)</f>
        <v>0</v>
      </c>
    </row>
    <row r="46" spans="1:8">
      <c r="A46" s="77"/>
      <c r="B46" s="43"/>
      <c r="C46" s="44"/>
      <c r="D46" s="44"/>
      <c r="E46" s="44"/>
      <c r="F46" s="44"/>
      <c r="G46" s="44"/>
      <c r="H46" s="44"/>
    </row>
    <row r="47" spans="1:8">
      <c r="A47" s="77"/>
      <c r="B47" s="43"/>
      <c r="C47" s="44"/>
      <c r="D47" s="44"/>
      <c r="E47" s="44"/>
      <c r="F47" s="71" t="s">
        <v>1</v>
      </c>
      <c r="G47" s="43"/>
      <c r="H47" s="71" t="s">
        <v>2</v>
      </c>
    </row>
    <row r="48" spans="1:8">
      <c r="A48" s="77"/>
      <c r="B48" s="43"/>
      <c r="C48" s="44"/>
      <c r="D48" s="72" t="s">
        <v>20</v>
      </c>
      <c r="E48" s="72" t="s">
        <v>65</v>
      </c>
      <c r="F48" s="71" t="s">
        <v>64</v>
      </c>
      <c r="G48" s="43"/>
      <c r="H48" s="71" t="s">
        <v>64</v>
      </c>
    </row>
    <row r="49" spans="1:13" s="58" customFormat="1">
      <c r="A49" s="77"/>
      <c r="B49" s="52" t="s">
        <v>8</v>
      </c>
      <c r="C49" s="51"/>
      <c r="D49" s="469" t="s">
        <v>46</v>
      </c>
      <c r="E49" s="73"/>
      <c r="F49" s="74"/>
      <c r="G49" s="51"/>
      <c r="H49" s="74"/>
    </row>
    <row r="50" spans="1:13" s="58" customFormat="1">
      <c r="A50" s="77"/>
      <c r="B50" s="50"/>
      <c r="C50" s="51"/>
      <c r="D50" s="469"/>
      <c r="E50" s="73"/>
      <c r="F50" s="74"/>
      <c r="G50" s="51"/>
      <c r="H50" s="74"/>
    </row>
    <row r="51" spans="1:13" s="58" customFormat="1">
      <c r="A51" s="77"/>
      <c r="B51" s="50"/>
      <c r="C51" s="51"/>
      <c r="D51" s="469"/>
      <c r="E51" s="73"/>
      <c r="F51" s="74"/>
      <c r="G51" s="51"/>
      <c r="H51" s="74"/>
    </row>
    <row r="52" spans="1:13" s="58" customFormat="1">
      <c r="A52" s="77"/>
      <c r="B52" s="50"/>
      <c r="C52" s="51"/>
      <c r="D52" s="469"/>
      <c r="E52" s="73"/>
      <c r="F52" s="74"/>
      <c r="G52" s="51"/>
      <c r="H52" s="74"/>
    </row>
    <row r="53" spans="1:13" s="58" customFormat="1">
      <c r="A53" s="77"/>
      <c r="B53" s="50"/>
      <c r="C53" s="51"/>
      <c r="D53" s="469"/>
      <c r="E53" s="73"/>
      <c r="F53" s="74"/>
      <c r="G53" s="51"/>
      <c r="H53" s="74"/>
    </row>
    <row r="54" spans="1:13" s="58" customFormat="1">
      <c r="A54" s="77"/>
      <c r="B54" s="50"/>
      <c r="C54" s="51"/>
      <c r="D54" s="469"/>
      <c r="E54" s="73"/>
      <c r="F54" s="74"/>
      <c r="G54" s="51"/>
      <c r="H54" s="74"/>
    </row>
    <row r="55" spans="1:13" s="58" customFormat="1">
      <c r="A55" s="77"/>
      <c r="B55" s="50"/>
      <c r="C55" s="51"/>
      <c r="D55" s="469"/>
      <c r="E55" s="73"/>
      <c r="F55" s="74"/>
      <c r="G55" s="51"/>
      <c r="H55" s="74"/>
    </row>
    <row r="56" spans="1:13" s="58" customFormat="1">
      <c r="A56" s="77"/>
      <c r="B56" s="50"/>
      <c r="C56" s="51"/>
      <c r="D56" s="469"/>
      <c r="E56" s="73"/>
      <c r="F56" s="74"/>
      <c r="G56" s="51"/>
      <c r="H56" s="74"/>
      <c r="K56" s="67"/>
    </row>
    <row r="57" spans="1:13">
      <c r="A57" s="77"/>
      <c r="B57" s="43"/>
      <c r="C57" s="44"/>
      <c r="D57" s="44"/>
      <c r="E57" s="75" t="s">
        <v>3</v>
      </c>
      <c r="F57" s="76">
        <f>SUM(F49:F56)</f>
        <v>0</v>
      </c>
      <c r="G57" s="44"/>
      <c r="H57" s="76">
        <f>SUM(H49:H56)</f>
        <v>0</v>
      </c>
      <c r="K57" s="39"/>
    </row>
    <row r="58" spans="1:13">
      <c r="A58" s="77"/>
      <c r="B58" s="43"/>
      <c r="C58" s="44"/>
      <c r="D58" s="44"/>
      <c r="E58" s="44"/>
      <c r="F58" s="44"/>
      <c r="G58" s="44"/>
      <c r="H58" s="44"/>
    </row>
    <row r="59" spans="1:13">
      <c r="A59" s="77"/>
      <c r="B59" s="43"/>
      <c r="C59" s="44"/>
      <c r="D59" s="44"/>
      <c r="E59" s="44"/>
      <c r="F59" s="71" t="s">
        <v>1</v>
      </c>
      <c r="G59" s="43"/>
      <c r="H59" s="71" t="s">
        <v>2</v>
      </c>
      <c r="M59" s="39"/>
    </row>
    <row r="60" spans="1:13">
      <c r="A60" s="77"/>
      <c r="B60" s="43"/>
      <c r="C60" s="44"/>
      <c r="D60" s="72" t="s">
        <v>20</v>
      </c>
      <c r="E60" s="72" t="s">
        <v>65</v>
      </c>
      <c r="F60" s="71" t="s">
        <v>64</v>
      </c>
      <c r="G60" s="43"/>
      <c r="H60" s="71" t="s">
        <v>64</v>
      </c>
      <c r="M60" s="39"/>
    </row>
    <row r="61" spans="1:13" s="58" customFormat="1">
      <c r="A61" s="77"/>
      <c r="B61" s="52" t="s">
        <v>9</v>
      </c>
      <c r="C61" s="51"/>
      <c r="D61" s="469" t="s">
        <v>47</v>
      </c>
      <c r="E61" s="73"/>
      <c r="F61" s="74"/>
      <c r="G61" s="51"/>
      <c r="H61" s="74"/>
    </row>
    <row r="62" spans="1:13" s="58" customFormat="1">
      <c r="A62" s="77"/>
      <c r="B62" s="50"/>
      <c r="C62" s="51"/>
      <c r="D62" s="469"/>
      <c r="E62" s="73"/>
      <c r="F62" s="74"/>
      <c r="G62" s="51"/>
      <c r="H62" s="74"/>
    </row>
    <row r="63" spans="1:13" s="58" customFormat="1">
      <c r="A63" s="77"/>
      <c r="B63" s="50"/>
      <c r="C63" s="51"/>
      <c r="D63" s="469"/>
      <c r="E63" s="73"/>
      <c r="F63" s="74"/>
      <c r="G63" s="51"/>
      <c r="H63" s="74"/>
    </row>
    <row r="64" spans="1:13" s="58" customFormat="1">
      <c r="A64" s="77"/>
      <c r="B64" s="50"/>
      <c r="C64" s="51"/>
      <c r="D64" s="469"/>
      <c r="E64" s="73"/>
      <c r="F64" s="74"/>
      <c r="G64" s="51"/>
      <c r="H64" s="74"/>
    </row>
    <row r="65" spans="1:11" s="58" customFormat="1">
      <c r="A65" s="77"/>
      <c r="B65" s="50"/>
      <c r="C65" s="51"/>
      <c r="D65" s="469"/>
      <c r="E65" s="73"/>
      <c r="F65" s="74"/>
      <c r="G65" s="51"/>
      <c r="H65" s="74"/>
    </row>
    <row r="66" spans="1:11" s="58" customFormat="1">
      <c r="A66" s="77"/>
      <c r="B66" s="50"/>
      <c r="C66" s="51"/>
      <c r="D66" s="469"/>
      <c r="E66" s="73"/>
      <c r="F66" s="74"/>
      <c r="G66" s="51"/>
      <c r="H66" s="74"/>
    </row>
    <row r="67" spans="1:11" s="58" customFormat="1">
      <c r="A67" s="77"/>
      <c r="B67" s="50"/>
      <c r="C67" s="51"/>
      <c r="D67" s="469"/>
      <c r="E67" s="73"/>
      <c r="F67" s="74"/>
      <c r="G67" s="51"/>
      <c r="H67" s="74"/>
    </row>
    <row r="68" spans="1:11" s="58" customFormat="1">
      <c r="A68" s="77"/>
      <c r="B68" s="50"/>
      <c r="C68" s="51"/>
      <c r="D68" s="469"/>
      <c r="E68" s="73"/>
      <c r="F68" s="74"/>
      <c r="G68" s="51"/>
      <c r="H68" s="74"/>
    </row>
    <row r="69" spans="1:11">
      <c r="A69" s="77"/>
      <c r="B69" s="43"/>
      <c r="C69" s="44"/>
      <c r="D69" s="44"/>
      <c r="E69" s="75" t="s">
        <v>3</v>
      </c>
      <c r="F69" s="76">
        <f>SUM(F61:F68)</f>
        <v>0</v>
      </c>
      <c r="G69" s="44"/>
      <c r="H69" s="76">
        <f>SUM(H61:H68)</f>
        <v>0</v>
      </c>
    </row>
    <row r="70" spans="1:11">
      <c r="A70" s="77"/>
    </row>
    <row r="71" spans="1:11">
      <c r="A71" s="77"/>
      <c r="F71" s="60" t="s">
        <v>1</v>
      </c>
      <c r="G71" s="39"/>
      <c r="H71" s="60" t="s">
        <v>2</v>
      </c>
    </row>
    <row r="72" spans="1:11" ht="18">
      <c r="A72" s="77"/>
      <c r="D72" s="62" t="s">
        <v>20</v>
      </c>
      <c r="E72" s="62" t="s">
        <v>65</v>
      </c>
      <c r="F72" s="63" t="s">
        <v>64</v>
      </c>
      <c r="G72" s="39"/>
      <c r="H72" s="63" t="s">
        <v>64</v>
      </c>
    </row>
    <row r="73" spans="1:11" s="58" customFormat="1">
      <c r="A73" s="77"/>
      <c r="B73" s="64" t="s">
        <v>10</v>
      </c>
      <c r="D73" s="470" t="s">
        <v>56</v>
      </c>
      <c r="E73" s="65"/>
      <c r="F73" s="66"/>
      <c r="H73" s="66"/>
    </row>
    <row r="74" spans="1:11" s="58" customFormat="1">
      <c r="A74" s="77"/>
      <c r="B74" s="67"/>
      <c r="D74" s="470"/>
      <c r="E74" s="65"/>
      <c r="F74" s="66"/>
      <c r="H74" s="66"/>
    </row>
    <row r="75" spans="1:11" s="58" customFormat="1">
      <c r="A75" s="77"/>
      <c r="B75" s="67"/>
      <c r="D75" s="470"/>
      <c r="E75" s="65"/>
      <c r="F75" s="66"/>
      <c r="H75" s="66"/>
    </row>
    <row r="76" spans="1:11" s="58" customFormat="1">
      <c r="A76" s="77"/>
      <c r="B76" s="67"/>
      <c r="D76" s="470"/>
      <c r="E76" s="65"/>
      <c r="F76" s="66"/>
      <c r="H76" s="66"/>
    </row>
    <row r="77" spans="1:11" s="58" customFormat="1">
      <c r="A77" s="77"/>
      <c r="B77" s="67"/>
      <c r="D77" s="470"/>
      <c r="E77" s="65"/>
      <c r="F77" s="66"/>
      <c r="H77" s="66"/>
    </row>
    <row r="78" spans="1:11" s="58" customFormat="1">
      <c r="A78" s="77"/>
      <c r="B78" s="67"/>
      <c r="D78" s="470"/>
      <c r="E78" s="65"/>
      <c r="F78" s="66"/>
      <c r="H78" s="66"/>
    </row>
    <row r="79" spans="1:11" s="58" customFormat="1">
      <c r="A79" s="77"/>
      <c r="B79" s="67"/>
      <c r="D79" s="470"/>
      <c r="E79" s="65"/>
      <c r="F79" s="66"/>
      <c r="H79" s="66"/>
    </row>
    <row r="80" spans="1:11" s="58" customFormat="1">
      <c r="A80" s="77"/>
      <c r="B80" s="67"/>
      <c r="D80" s="470"/>
      <c r="E80" s="65"/>
      <c r="F80" s="66"/>
      <c r="H80" s="66"/>
      <c r="K80" s="69"/>
    </row>
    <row r="81" spans="1:8">
      <c r="A81" s="77"/>
      <c r="E81" s="62" t="s">
        <v>3</v>
      </c>
      <c r="F81" s="68">
        <f>SUM(F73:F80)</f>
        <v>0</v>
      </c>
      <c r="H81" s="68">
        <f>SUM(H73:H80)</f>
        <v>0</v>
      </c>
    </row>
    <row r="82" spans="1:8">
      <c r="A82" s="77"/>
    </row>
    <row r="83" spans="1:8">
      <c r="A83" s="77"/>
      <c r="F83" s="60" t="s">
        <v>1</v>
      </c>
      <c r="G83" s="39"/>
      <c r="H83" s="60" t="s">
        <v>2</v>
      </c>
    </row>
    <row r="84" spans="1:8" ht="18">
      <c r="A84" s="77"/>
      <c r="D84" s="62" t="s">
        <v>20</v>
      </c>
      <c r="E84" s="62" t="s">
        <v>65</v>
      </c>
      <c r="F84" s="63" t="s">
        <v>64</v>
      </c>
      <c r="G84" s="39"/>
      <c r="H84" s="63" t="s">
        <v>64</v>
      </c>
    </row>
    <row r="85" spans="1:8" s="58" customFormat="1">
      <c r="A85" s="77"/>
      <c r="B85" s="64" t="s">
        <v>33</v>
      </c>
      <c r="D85" s="470" t="s">
        <v>55</v>
      </c>
      <c r="E85" s="65"/>
      <c r="F85" s="66"/>
      <c r="H85" s="66"/>
    </row>
    <row r="86" spans="1:8" s="58" customFormat="1">
      <c r="A86" s="77"/>
      <c r="B86" s="67"/>
      <c r="D86" s="470"/>
      <c r="E86" s="65"/>
      <c r="F86" s="66"/>
      <c r="H86" s="66"/>
    </row>
    <row r="87" spans="1:8" s="58" customFormat="1">
      <c r="A87" s="77"/>
      <c r="B87" s="67"/>
      <c r="D87" s="470"/>
      <c r="E87" s="65"/>
      <c r="F87" s="66"/>
      <c r="H87" s="66"/>
    </row>
    <row r="88" spans="1:8" s="58" customFormat="1">
      <c r="A88" s="77"/>
      <c r="B88" s="67"/>
      <c r="D88" s="470"/>
      <c r="E88" s="65"/>
      <c r="F88" s="66"/>
      <c r="H88" s="66"/>
    </row>
    <row r="89" spans="1:8" s="58" customFormat="1">
      <c r="A89" s="77"/>
      <c r="B89" s="67"/>
      <c r="D89" s="470"/>
      <c r="E89" s="65"/>
      <c r="F89" s="66"/>
      <c r="H89" s="66"/>
    </row>
    <row r="90" spans="1:8" s="58" customFormat="1">
      <c r="A90" s="77"/>
      <c r="B90" s="67"/>
      <c r="D90" s="470"/>
      <c r="E90" s="65"/>
      <c r="F90" s="66"/>
      <c r="H90" s="66"/>
    </row>
    <row r="91" spans="1:8" s="58" customFormat="1">
      <c r="A91" s="77"/>
      <c r="B91" s="67"/>
      <c r="D91" s="470"/>
      <c r="E91" s="65"/>
      <c r="F91" s="66"/>
      <c r="H91" s="66"/>
    </row>
    <row r="92" spans="1:8" s="58" customFormat="1">
      <c r="A92" s="77"/>
      <c r="B92" s="67"/>
      <c r="D92" s="470"/>
      <c r="E92" s="65"/>
      <c r="F92" s="66"/>
      <c r="H92" s="66"/>
    </row>
    <row r="93" spans="1:8">
      <c r="A93" s="77"/>
      <c r="E93" s="62" t="s">
        <v>3</v>
      </c>
      <c r="F93" s="68">
        <f>SUM(F85:F92)</f>
        <v>0</v>
      </c>
      <c r="H93" s="68">
        <f>SUM(H85:H92)</f>
        <v>0</v>
      </c>
    </row>
    <row r="94" spans="1:8">
      <c r="A94" s="77"/>
    </row>
  </sheetData>
  <sheetProtection insertRows="0" deleteRows="0"/>
  <dataConsolidate/>
  <mergeCells count="13">
    <mergeCell ref="D61:D68"/>
    <mergeCell ref="D73:D80"/>
    <mergeCell ref="D85:D92"/>
    <mergeCell ref="D2:H2"/>
    <mergeCell ref="D3:H3"/>
    <mergeCell ref="D4:H4"/>
    <mergeCell ref="D5:H5"/>
    <mergeCell ref="D6:H6"/>
    <mergeCell ref="D9:H9"/>
    <mergeCell ref="D13:D20"/>
    <mergeCell ref="D25:D32"/>
    <mergeCell ref="D37:D44"/>
    <mergeCell ref="D49:D56"/>
  </mergeCells>
  <dataValidations count="13">
    <dataValidation type="whole" errorStyle="warning" allowBlank="1" showInputMessage="1" showErrorMessage="1" errorTitle="Attention" error="Enter whole dollars only._x000a_Did you mean to enter a negative number?_x000a_" promptTitle="Actual Last Year" prompt="Please enter whole dollars only." sqref="H13:H20 H25:H32 H37:H44 H49:H56 H61:H68 H73:H80 H85:H92" xr:uid="{00000000-0002-0000-0700-000000000000}">
      <formula1>0</formula1>
      <formula2>10000000</formula2>
    </dataValidation>
    <dataValidation type="whole" errorStyle="warning" allowBlank="1" showInputMessage="1" showErrorMessage="1" errorTitle="Attention" error="Enter whole dollars only._x000a_Did you mean to enter a negative number?_x000a_" promptTitle="Actual This Year" prompt="Please enter whole dollars only." sqref="F13:F20 F25:F32 F37:F44 F49:F56 F61:F68 F73:F80 F85:F92" xr:uid="{00000000-0002-0000-0700-000001000000}">
      <formula1>0</formula1>
      <formula2>10000000</formula2>
    </dataValidation>
    <dataValidation type="list" allowBlank="1" showInputMessage="1" showErrorMessage="1" errorTitle="Attention" error="Please select item from the drop down list provided" promptTitle="Analysis" prompt="Please select item from the drop down list provided.The list can be edited in the green &quot;lists&quot; tab." sqref="E85:E92" xr:uid="{00000000-0002-0000-0700-000002000000}">
      <formula1>Receipts7</formula1>
    </dataValidation>
    <dataValidation type="list" allowBlank="1" showInputMessage="1" showErrorMessage="1" errorTitle="Attention" error="Please select item from the drop down list provided" promptTitle="Analysis" prompt="Please select item from the drop down list provided.The list can be edited in the green &quot;lists&quot; tab." sqref="E73:E80" xr:uid="{00000000-0002-0000-0700-000003000000}">
      <formula1>Receipts6</formula1>
    </dataValidation>
    <dataValidation type="list" allowBlank="1" showInputMessage="1" showErrorMessage="1" promptTitle="Analysis" prompt="Please select item from the drop down list provided.The list can be edited in the green &quot;lists&quot; tab." sqref="E61:E68" xr:uid="{00000000-0002-0000-0700-000004000000}">
      <formula1>Receipts5</formula1>
    </dataValidation>
    <dataValidation type="list" allowBlank="1" showInputMessage="1" showErrorMessage="1" promptTitle="Analysis" prompt="Please select item from the drop down list provided.The list can be edited in the green &quot;lists&quot; tab." sqref="E49:E56" xr:uid="{00000000-0002-0000-0700-000005000000}">
      <formula1>Receipts4</formula1>
    </dataValidation>
    <dataValidation type="list" allowBlank="1" showInputMessage="1" showErrorMessage="1" promptTitle="Analysis" prompt="Please select item from the drop down list provided.The list can be edited in the green &quot;lists&quot; tab." sqref="E25:E32" xr:uid="{00000000-0002-0000-0700-000006000000}">
      <formula1>Receipts2</formula1>
    </dataValidation>
    <dataValidation allowBlank="1" showInputMessage="1" showErrorMessage="1" promptTitle="Receipt Item" prompt="The Receipt Item and the Analysis can be edited in the green &quot;lists&quot; tab." sqref="D85:D92 D13:D20 D37:D44 D25:D32 D49:D56 D61:D68 D73:D80" xr:uid="{00000000-0002-0000-0700-000007000000}"/>
    <dataValidation type="textLength" allowBlank="1" showInputMessage="1" showErrorMessage="1" errorTitle="Attention" error="Maximum of 8 characters only." promptTitle="Guidance" prompt="For assistance completing the template please refer to EG A6." sqref="B9 B13 B25 B37 B49 B61 B73 B85" xr:uid="{00000000-0002-0000-0700-000008000000}">
      <formula1>1</formula1>
      <formula2>8</formula2>
    </dataValidation>
    <dataValidation type="list" allowBlank="1" showInputMessage="1" showErrorMessage="1" errorTitle="Attention" error="Please select item from the drop down list provided" promptTitle="Analysis" prompt="Please select item from the drop down list provided.The list can be edited in the green &quot;lists&quot; tab." sqref="E37:E44" xr:uid="{00000000-0002-0000-0700-000009000000}">
      <formula1>Receipts3</formula1>
    </dataValidation>
    <dataValidation type="list" allowBlank="1" showInputMessage="1" showErrorMessage="1" errorTitle="Attention" error="Please select item from the drop down list provided" promptTitle="Analysis" prompt="Please select item from the drop down list provided.The list can be edited in the green &quot;lists&quot; tab." sqref="E13:E20" xr:uid="{00000000-0002-0000-0700-00000A000000}">
      <formula1>Receipts1</formula1>
    </dataValidation>
    <dataValidation type="textLength" allowBlank="1" showInputMessage="1" showErrorMessage="1" errorTitle="Attention" error="Maximum of 8 characters only." promptTitle="Guidance" prompt="For assistance completing the template please refer to the attached guidance notes." sqref="B10" xr:uid="{00000000-0002-0000-0700-00000B000000}">
      <formula1>1</formula1>
      <formula2>10</formula2>
    </dataValidation>
    <dataValidation type="textLength" allowBlank="1" showInputMessage="1" showErrorMessage="1" errorTitle="Attention" error="Maximum of 8 characters only." promptTitle="Guidance" prompt="For assistance completing the template please refer to the attached guidance notes." sqref="B38:B41 B74:B76 B62:B64 B86:B88" xr:uid="{00000000-0002-0000-0700-00000C000000}">
      <formula1>1</formula1>
      <formula2>8</formula2>
    </dataValidation>
  </dataValidations>
  <printOptions horizontalCentered="1"/>
  <pageMargins left="0.23622047244094491" right="0.23622047244094491" top="0.74803149606299213" bottom="0.74803149606299213" header="0.31496062992125984" footer="0.31496062992125984"/>
  <pageSetup paperSize="9" scale="49" firstPageNumber="9" fitToHeight="2" orientation="portrait" cellComments="asDisplayed" useFirstPageNumber="1" r:id="rId1"/>
  <headerFooter>
    <oddFooter>Page &amp;P</oddFoot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L81"/>
  <sheetViews>
    <sheetView showGridLines="0" view="pageBreakPreview" topLeftCell="A38" zoomScale="110" zoomScaleNormal="100" zoomScaleSheetLayoutView="110" workbookViewId="0">
      <selection activeCell="D63" sqref="D63"/>
    </sheetView>
  </sheetViews>
  <sheetFormatPr defaultColWidth="8.88671875" defaultRowHeight="14.4"/>
  <cols>
    <col min="2" max="2" width="1.33203125" customWidth="1"/>
    <col min="3" max="3" width="36.44140625" customWidth="1"/>
    <col min="4" max="4" width="47.109375" customWidth="1"/>
    <col min="5" max="5" width="15.6640625" style="153" customWidth="1"/>
    <col min="6" max="6" width="2.6640625" customWidth="1"/>
    <col min="7" max="7" width="15.6640625" style="153" customWidth="1"/>
  </cols>
  <sheetData>
    <row r="2" spans="1:9" s="1" customFormat="1" ht="13.8">
      <c r="E2" s="169"/>
      <c r="G2" s="171"/>
    </row>
    <row r="3" spans="1:9" s="1" customFormat="1" ht="38.4" customHeight="1">
      <c r="A3" s="472" t="s">
        <v>180</v>
      </c>
      <c r="B3" s="472"/>
      <c r="C3" s="472"/>
      <c r="D3" s="472"/>
      <c r="E3" s="472"/>
      <c r="F3" s="472"/>
      <c r="G3" s="472"/>
    </row>
    <row r="4" spans="1:9">
      <c r="E4" s="165" t="s">
        <v>183</v>
      </c>
      <c r="F4" s="86"/>
      <c r="G4" s="165" t="s">
        <v>183</v>
      </c>
    </row>
    <row r="5" spans="1:9" s="1" customFormat="1">
      <c r="C5"/>
      <c r="D5"/>
      <c r="E5" s="166" t="s">
        <v>66</v>
      </c>
      <c r="F5" s="4"/>
      <c r="G5" s="166" t="s">
        <v>66</v>
      </c>
      <c r="I5" s="144"/>
    </row>
    <row r="6" spans="1:9" s="1" customFormat="1" ht="35.4" customHeight="1">
      <c r="A6" s="191"/>
      <c r="C6" s="136" t="s">
        <v>181</v>
      </c>
      <c r="D6" s="136" t="s">
        <v>182</v>
      </c>
      <c r="E6" s="167" t="s">
        <v>134</v>
      </c>
      <c r="F6" s="83"/>
      <c r="G6" s="167" t="s">
        <v>135</v>
      </c>
    </row>
    <row r="7" spans="1:9" s="1" customFormat="1">
      <c r="C7" s="475" t="s">
        <v>270</v>
      </c>
      <c r="D7" s="88" t="s">
        <v>293</v>
      </c>
      <c r="E7" s="151">
        <v>0</v>
      </c>
      <c r="F7"/>
      <c r="G7" s="151">
        <v>0</v>
      </c>
    </row>
    <row r="8" spans="1:9" s="1" customFormat="1" ht="15" customHeight="1">
      <c r="C8" s="476"/>
      <c r="D8" s="88"/>
      <c r="E8" s="151"/>
      <c r="F8"/>
      <c r="G8" s="151"/>
    </row>
    <row r="9" spans="1:9" s="1" customFormat="1">
      <c r="C9" s="476"/>
      <c r="D9" s="88"/>
      <c r="E9" s="151"/>
      <c r="F9"/>
      <c r="G9" s="151"/>
    </row>
    <row r="10" spans="1:9" s="1" customFormat="1">
      <c r="C10" s="476"/>
      <c r="D10" s="88"/>
      <c r="E10" s="151"/>
      <c r="F10"/>
      <c r="G10" s="151"/>
    </row>
    <row r="11" spans="1:9" s="1" customFormat="1">
      <c r="C11" s="476"/>
      <c r="D11" s="88"/>
      <c r="E11" s="151"/>
      <c r="F11"/>
      <c r="G11" s="151"/>
    </row>
    <row r="12" spans="1:9" s="1" customFormat="1">
      <c r="C12" s="476"/>
      <c r="D12" s="88"/>
      <c r="E12" s="151"/>
      <c r="F12"/>
      <c r="G12" s="151"/>
    </row>
    <row r="13" spans="1:9" s="1" customFormat="1">
      <c r="C13" s="476"/>
      <c r="D13" s="88"/>
      <c r="E13" s="151"/>
      <c r="F13"/>
      <c r="G13" s="151"/>
    </row>
    <row r="14" spans="1:9" s="1" customFormat="1">
      <c r="C14" s="476"/>
      <c r="D14" s="88"/>
      <c r="E14" s="151"/>
      <c r="F14"/>
      <c r="G14" s="151"/>
    </row>
    <row r="15" spans="1:9" s="1" customFormat="1" ht="36" customHeight="1">
      <c r="C15" s="477"/>
      <c r="D15" s="136" t="s">
        <v>184</v>
      </c>
      <c r="E15" s="160">
        <f>SUM(E7:E14)</f>
        <v>0</v>
      </c>
      <c r="F15" s="97"/>
      <c r="G15" s="160">
        <f>SUM(G7:G14)</f>
        <v>0</v>
      </c>
    </row>
    <row r="16" spans="1:9" s="1" customFormat="1">
      <c r="C16"/>
      <c r="D16"/>
      <c r="E16" s="153"/>
      <c r="F16"/>
      <c r="G16" s="153"/>
    </row>
    <row r="17" spans="1:7" s="1" customFormat="1" ht="37.950000000000003" customHeight="1">
      <c r="A17" s="191"/>
      <c r="C17" s="136" t="s">
        <v>181</v>
      </c>
      <c r="D17" s="136" t="s">
        <v>182</v>
      </c>
      <c r="E17" s="167" t="s">
        <v>134</v>
      </c>
      <c r="F17" s="83"/>
      <c r="G17" s="167" t="s">
        <v>135</v>
      </c>
    </row>
    <row r="18" spans="1:7" s="1" customFormat="1">
      <c r="C18" s="475" t="s">
        <v>271</v>
      </c>
      <c r="D18" s="88"/>
      <c r="E18" s="151">
        <v>0</v>
      </c>
      <c r="F18"/>
      <c r="G18" s="151">
        <v>0</v>
      </c>
    </row>
    <row r="19" spans="1:7" s="1" customFormat="1">
      <c r="C19" s="476"/>
      <c r="D19" s="88"/>
      <c r="E19" s="151"/>
      <c r="F19"/>
      <c r="G19" s="151"/>
    </row>
    <row r="20" spans="1:7" s="1" customFormat="1">
      <c r="C20" s="476"/>
      <c r="D20" s="88"/>
      <c r="E20" s="151"/>
      <c r="F20"/>
      <c r="G20" s="151"/>
    </row>
    <row r="21" spans="1:7" s="1" customFormat="1">
      <c r="C21" s="476"/>
      <c r="D21" s="88"/>
      <c r="E21" s="151"/>
      <c r="F21"/>
      <c r="G21" s="151"/>
    </row>
    <row r="22" spans="1:7" s="1" customFormat="1">
      <c r="C22" s="476"/>
      <c r="D22" s="88"/>
      <c r="E22" s="151"/>
      <c r="F22"/>
      <c r="G22" s="151"/>
    </row>
    <row r="23" spans="1:7" s="1" customFormat="1">
      <c r="C23" s="476"/>
      <c r="D23" s="88"/>
      <c r="E23" s="151"/>
      <c r="F23"/>
      <c r="G23" s="151"/>
    </row>
    <row r="24" spans="1:7" s="1" customFormat="1">
      <c r="C24" s="476"/>
      <c r="D24" s="88"/>
      <c r="E24" s="151"/>
      <c r="F24"/>
      <c r="G24" s="151"/>
    </row>
    <row r="25" spans="1:7" s="1" customFormat="1">
      <c r="C25" s="477"/>
      <c r="D25" s="88"/>
      <c r="E25" s="151"/>
      <c r="F25"/>
      <c r="G25" s="151"/>
    </row>
    <row r="26" spans="1:7" s="1" customFormat="1" ht="34.950000000000003" customHeight="1">
      <c r="C26"/>
      <c r="D26" s="136" t="s">
        <v>184</v>
      </c>
      <c r="E26" s="170">
        <f>SUM(E18:E25)</f>
        <v>0</v>
      </c>
      <c r="F26"/>
      <c r="G26" s="170">
        <f>SUM(G18:G25)</f>
        <v>0</v>
      </c>
    </row>
    <row r="27" spans="1:7" s="1" customFormat="1">
      <c r="C27"/>
      <c r="D27"/>
      <c r="E27" s="153"/>
      <c r="F27"/>
      <c r="G27" s="153"/>
    </row>
    <row r="28" spans="1:7" s="1" customFormat="1" ht="36" customHeight="1">
      <c r="A28" s="191"/>
      <c r="C28" s="136" t="s">
        <v>181</v>
      </c>
      <c r="D28" s="136" t="s">
        <v>182</v>
      </c>
      <c r="E28" s="167" t="s">
        <v>134</v>
      </c>
      <c r="F28" s="83"/>
      <c r="G28" s="167" t="s">
        <v>135</v>
      </c>
    </row>
    <row r="29" spans="1:7">
      <c r="C29" s="475" t="s">
        <v>185</v>
      </c>
      <c r="D29" s="88" t="s">
        <v>293</v>
      </c>
      <c r="E29" s="151">
        <v>0</v>
      </c>
      <c r="G29" s="151">
        <v>0</v>
      </c>
    </row>
    <row r="30" spans="1:7">
      <c r="C30" s="476"/>
      <c r="D30" s="88"/>
      <c r="E30" s="151"/>
      <c r="G30" s="151"/>
    </row>
    <row r="31" spans="1:7">
      <c r="C31" s="476"/>
      <c r="D31" s="88"/>
      <c r="E31" s="151"/>
      <c r="G31" s="151"/>
    </row>
    <row r="32" spans="1:7">
      <c r="C32" s="476"/>
      <c r="D32" s="88"/>
      <c r="E32" s="151"/>
      <c r="G32" s="151"/>
    </row>
    <row r="33" spans="1:10">
      <c r="C33" s="476"/>
      <c r="D33" s="88"/>
      <c r="E33" s="151"/>
      <c r="G33" s="151"/>
    </row>
    <row r="34" spans="1:10">
      <c r="C34" s="476"/>
      <c r="D34" s="88"/>
      <c r="E34" s="151"/>
      <c r="G34" s="151"/>
    </row>
    <row r="35" spans="1:10">
      <c r="C35" s="476"/>
      <c r="D35" s="88"/>
      <c r="E35" s="151"/>
      <c r="G35" s="151"/>
    </row>
    <row r="36" spans="1:10">
      <c r="C36" s="477"/>
      <c r="D36" s="88"/>
      <c r="E36" s="151"/>
      <c r="G36" s="151"/>
    </row>
    <row r="37" spans="1:10" ht="36" customHeight="1">
      <c r="D37" s="136" t="s">
        <v>184</v>
      </c>
      <c r="E37" s="160">
        <f>SUM(E29:E36)</f>
        <v>0</v>
      </c>
      <c r="F37" s="97"/>
      <c r="G37" s="160">
        <f>SUM(G29:G36)</f>
        <v>0</v>
      </c>
    </row>
    <row r="39" spans="1:10" ht="36.6" customHeight="1">
      <c r="A39" s="78"/>
      <c r="C39" s="136" t="s">
        <v>181</v>
      </c>
      <c r="D39" s="136" t="s">
        <v>182</v>
      </c>
      <c r="E39" s="167" t="s">
        <v>134</v>
      </c>
      <c r="F39" s="83"/>
      <c r="G39" s="167" t="s">
        <v>135</v>
      </c>
    </row>
    <row r="40" spans="1:10">
      <c r="C40" s="473" t="s">
        <v>272</v>
      </c>
      <c r="D40" s="88" t="s">
        <v>293</v>
      </c>
      <c r="E40" s="151">
        <v>0</v>
      </c>
      <c r="G40" s="151">
        <v>0</v>
      </c>
    </row>
    <row r="41" spans="1:10">
      <c r="C41" s="474"/>
      <c r="D41" s="88"/>
      <c r="E41" s="151"/>
      <c r="G41" s="151"/>
    </row>
    <row r="42" spans="1:10">
      <c r="C42" s="474"/>
      <c r="D42" s="88"/>
      <c r="E42" s="151"/>
      <c r="G42" s="151"/>
    </row>
    <row r="43" spans="1:10">
      <c r="C43" s="474"/>
      <c r="D43" s="88"/>
      <c r="E43" s="151"/>
      <c r="G43" s="151"/>
    </row>
    <row r="44" spans="1:10">
      <c r="C44" s="474"/>
      <c r="D44" s="88"/>
      <c r="E44" s="151"/>
      <c r="G44" s="151"/>
    </row>
    <row r="45" spans="1:10">
      <c r="C45" s="474"/>
      <c r="D45" s="88"/>
      <c r="E45" s="151"/>
      <c r="G45" s="151"/>
    </row>
    <row r="46" spans="1:10">
      <c r="C46" s="474"/>
      <c r="D46" s="88"/>
      <c r="E46" s="151"/>
      <c r="G46" s="151"/>
    </row>
    <row r="47" spans="1:10">
      <c r="C47" s="474"/>
      <c r="D47" s="88"/>
      <c r="E47" s="151"/>
      <c r="G47" s="151"/>
      <c r="J47" s="4"/>
    </row>
    <row r="48" spans="1:10" ht="38.25" customHeight="1">
      <c r="D48" s="136" t="s">
        <v>184</v>
      </c>
      <c r="E48" s="160">
        <f>SUM(E40:E47)</f>
        <v>0</v>
      </c>
      <c r="F48" s="97"/>
      <c r="G48" s="160">
        <f>SUM(G40:G47)</f>
        <v>0</v>
      </c>
      <c r="J48" s="4"/>
    </row>
    <row r="50" spans="1:12" ht="37.950000000000003" customHeight="1">
      <c r="A50" s="78"/>
      <c r="C50" s="136" t="s">
        <v>181</v>
      </c>
      <c r="D50" s="136" t="s">
        <v>182</v>
      </c>
      <c r="E50" s="167" t="s">
        <v>134</v>
      </c>
      <c r="F50" s="83"/>
      <c r="G50" s="167" t="s">
        <v>135</v>
      </c>
      <c r="L50" s="4"/>
    </row>
    <row r="51" spans="1:12">
      <c r="C51" s="473" t="s">
        <v>273</v>
      </c>
      <c r="D51" s="88" t="s">
        <v>393</v>
      </c>
      <c r="E51" s="290">
        <f>PL!K8</f>
        <v>523.73784999999998</v>
      </c>
      <c r="G51" s="151">
        <v>277.97000000000003</v>
      </c>
    </row>
    <row r="52" spans="1:12">
      <c r="C52" s="474"/>
      <c r="D52" s="88"/>
      <c r="E52" s="151"/>
      <c r="G52" s="151"/>
    </row>
    <row r="53" spans="1:12">
      <c r="C53" s="474"/>
      <c r="D53" s="88"/>
      <c r="E53" s="151"/>
      <c r="G53" s="151"/>
    </row>
    <row r="54" spans="1:12">
      <c r="C54" s="474"/>
      <c r="D54" s="88"/>
      <c r="E54" s="151"/>
      <c r="G54" s="151"/>
    </row>
    <row r="55" spans="1:12">
      <c r="C55" s="474"/>
      <c r="D55" s="88"/>
      <c r="E55" s="151"/>
      <c r="G55" s="151"/>
    </row>
    <row r="56" spans="1:12">
      <c r="C56" s="474"/>
      <c r="D56" s="88"/>
      <c r="E56" s="151"/>
      <c r="G56" s="151"/>
    </row>
    <row r="57" spans="1:12">
      <c r="C57" s="474"/>
      <c r="D57" s="88"/>
      <c r="E57" s="151"/>
      <c r="G57" s="151"/>
    </row>
    <row r="58" spans="1:12">
      <c r="C58" s="474"/>
      <c r="D58" s="88"/>
      <c r="E58" s="151"/>
      <c r="G58" s="151"/>
    </row>
    <row r="59" spans="1:12" ht="36" customHeight="1">
      <c r="D59" s="136" t="s">
        <v>184</v>
      </c>
      <c r="E59" s="160">
        <f>SUM(E51:E58)</f>
        <v>523.73784999999998</v>
      </c>
      <c r="F59" s="97"/>
      <c r="G59" s="160">
        <f>SUM(G51:G58)</f>
        <v>277.97000000000003</v>
      </c>
    </row>
    <row r="61" spans="1:12" ht="36.6" customHeight="1">
      <c r="A61" s="78"/>
      <c r="C61" s="136" t="s">
        <v>181</v>
      </c>
      <c r="D61" s="136" t="s">
        <v>182</v>
      </c>
      <c r="E61" s="167" t="s">
        <v>134</v>
      </c>
      <c r="F61" s="83"/>
      <c r="G61" s="167" t="s">
        <v>135</v>
      </c>
    </row>
    <row r="62" spans="1:12">
      <c r="C62" s="475" t="s">
        <v>274</v>
      </c>
      <c r="D62" s="88" t="s">
        <v>420</v>
      </c>
      <c r="E62" s="151">
        <f>PL!K7</f>
        <v>1022005.725</v>
      </c>
      <c r="G62" s="151">
        <v>725898</v>
      </c>
    </row>
    <row r="63" spans="1:12">
      <c r="C63" s="476"/>
      <c r="D63" s="88"/>
      <c r="E63" s="151"/>
      <c r="G63" s="151"/>
    </row>
    <row r="64" spans="1:12">
      <c r="C64" s="476"/>
      <c r="D64" s="88"/>
      <c r="E64" s="151"/>
      <c r="G64" s="151"/>
    </row>
    <row r="65" spans="1:10">
      <c r="C65" s="476"/>
      <c r="D65" s="88"/>
      <c r="E65" s="151"/>
      <c r="G65" s="151"/>
    </row>
    <row r="66" spans="1:10">
      <c r="C66" s="476"/>
      <c r="D66" s="88"/>
      <c r="E66" s="151"/>
      <c r="G66" s="151"/>
    </row>
    <row r="67" spans="1:10">
      <c r="C67" s="476"/>
      <c r="D67" s="88"/>
      <c r="E67" s="151"/>
      <c r="G67" s="151"/>
    </row>
    <row r="68" spans="1:10">
      <c r="C68" s="476"/>
      <c r="D68" s="88"/>
      <c r="E68" s="151"/>
      <c r="G68" s="151"/>
    </row>
    <row r="69" spans="1:10">
      <c r="C69" s="477"/>
      <c r="D69" s="88"/>
      <c r="E69" s="151"/>
      <c r="G69" s="151"/>
      <c r="J69" s="145"/>
    </row>
    <row r="70" spans="1:10" ht="36" customHeight="1">
      <c r="D70" s="136" t="s">
        <v>184</v>
      </c>
      <c r="E70" s="160">
        <f>SUM(E62:E69)</f>
        <v>1022005.725</v>
      </c>
      <c r="F70" s="97"/>
      <c r="G70" s="160">
        <f>SUM(G62:G69)</f>
        <v>725898</v>
      </c>
    </row>
    <row r="72" spans="1:10" ht="36.6" customHeight="1">
      <c r="A72" s="78"/>
      <c r="C72" s="136" t="s">
        <v>181</v>
      </c>
      <c r="D72" s="136" t="s">
        <v>182</v>
      </c>
      <c r="E72" s="167" t="s">
        <v>134</v>
      </c>
      <c r="F72" s="83"/>
      <c r="G72" s="167" t="s">
        <v>135</v>
      </c>
    </row>
    <row r="73" spans="1:10">
      <c r="C73" s="473" t="s">
        <v>275</v>
      </c>
      <c r="D73" s="88" t="s">
        <v>293</v>
      </c>
      <c r="E73" s="151">
        <v>0</v>
      </c>
      <c r="G73" s="151">
        <v>0</v>
      </c>
    </row>
    <row r="74" spans="1:10">
      <c r="C74" s="474"/>
      <c r="D74" s="88"/>
      <c r="E74" s="151"/>
      <c r="G74" s="151"/>
    </row>
    <row r="75" spans="1:10">
      <c r="C75" s="474"/>
      <c r="D75" s="88"/>
      <c r="E75" s="151"/>
      <c r="G75" s="151"/>
    </row>
    <row r="76" spans="1:10">
      <c r="C76" s="474"/>
      <c r="D76" s="88"/>
      <c r="E76" s="151"/>
      <c r="G76" s="151"/>
    </row>
    <row r="77" spans="1:10">
      <c r="C77" s="474"/>
      <c r="D77" s="88"/>
      <c r="E77" s="151"/>
      <c r="G77" s="151"/>
    </row>
    <row r="78" spans="1:10">
      <c r="C78" s="474"/>
      <c r="D78" s="88"/>
      <c r="E78" s="151"/>
      <c r="G78" s="151"/>
    </row>
    <row r="79" spans="1:10">
      <c r="C79" s="474"/>
      <c r="D79" s="88"/>
      <c r="E79" s="151"/>
      <c r="G79" s="151"/>
    </row>
    <row r="80" spans="1:10">
      <c r="C80" s="474"/>
      <c r="D80" s="88"/>
      <c r="E80" s="151"/>
      <c r="G80" s="151"/>
    </row>
    <row r="81" spans="3:7" ht="35.4" customHeight="1">
      <c r="C81" s="474"/>
      <c r="D81" s="136" t="s">
        <v>184</v>
      </c>
      <c r="E81" s="170">
        <f>SUM(E73:E80)</f>
        <v>0</v>
      </c>
      <c r="G81" s="170">
        <f>SUM(G73:G80)</f>
        <v>0</v>
      </c>
    </row>
  </sheetData>
  <sheetProtection algorithmName="SHA-512" hashValue="K5PXFKjFb5LjCIVTq8sq6DZxK+Racki+su6yogmxQey8RoMGp5WYJb3EtibnKYdFQTsleYyNmzlT/QEhQby72Q==" saltValue="aiOl8sC87oI+BYYtk5y7iQ==" spinCount="100000" sheet="1" objects="1" scenarios="1" formatCells="0" formatColumns="0" formatRows="0" insertColumns="0" insertRows="0" insertHyperlinks="0" deleteColumns="0" deleteRows="0"/>
  <dataConsolidate/>
  <customSheetViews>
    <customSheetView guid="{6251A8F5-D3CE-4831-84E8-91BE170A0047}" showGridLines="0" topLeftCell="A10">
      <selection activeCell="K25" sqref="K25"/>
      <pageMargins left="0.23622047244094491" right="0.23622047244094491" top="0.74803149606299213" bottom="0.74803149606299213" header="0.31496062992125984" footer="0.31496062992125984"/>
      <printOptions horizontalCentered="1"/>
      <pageSetup paperSize="9" scale="71" firstPageNumber="9" fitToHeight="2" orientation="portrait" cellComments="asDisplayed" useFirstPageNumber="1" r:id="rId1"/>
      <headerFooter>
        <oddFooter>Page &amp;P</oddFooter>
      </headerFooter>
    </customSheetView>
    <customSheetView guid="{32F1AAA9-0395-084B-9111-148BB14E0FC1}" showGridLines="0">
      <selection activeCell="C25" sqref="C2:I25"/>
      <pageMargins left="0.23622047244094491" right="0.23622047244094491" top="0.74803149606299213" bottom="0.74803149606299213" header="0.31496062992125984" footer="0.31496062992125984"/>
      <printOptions horizontalCentered="1"/>
      <pageSetup paperSize="9" scale="71" firstPageNumber="9" fitToHeight="2" orientation="portrait" cellComments="asDisplayed" useFirstPageNumber="1" r:id="rId2"/>
      <headerFooter>
        <oddFooter>Page &amp;P</oddFooter>
      </headerFooter>
    </customSheetView>
    <customSheetView guid="{C38B66D8-6DE9-4345-95A4-7BF2FE9DD3E3}" showGridLines="0" topLeftCell="A82">
      <selection activeCell="F13" sqref="F13"/>
      <pageMargins left="0.23622047244094491" right="0.23622047244094491" top="0.74803149606299213" bottom="0.74803149606299213" header="0.31496062992125984" footer="0.31496062992125984"/>
      <printOptions horizontalCentered="1"/>
      <pageSetup paperSize="9" scale="71" firstPageNumber="9" fitToHeight="2" orientation="portrait" cellComments="asDisplayed" useFirstPageNumber="1" r:id="rId3"/>
      <headerFooter>
        <oddFooter>Page &amp;P</oddFooter>
      </headerFooter>
    </customSheetView>
  </customSheetViews>
  <mergeCells count="8">
    <mergeCell ref="A3:G3"/>
    <mergeCell ref="C73:C81"/>
    <mergeCell ref="C18:C25"/>
    <mergeCell ref="C29:C36"/>
    <mergeCell ref="C40:C47"/>
    <mergeCell ref="C62:C69"/>
    <mergeCell ref="C51:C58"/>
    <mergeCell ref="C7:C15"/>
  </mergeCells>
  <printOptions horizontalCentered="1"/>
  <pageMargins left="0.23622047244094491" right="0.23622047244094491" top="0.74803149606299213" bottom="0.74803149606299213" header="0.31496062992125984" footer="0.31496062992125984"/>
  <pageSetup paperSize="9" scale="63" firstPageNumber="9" fitToHeight="2" orientation="portrait" cellComments="asDisplayed" useFirstPageNumber="1" r:id="rId4"/>
  <headerFooter>
    <oddFooter>Page &amp;P</oddFooter>
  </headerFooter>
  <rowBreaks count="1" manualBreakCount="1">
    <brk id="59" max="5" man="1"/>
  </rowBreaks>
  <legacyDrawingHF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2:G93"/>
  <sheetViews>
    <sheetView showGridLines="0" view="pageBreakPreview" topLeftCell="A82" zoomScaleNormal="100" zoomScaleSheetLayoutView="100" workbookViewId="0">
      <selection activeCell="E18" sqref="E18"/>
    </sheetView>
  </sheetViews>
  <sheetFormatPr defaultColWidth="8.88671875" defaultRowHeight="14.4"/>
  <cols>
    <col min="2" max="2" width="1.44140625" customWidth="1"/>
    <col min="3" max="3" width="37.88671875" customWidth="1"/>
    <col min="4" max="4" width="47.109375" customWidth="1"/>
    <col min="5" max="5" width="15.6640625" style="153" customWidth="1"/>
    <col min="6" max="6" width="2.6640625" customWidth="1"/>
    <col min="7" max="7" width="15.6640625" style="153" customWidth="1"/>
  </cols>
  <sheetData>
    <row r="2" spans="1:7" s="1" customFormat="1" ht="16.2" customHeight="1">
      <c r="E2" s="164"/>
      <c r="G2" s="168"/>
    </row>
    <row r="3" spans="1:7" s="1" customFormat="1" ht="43.95" customHeight="1">
      <c r="A3" s="472" t="s">
        <v>186</v>
      </c>
      <c r="B3" s="472"/>
      <c r="C3" s="472"/>
      <c r="D3" s="472"/>
      <c r="E3" s="472"/>
      <c r="F3" s="472"/>
      <c r="G3" s="472"/>
    </row>
    <row r="4" spans="1:7">
      <c r="E4" s="165" t="s">
        <v>183</v>
      </c>
      <c r="F4" s="86"/>
      <c r="G4" s="165" t="s">
        <v>183</v>
      </c>
    </row>
    <row r="5" spans="1:7" s="1" customFormat="1">
      <c r="C5"/>
      <c r="D5"/>
      <c r="E5" s="166" t="s">
        <v>66</v>
      </c>
      <c r="F5" s="4"/>
      <c r="G5" s="166" t="s">
        <v>66</v>
      </c>
    </row>
    <row r="6" spans="1:7" s="1" customFormat="1" ht="37.200000000000003" customHeight="1">
      <c r="A6" s="191"/>
      <c r="C6" s="136" t="s">
        <v>187</v>
      </c>
      <c r="D6" s="136" t="s">
        <v>182</v>
      </c>
      <c r="E6" s="167" t="s">
        <v>134</v>
      </c>
      <c r="F6" s="83"/>
      <c r="G6" s="167" t="s">
        <v>135</v>
      </c>
    </row>
    <row r="7" spans="1:7" s="1" customFormat="1">
      <c r="C7" s="475" t="s">
        <v>276</v>
      </c>
      <c r="D7" s="88" t="s">
        <v>293</v>
      </c>
      <c r="E7" s="151">
        <v>0</v>
      </c>
      <c r="F7"/>
      <c r="G7" s="151">
        <v>0</v>
      </c>
    </row>
    <row r="8" spans="1:7" s="1" customFormat="1">
      <c r="C8" s="476"/>
      <c r="D8" s="88"/>
      <c r="E8" s="151"/>
      <c r="F8"/>
      <c r="G8" s="151"/>
    </row>
    <row r="9" spans="1:7" s="1" customFormat="1">
      <c r="C9" s="476"/>
      <c r="D9" s="88"/>
      <c r="E9" s="151"/>
      <c r="F9"/>
      <c r="G9" s="151"/>
    </row>
    <row r="10" spans="1:7" s="1" customFormat="1">
      <c r="C10" s="476"/>
      <c r="D10" s="88"/>
      <c r="E10" s="151"/>
      <c r="F10"/>
      <c r="G10" s="151"/>
    </row>
    <row r="11" spans="1:7" s="1" customFormat="1">
      <c r="C11" s="476"/>
      <c r="D11" s="88"/>
      <c r="E11" s="151"/>
      <c r="F11"/>
      <c r="G11" s="151"/>
    </row>
    <row r="12" spans="1:7" s="1" customFormat="1">
      <c r="C12" s="476"/>
      <c r="D12" s="88"/>
      <c r="E12" s="151"/>
      <c r="F12"/>
      <c r="G12" s="151"/>
    </row>
    <row r="13" spans="1:7" s="1" customFormat="1">
      <c r="C13" s="476"/>
      <c r="D13" s="88"/>
      <c r="E13" s="151"/>
      <c r="F13"/>
      <c r="G13" s="151"/>
    </row>
    <row r="14" spans="1:7" s="1" customFormat="1">
      <c r="C14" s="477"/>
      <c r="D14" s="88"/>
      <c r="E14" s="151"/>
      <c r="F14"/>
      <c r="G14" s="151"/>
    </row>
    <row r="15" spans="1:7" s="1" customFormat="1" ht="36.6" customHeight="1">
      <c r="C15"/>
      <c r="D15" s="136" t="s">
        <v>184</v>
      </c>
      <c r="E15" s="161">
        <f>SUM(E7:E14)</f>
        <v>0</v>
      </c>
      <c r="F15"/>
      <c r="G15" s="161">
        <f>SUM(G7:G14)</f>
        <v>0</v>
      </c>
    </row>
    <row r="16" spans="1:7" s="1" customFormat="1">
      <c r="C16" s="123"/>
      <c r="D16"/>
      <c r="E16" s="153"/>
      <c r="F16"/>
      <c r="G16" s="153"/>
    </row>
    <row r="17" spans="1:7" s="1" customFormat="1" ht="39" customHeight="1">
      <c r="A17" s="191"/>
      <c r="C17" s="136" t="s">
        <v>187</v>
      </c>
      <c r="D17" s="136" t="s">
        <v>182</v>
      </c>
      <c r="E17" s="167" t="s">
        <v>134</v>
      </c>
      <c r="F17" s="83"/>
      <c r="G17" s="167" t="s">
        <v>135</v>
      </c>
    </row>
    <row r="18" spans="1:7" s="1" customFormat="1" ht="15" customHeight="1">
      <c r="C18" s="473" t="s">
        <v>277</v>
      </c>
      <c r="D18" s="88" t="s">
        <v>304</v>
      </c>
      <c r="E18" s="290">
        <f>PL!I12/1000</f>
        <v>466460.1042</v>
      </c>
      <c r="F18"/>
      <c r="G18" s="151">
        <v>518092</v>
      </c>
    </row>
    <row r="19" spans="1:7" s="1" customFormat="1">
      <c r="C19" s="474"/>
      <c r="D19" s="88" t="s">
        <v>305</v>
      </c>
      <c r="E19" s="290">
        <f>PL!I13/1000</f>
        <v>972.55680000000007</v>
      </c>
      <c r="F19"/>
      <c r="G19" s="151">
        <v>1019</v>
      </c>
    </row>
    <row r="20" spans="1:7" s="1" customFormat="1">
      <c r="C20" s="474"/>
      <c r="D20" s="88" t="s">
        <v>306</v>
      </c>
      <c r="E20" s="290">
        <f>PL!I14/1000</f>
        <v>3053.7825999999995</v>
      </c>
      <c r="F20"/>
      <c r="G20" s="151">
        <v>1840</v>
      </c>
    </row>
    <row r="21" spans="1:7" s="1" customFormat="1">
      <c r="C21" s="474"/>
      <c r="D21" s="88" t="s">
        <v>307</v>
      </c>
      <c r="E21" s="290">
        <f>(PL!I15+PL!I16)/1000</f>
        <v>80927.485650000002</v>
      </c>
      <c r="F21"/>
      <c r="G21" s="151">
        <v>24422</v>
      </c>
    </row>
    <row r="22" spans="1:7" s="1" customFormat="1">
      <c r="C22" s="474"/>
      <c r="D22" s="88" t="s">
        <v>308</v>
      </c>
      <c r="E22" s="290">
        <f>PL!I17/1000</f>
        <v>28566.0782</v>
      </c>
      <c r="F22"/>
      <c r="G22" s="151">
        <v>2254</v>
      </c>
    </row>
    <row r="23" spans="1:7" s="1" customFormat="1">
      <c r="C23" s="474"/>
      <c r="D23" s="88"/>
      <c r="E23" s="290"/>
      <c r="F23"/>
      <c r="G23" s="151"/>
    </row>
    <row r="24" spans="1:7" s="1" customFormat="1">
      <c r="C24" s="474"/>
      <c r="D24" s="88"/>
      <c r="E24" s="290"/>
      <c r="F24"/>
      <c r="G24" s="151"/>
    </row>
    <row r="25" spans="1:7" s="1" customFormat="1">
      <c r="C25" s="474"/>
      <c r="D25" s="88"/>
      <c r="E25" s="290"/>
      <c r="F25"/>
      <c r="G25" s="151"/>
    </row>
    <row r="26" spans="1:7" s="1" customFormat="1" ht="36.6" customHeight="1">
      <c r="C26"/>
      <c r="D26" s="136" t="s">
        <v>184</v>
      </c>
      <c r="E26" s="291">
        <f>SUM(E18:E25)</f>
        <v>579980.00745000003</v>
      </c>
      <c r="F26"/>
      <c r="G26" s="161">
        <f>SUM(G18:G25)</f>
        <v>547627</v>
      </c>
    </row>
    <row r="27" spans="1:7" s="1" customFormat="1">
      <c r="C27"/>
      <c r="D27"/>
      <c r="E27" s="153"/>
      <c r="F27"/>
      <c r="G27" s="153"/>
    </row>
    <row r="28" spans="1:7" s="1" customFormat="1">
      <c r="C28"/>
      <c r="D28"/>
      <c r="E28" s="153"/>
      <c r="F28"/>
      <c r="G28" s="153"/>
    </row>
    <row r="29" spans="1:7" s="1" customFormat="1" ht="35.4" customHeight="1">
      <c r="A29" s="191"/>
      <c r="C29" s="136" t="s">
        <v>187</v>
      </c>
      <c r="D29" s="136" t="s">
        <v>182</v>
      </c>
      <c r="E29" s="167" t="s">
        <v>134</v>
      </c>
      <c r="F29" s="83"/>
      <c r="G29" s="167" t="s">
        <v>135</v>
      </c>
    </row>
    <row r="30" spans="1:7" ht="15" customHeight="1">
      <c r="C30" s="475" t="s">
        <v>278</v>
      </c>
      <c r="D30" s="88" t="s">
        <v>309</v>
      </c>
      <c r="E30" s="290">
        <f>PL!I18/1000</f>
        <v>2900.8402000000001</v>
      </c>
      <c r="G30" s="151">
        <v>26888</v>
      </c>
    </row>
    <row r="31" spans="1:7">
      <c r="C31" s="476"/>
      <c r="D31" s="88" t="s">
        <v>310</v>
      </c>
      <c r="E31" s="290">
        <f>PL!I21/1000</f>
        <v>950.57950000000005</v>
      </c>
      <c r="G31" s="151">
        <v>1488</v>
      </c>
    </row>
    <row r="32" spans="1:7">
      <c r="C32" s="476"/>
      <c r="D32" s="88" t="s">
        <v>411</v>
      </c>
      <c r="E32" s="290">
        <f>(PL!I19+PL!I20)/1000</f>
        <v>74728.457299999995</v>
      </c>
      <c r="G32" s="151">
        <v>1778</v>
      </c>
    </row>
    <row r="33" spans="1:7">
      <c r="C33" s="476"/>
      <c r="D33" s="88" t="s">
        <v>311</v>
      </c>
      <c r="E33" s="290">
        <f>PL!I22/1000</f>
        <v>4091.9445000000001</v>
      </c>
      <c r="G33" s="151">
        <v>588</v>
      </c>
    </row>
    <row r="34" spans="1:7">
      <c r="C34" s="476"/>
      <c r="D34" s="88" t="s">
        <v>312</v>
      </c>
      <c r="E34" s="290">
        <f>PL!I23/1000</f>
        <v>2124.1999999999998</v>
      </c>
      <c r="G34" s="151">
        <v>0</v>
      </c>
    </row>
    <row r="35" spans="1:7">
      <c r="C35" s="476"/>
      <c r="D35" s="88" t="s">
        <v>394</v>
      </c>
      <c r="E35" s="290">
        <f>PL!I24/1000</f>
        <v>2583.0680500000003</v>
      </c>
      <c r="G35" s="151">
        <v>0</v>
      </c>
    </row>
    <row r="36" spans="1:7">
      <c r="C36" s="476"/>
      <c r="D36" s="88" t="s">
        <v>395</v>
      </c>
      <c r="E36" s="290">
        <f>PL!I25/1000</f>
        <v>410.13400000000001</v>
      </c>
      <c r="G36" s="151">
        <v>0</v>
      </c>
    </row>
    <row r="37" spans="1:7">
      <c r="C37" s="476"/>
      <c r="D37" s="88" t="s">
        <v>396</v>
      </c>
      <c r="E37" s="290">
        <f>PL!I26/1000</f>
        <v>1150.9895999999999</v>
      </c>
      <c r="G37" s="151">
        <v>3101</v>
      </c>
    </row>
    <row r="38" spans="1:7">
      <c r="C38" s="476"/>
      <c r="D38" s="88" t="s">
        <v>313</v>
      </c>
      <c r="E38" s="290">
        <f>PL!I27/1000</f>
        <v>1409.325</v>
      </c>
      <c r="G38" s="151">
        <v>9867</v>
      </c>
    </row>
    <row r="39" spans="1:7">
      <c r="C39" s="476"/>
      <c r="D39" s="88" t="s">
        <v>314</v>
      </c>
      <c r="E39" s="290">
        <f>PL!I28/1000</f>
        <v>45590.642500000002</v>
      </c>
      <c r="G39" s="151">
        <v>44511</v>
      </c>
    </row>
    <row r="40" spans="1:7">
      <c r="C40" s="476"/>
      <c r="D40" s="88" t="s">
        <v>315</v>
      </c>
      <c r="E40" s="290">
        <f>PL!I29/1000</f>
        <v>84455.577600000004</v>
      </c>
      <c r="G40" s="151">
        <v>0</v>
      </c>
    </row>
    <row r="41" spans="1:7">
      <c r="C41" s="476"/>
      <c r="D41" s="88" t="s">
        <v>397</v>
      </c>
      <c r="E41" s="290">
        <f>PL!I30/1000</f>
        <v>-171.93765000000002</v>
      </c>
      <c r="G41" s="151">
        <v>0</v>
      </c>
    </row>
    <row r="42" spans="1:7">
      <c r="C42" s="476"/>
      <c r="D42" s="88"/>
      <c r="E42" s="290"/>
      <c r="G42" s="151"/>
    </row>
    <row r="43" spans="1:7">
      <c r="C43" s="476"/>
      <c r="D43" s="88"/>
      <c r="E43" s="290"/>
      <c r="G43" s="151"/>
    </row>
    <row r="44" spans="1:7">
      <c r="C44" s="476"/>
      <c r="D44" s="88"/>
      <c r="E44" s="290"/>
      <c r="G44" s="151"/>
    </row>
    <row r="45" spans="1:7">
      <c r="C45" s="477"/>
      <c r="D45" s="88"/>
      <c r="E45" s="290"/>
      <c r="G45" s="151"/>
    </row>
    <row r="46" spans="1:7" ht="36.6" customHeight="1">
      <c r="D46" s="136" t="s">
        <v>184</v>
      </c>
      <c r="E46" s="291">
        <f>SUM(E30:E45)</f>
        <v>220223.82060000001</v>
      </c>
      <c r="F46" s="146"/>
      <c r="G46" s="161">
        <f>SUM(G30:G45)</f>
        <v>88221</v>
      </c>
    </row>
    <row r="48" spans="1:7" ht="36" customHeight="1">
      <c r="A48" s="78"/>
      <c r="C48" s="136" t="s">
        <v>187</v>
      </c>
      <c r="D48" s="136" t="s">
        <v>182</v>
      </c>
      <c r="E48" s="167" t="s">
        <v>134</v>
      </c>
      <c r="F48" s="83"/>
      <c r="G48" s="167" t="s">
        <v>135</v>
      </c>
    </row>
    <row r="49" spans="1:7">
      <c r="C49" s="473" t="s">
        <v>279</v>
      </c>
      <c r="D49" s="88" t="s">
        <v>293</v>
      </c>
      <c r="E49" s="151">
        <v>0</v>
      </c>
      <c r="G49" s="151">
        <v>0</v>
      </c>
    </row>
    <row r="50" spans="1:7">
      <c r="C50" s="474"/>
      <c r="D50" s="88"/>
      <c r="E50" s="151"/>
      <c r="G50" s="151"/>
    </row>
    <row r="51" spans="1:7">
      <c r="C51" s="474"/>
      <c r="D51" s="88"/>
      <c r="E51" s="151"/>
      <c r="G51" s="151"/>
    </row>
    <row r="52" spans="1:7">
      <c r="C52" s="474"/>
      <c r="D52" s="88"/>
      <c r="E52" s="151"/>
      <c r="G52" s="151"/>
    </row>
    <row r="53" spans="1:7">
      <c r="C53" s="474"/>
      <c r="D53" s="88"/>
      <c r="E53" s="151"/>
      <c r="G53" s="151"/>
    </row>
    <row r="54" spans="1:7">
      <c r="C54" s="474"/>
      <c r="D54" s="88"/>
      <c r="E54" s="151"/>
      <c r="G54" s="151"/>
    </row>
    <row r="55" spans="1:7">
      <c r="C55" s="474"/>
      <c r="D55" s="88"/>
      <c r="E55" s="151"/>
      <c r="G55" s="151"/>
    </row>
    <row r="56" spans="1:7" ht="15" customHeight="1">
      <c r="C56" s="474"/>
      <c r="D56" s="88"/>
      <c r="E56" s="151"/>
      <c r="G56" s="151"/>
    </row>
    <row r="57" spans="1:7" ht="36.6" customHeight="1">
      <c r="D57" s="136" t="s">
        <v>184</v>
      </c>
      <c r="E57" s="161">
        <f>SUM(E49:E56)</f>
        <v>0</v>
      </c>
      <c r="F57" s="146"/>
      <c r="G57" s="161">
        <f>SUM(G49:G56)</f>
        <v>0</v>
      </c>
    </row>
    <row r="59" spans="1:7" ht="36.6" customHeight="1">
      <c r="A59" s="78"/>
      <c r="C59" s="136" t="s">
        <v>187</v>
      </c>
      <c r="D59" s="136" t="s">
        <v>182</v>
      </c>
      <c r="E59" s="167" t="s">
        <v>134</v>
      </c>
      <c r="F59" s="83"/>
      <c r="G59" s="167" t="s">
        <v>135</v>
      </c>
    </row>
    <row r="60" spans="1:7">
      <c r="C60" s="475" t="s">
        <v>262</v>
      </c>
      <c r="D60" s="88" t="s">
        <v>316</v>
      </c>
      <c r="E60" s="290">
        <v>0</v>
      </c>
      <c r="G60" s="151">
        <v>224</v>
      </c>
    </row>
    <row r="61" spans="1:7">
      <c r="C61" s="476"/>
      <c r="D61" s="88" t="s">
        <v>406</v>
      </c>
      <c r="E61" s="290">
        <v>0</v>
      </c>
      <c r="G61" s="151">
        <v>1141</v>
      </c>
    </row>
    <row r="62" spans="1:7">
      <c r="C62" s="476"/>
      <c r="D62" s="88" t="s">
        <v>403</v>
      </c>
      <c r="E62" s="290">
        <f>(PL!I33+PL!I34+PL!I35+PL!I36)/1000</f>
        <v>10218.0556</v>
      </c>
      <c r="G62" s="151">
        <v>2422</v>
      </c>
    </row>
    <row r="63" spans="1:7">
      <c r="C63" s="476"/>
      <c r="D63" s="88" t="s">
        <v>398</v>
      </c>
      <c r="E63" s="290">
        <f>PL!I38/1000</f>
        <v>18259.95</v>
      </c>
      <c r="G63" s="151">
        <v>6722</v>
      </c>
    </row>
    <row r="64" spans="1:7">
      <c r="C64" s="476"/>
      <c r="D64" s="88" t="s">
        <v>405</v>
      </c>
      <c r="E64" s="290">
        <f>(PL!I39+PL!I40)/1000</f>
        <v>19189.287499999999</v>
      </c>
      <c r="G64" s="151">
        <v>2094</v>
      </c>
    </row>
    <row r="65" spans="3:7">
      <c r="C65" s="476"/>
      <c r="D65" s="88" t="s">
        <v>408</v>
      </c>
      <c r="E65" s="290">
        <f>(PL!I41+PL!I47)/1000</f>
        <v>2603.3296500000006</v>
      </c>
      <c r="G65" s="151">
        <v>3156</v>
      </c>
    </row>
    <row r="66" spans="3:7">
      <c r="C66" s="476"/>
      <c r="D66" s="88" t="s">
        <v>317</v>
      </c>
      <c r="E66" s="290">
        <v>0</v>
      </c>
      <c r="G66" s="151">
        <v>5271</v>
      </c>
    </row>
    <row r="67" spans="3:7">
      <c r="C67" s="476"/>
      <c r="D67" s="88" t="s">
        <v>318</v>
      </c>
      <c r="E67" s="290">
        <f>PL!I51/1000</f>
        <v>10323.897949999999</v>
      </c>
      <c r="G67" s="151">
        <v>2736</v>
      </c>
    </row>
    <row r="68" spans="3:7">
      <c r="C68" s="476"/>
      <c r="D68" s="88" t="s">
        <v>400</v>
      </c>
      <c r="E68" s="290">
        <v>0</v>
      </c>
      <c r="G68" s="151">
        <v>652</v>
      </c>
    </row>
    <row r="69" spans="3:7">
      <c r="C69" s="476"/>
      <c r="D69" s="88" t="s">
        <v>319</v>
      </c>
      <c r="E69" s="290">
        <f>PL!I49/1000</f>
        <v>23.693000000000001</v>
      </c>
      <c r="G69" s="151">
        <v>9614</v>
      </c>
    </row>
    <row r="70" spans="3:7">
      <c r="C70" s="476"/>
      <c r="D70" s="88" t="s">
        <v>320</v>
      </c>
      <c r="E70" s="290">
        <f>PL!I50/1000</f>
        <v>10294.200000000001</v>
      </c>
      <c r="G70" s="151">
        <v>896</v>
      </c>
    </row>
    <row r="71" spans="3:7">
      <c r="C71" s="476"/>
      <c r="D71" s="88" t="s">
        <v>321</v>
      </c>
      <c r="E71" s="290">
        <v>0</v>
      </c>
      <c r="G71" s="151">
        <v>24444</v>
      </c>
    </row>
    <row r="72" spans="3:7">
      <c r="C72" s="476"/>
      <c r="D72" s="88" t="s">
        <v>399</v>
      </c>
      <c r="E72" s="290">
        <v>0</v>
      </c>
      <c r="G72" s="151">
        <v>16296</v>
      </c>
    </row>
    <row r="73" spans="3:7">
      <c r="C73" s="476"/>
      <c r="D73" s="88" t="s">
        <v>322</v>
      </c>
      <c r="E73" s="290">
        <v>0</v>
      </c>
      <c r="G73" s="151">
        <v>8393</v>
      </c>
    </row>
    <row r="74" spans="3:7">
      <c r="C74" s="476"/>
      <c r="D74" s="88" t="s">
        <v>401</v>
      </c>
      <c r="E74" s="290">
        <f>PL!I31/1000</f>
        <v>4767.1949999999997</v>
      </c>
      <c r="G74" s="151"/>
    </row>
    <row r="75" spans="3:7">
      <c r="C75" s="476"/>
      <c r="D75" s="88" t="s">
        <v>402</v>
      </c>
      <c r="E75" s="290">
        <f>PL!I32/1000</f>
        <v>696.08399999999995</v>
      </c>
      <c r="G75" s="151"/>
    </row>
    <row r="76" spans="3:7">
      <c r="C76" s="476"/>
      <c r="D76" s="88" t="s">
        <v>404</v>
      </c>
      <c r="E76" s="290">
        <f>PL!I37/1000</f>
        <v>4513.9250000000002</v>
      </c>
      <c r="G76" s="151"/>
    </row>
    <row r="77" spans="3:7">
      <c r="C77" s="476"/>
      <c r="D77" s="88" t="s">
        <v>407</v>
      </c>
      <c r="E77" s="290">
        <f>(PL!I42+PL!I43+PL!I44+PL!I45+PL!I46)/1000</f>
        <v>15224.263949999999</v>
      </c>
      <c r="G77" s="151"/>
    </row>
    <row r="78" spans="3:7">
      <c r="C78" s="476"/>
      <c r="D78" s="88" t="s">
        <v>409</v>
      </c>
      <c r="E78" s="290">
        <f>PL!I48/1000</f>
        <v>17921.01755</v>
      </c>
      <c r="G78" s="151"/>
    </row>
    <row r="79" spans="3:7">
      <c r="C79" s="476"/>
      <c r="D79" s="88" t="s">
        <v>410</v>
      </c>
      <c r="E79" s="290">
        <f>(PL!I52+PL!I53)/1000</f>
        <v>28938.875299999996</v>
      </c>
      <c r="G79" s="151"/>
    </row>
    <row r="80" spans="3:7">
      <c r="C80" s="476"/>
      <c r="D80" s="88"/>
      <c r="E80" s="290"/>
      <c r="G80" s="151"/>
    </row>
    <row r="81" spans="1:7" ht="15" customHeight="1">
      <c r="C81" s="477"/>
      <c r="D81" s="88"/>
      <c r="E81" s="290"/>
      <c r="G81" s="151"/>
    </row>
    <row r="82" spans="1:7" ht="36.6" customHeight="1">
      <c r="D82" s="136" t="s">
        <v>184</v>
      </c>
      <c r="E82" s="291">
        <f>SUM(E60:E81)</f>
        <v>142973.77449999997</v>
      </c>
      <c r="F82" s="146"/>
      <c r="G82" s="161">
        <f>SUM(G60:G81)</f>
        <v>84061</v>
      </c>
    </row>
    <row r="84" spans="1:7" ht="36.6" customHeight="1">
      <c r="A84" s="78"/>
      <c r="C84" s="136" t="s">
        <v>187</v>
      </c>
      <c r="D84" s="136" t="s">
        <v>182</v>
      </c>
      <c r="E84" s="167" t="s">
        <v>134</v>
      </c>
      <c r="F84" s="83"/>
      <c r="G84" s="167" t="s">
        <v>135</v>
      </c>
    </row>
    <row r="85" spans="1:7">
      <c r="C85" s="475" t="s">
        <v>280</v>
      </c>
      <c r="D85" s="88"/>
      <c r="E85" s="151"/>
      <c r="G85" s="151"/>
    </row>
    <row r="86" spans="1:7">
      <c r="C86" s="476"/>
      <c r="D86" s="88"/>
      <c r="E86" s="151"/>
      <c r="G86" s="151"/>
    </row>
    <row r="87" spans="1:7">
      <c r="C87" s="476"/>
      <c r="D87" s="88"/>
      <c r="E87" s="151"/>
      <c r="G87" s="151"/>
    </row>
    <row r="88" spans="1:7">
      <c r="C88" s="476"/>
      <c r="D88" s="88"/>
      <c r="E88" s="151"/>
      <c r="G88" s="151"/>
    </row>
    <row r="89" spans="1:7">
      <c r="C89" s="476"/>
      <c r="D89" s="88"/>
      <c r="E89" s="151"/>
      <c r="G89" s="151"/>
    </row>
    <row r="90" spans="1:7">
      <c r="C90" s="476"/>
      <c r="D90" s="88"/>
      <c r="E90" s="151"/>
      <c r="G90" s="151"/>
    </row>
    <row r="91" spans="1:7">
      <c r="C91" s="476"/>
      <c r="D91" s="88"/>
      <c r="E91" s="151"/>
      <c r="G91" s="151"/>
    </row>
    <row r="92" spans="1:7" ht="15" customHeight="1">
      <c r="C92" s="477"/>
      <c r="D92" s="88"/>
      <c r="E92" s="151"/>
      <c r="G92" s="151"/>
    </row>
    <row r="93" spans="1:7" ht="36.6" customHeight="1">
      <c r="D93" s="136" t="s">
        <v>184</v>
      </c>
      <c r="E93" s="161">
        <f>SUM(E85:E92)</f>
        <v>0</v>
      </c>
      <c r="F93" s="146"/>
      <c r="G93" s="161">
        <f>SUM(G85:G92)</f>
        <v>0</v>
      </c>
    </row>
  </sheetData>
  <sheetProtection algorithmName="SHA-512" hashValue="qvS9K1cU9E91kzPmmtNhMt4pBuPv1zfD4U3omd6PX3GPr4DYHC1e6j3V5tEAGzFTYQDPnr+ZnLswCLndx9Qr1g==" saltValue="/o7D5ITtTISghCZvWHr+2g==" spinCount="100000" sheet="1" objects="1" scenarios="1" formatCells="0" formatColumns="0" formatRows="0" insertColumns="0" insertRows="0" insertHyperlinks="0" deleteColumns="0" deleteRows="0"/>
  <customSheetViews>
    <customSheetView guid="{6251A8F5-D3CE-4831-84E8-91BE170A0047}" showGridLines="0">
      <selection activeCell="K21" sqref="K21"/>
      <rowBreaks count="1" manualBreakCount="1">
        <brk id="73" min="4" max="8" man="1"/>
      </rowBreaks>
      <pageMargins left="0.23622047244094491" right="0.23622047244094491" top="0.74803149606299213" bottom="0.74803149606299213" header="0.31496062992125984" footer="0.31496062992125984"/>
      <printOptions horizontalCentered="1"/>
      <pageSetup paperSize="9" scale="71" firstPageNumber="11" fitToHeight="2" orientation="portrait" cellComments="asDisplayed" useFirstPageNumber="1" r:id="rId1"/>
      <headerFooter>
        <oddFooter>Page &amp;P</oddFooter>
      </headerFooter>
    </customSheetView>
    <customSheetView guid="{32F1AAA9-0395-084B-9111-148BB14E0FC1}" showGridLines="0">
      <selection activeCell="G2" sqref="E2:I9"/>
      <rowBreaks count="1" manualBreakCount="1">
        <brk id="73" min="4" max="8" man="1"/>
      </rowBreaks>
      <pageMargins left="0.23622047244094491" right="0.23622047244094491" top="0.74803149606299213" bottom="0.74803149606299213" header="0.31496062992125984" footer="0.31496062992125984"/>
      <printOptions horizontalCentered="1"/>
      <pageSetup paperSize="9" scale="71" firstPageNumber="11" fitToHeight="2" orientation="portrait" cellComments="asDisplayed" useFirstPageNumber="1" r:id="rId2"/>
      <headerFooter>
        <oddFooter>Page &amp;P</oddFooter>
      </headerFooter>
    </customSheetView>
    <customSheetView guid="{C38B66D8-6DE9-4345-95A4-7BF2FE9DD3E3}" showGridLines="0">
      <selection activeCell="J17" sqref="J17"/>
      <rowBreaks count="1" manualBreakCount="1">
        <brk id="73" min="4" max="8" man="1"/>
      </rowBreaks>
      <pageMargins left="0.23622047244094491" right="0.23622047244094491" top="0.74803149606299213" bottom="0.74803149606299213" header="0.31496062992125984" footer="0.31496062992125984"/>
      <printOptions horizontalCentered="1"/>
      <pageSetup paperSize="9" scale="71" firstPageNumber="11" fitToHeight="2" orientation="portrait" cellComments="asDisplayed" useFirstPageNumber="1" r:id="rId3"/>
      <headerFooter>
        <oddFooter>Page &amp;P</oddFooter>
      </headerFooter>
    </customSheetView>
  </customSheetViews>
  <mergeCells count="7">
    <mergeCell ref="A3:G3"/>
    <mergeCell ref="C60:C81"/>
    <mergeCell ref="C85:C92"/>
    <mergeCell ref="C7:C14"/>
    <mergeCell ref="C18:C25"/>
    <mergeCell ref="C30:C45"/>
    <mergeCell ref="C49:C56"/>
  </mergeCells>
  <printOptions horizontalCentered="1"/>
  <pageMargins left="0.23622047244094491" right="0.23622047244094491" top="0.74803149606299213" bottom="0.74803149606299213" header="0.31496062992125984" footer="0.31496062992125984"/>
  <pageSetup paperSize="9" scale="71" firstPageNumber="11" fitToHeight="2" orientation="portrait" cellComments="asDisplayed" useFirstPageNumber="1" r:id="rId4"/>
  <headerFooter>
    <oddFooter>Page &amp;P</oddFooter>
  </headerFooter>
  <rowBreaks count="1" manualBreakCount="1">
    <brk id="58" max="6" man="1"/>
  </rowBreaks>
  <legacyDrawingHF r:id="rId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K53"/>
  <sheetViews>
    <sheetView showGridLines="0" showZeros="0" view="pageBreakPreview" topLeftCell="A7" zoomScale="85" zoomScaleNormal="85" zoomScaleSheetLayoutView="85" zoomScalePageLayoutView="55" workbookViewId="0">
      <selection activeCell="E45" sqref="E45"/>
    </sheetView>
  </sheetViews>
  <sheetFormatPr defaultColWidth="8.88671875" defaultRowHeight="14.4"/>
  <cols>
    <col min="1" max="1" width="9.6640625" style="4" customWidth="1"/>
    <col min="2" max="2" width="1.6640625" customWidth="1"/>
    <col min="3" max="3" width="43.109375" customWidth="1"/>
    <col min="4" max="4" width="15.6640625" customWidth="1"/>
    <col min="5" max="5" width="16.6640625" customWidth="1"/>
    <col min="6" max="6" width="3.6640625" customWidth="1"/>
    <col min="7" max="9" width="15.6640625" customWidth="1"/>
    <col min="10" max="10" width="16.33203125" customWidth="1"/>
    <col min="11" max="11" width="3.44140625" customWidth="1"/>
  </cols>
  <sheetData>
    <row r="1" spans="1:11" s="1" customFormat="1" ht="13.8">
      <c r="A1" s="2"/>
    </row>
    <row r="2" spans="1:11" s="1" customFormat="1" ht="42.6" customHeight="1">
      <c r="A2" s="472" t="s">
        <v>283</v>
      </c>
      <c r="B2" s="472"/>
      <c r="C2" s="472"/>
      <c r="D2" s="472"/>
      <c r="E2" s="472"/>
      <c r="F2" s="472"/>
      <c r="G2" s="472"/>
      <c r="H2" s="472"/>
      <c r="I2" s="472"/>
      <c r="J2" s="472"/>
      <c r="K2" s="472"/>
    </row>
    <row r="3" spans="1:11" s="1" customFormat="1">
      <c r="A3" s="2"/>
      <c r="C3" s="135"/>
    </row>
    <row r="4" spans="1:11" s="1" customFormat="1">
      <c r="A4" s="2"/>
      <c r="C4" s="135"/>
      <c r="I4" s="142" t="s">
        <v>183</v>
      </c>
      <c r="J4" s="142" t="s">
        <v>183</v>
      </c>
    </row>
    <row r="5" spans="1:11" s="1" customFormat="1">
      <c r="A5" s="2"/>
      <c r="C5" s="135"/>
      <c r="I5" s="4" t="s">
        <v>66</v>
      </c>
      <c r="J5" s="4" t="s">
        <v>66</v>
      </c>
    </row>
    <row r="6" spans="1:11" s="1" customFormat="1" ht="36.6" customHeight="1">
      <c r="C6" s="136" t="s">
        <v>188</v>
      </c>
      <c r="D6" s="484" t="s">
        <v>189</v>
      </c>
      <c r="E6" s="485"/>
      <c r="F6" s="485"/>
      <c r="G6" s="485"/>
      <c r="H6" s="486"/>
      <c r="I6" s="89" t="s">
        <v>190</v>
      </c>
      <c r="J6" s="90" t="s">
        <v>191</v>
      </c>
    </row>
    <row r="7" spans="1:11" s="1" customFormat="1" ht="42" customHeight="1">
      <c r="C7" s="84" t="s">
        <v>192</v>
      </c>
      <c r="D7" s="487" t="s">
        <v>412</v>
      </c>
      <c r="E7" s="487"/>
      <c r="F7" s="487"/>
      <c r="G7" s="487"/>
      <c r="H7" s="487"/>
      <c r="I7" s="292">
        <f>VAT!B15</f>
        <v>7220.576</v>
      </c>
      <c r="J7" s="292">
        <f>VAT!E15</f>
        <v>1516.93</v>
      </c>
    </row>
    <row r="8" spans="1:11" s="1" customFormat="1" ht="42" customHeight="1">
      <c r="C8" s="93" t="s">
        <v>193</v>
      </c>
      <c r="D8" s="487" t="s">
        <v>293</v>
      </c>
      <c r="E8" s="487"/>
      <c r="F8" s="487"/>
      <c r="G8" s="487"/>
      <c r="H8" s="487"/>
      <c r="I8" s="293">
        <v>0</v>
      </c>
      <c r="J8" s="293">
        <v>0</v>
      </c>
    </row>
    <row r="9" spans="1:11" s="1" customFormat="1" ht="15" customHeight="1">
      <c r="C9"/>
      <c r="D9"/>
      <c r="E9"/>
      <c r="F9"/>
      <c r="G9"/>
      <c r="H9"/>
      <c r="I9"/>
      <c r="J9"/>
    </row>
    <row r="10" spans="1:11" s="1" customFormat="1" ht="43.95" customHeight="1">
      <c r="A10" s="472" t="s">
        <v>196</v>
      </c>
      <c r="B10" s="472"/>
      <c r="C10" s="472"/>
      <c r="D10" s="472"/>
      <c r="E10" s="472"/>
      <c r="F10" s="472"/>
      <c r="G10" s="472"/>
      <c r="H10" s="472"/>
      <c r="I10" s="472"/>
      <c r="J10" s="472"/>
      <c r="K10" s="472"/>
    </row>
    <row r="11" spans="1:11" s="1" customFormat="1" ht="15" customHeight="1">
      <c r="C11" s="91"/>
      <c r="D11" s="91"/>
      <c r="E11" s="91"/>
      <c r="F11" s="91"/>
      <c r="G11" s="91"/>
      <c r="H11" s="91"/>
      <c r="I11" s="91"/>
      <c r="J11" s="91"/>
    </row>
    <row r="12" spans="1:11" s="1" customFormat="1" ht="18.600000000000001" customHeight="1">
      <c r="C12"/>
      <c r="D12"/>
      <c r="E12"/>
      <c r="F12"/>
      <c r="G12"/>
      <c r="H12"/>
      <c r="I12" s="142" t="s">
        <v>183</v>
      </c>
      <c r="J12" s="142" t="s">
        <v>183</v>
      </c>
    </row>
    <row r="13" spans="1:11" s="1" customFormat="1" ht="18.600000000000001" customHeight="1">
      <c r="C13"/>
      <c r="D13"/>
      <c r="E13"/>
      <c r="F13"/>
      <c r="G13"/>
      <c r="H13"/>
      <c r="I13" s="4" t="s">
        <v>66</v>
      </c>
      <c r="J13" s="4" t="s">
        <v>66</v>
      </c>
    </row>
    <row r="14" spans="1:11" s="1" customFormat="1" ht="20.399999999999999">
      <c r="A14" s="141" t="s">
        <v>194</v>
      </c>
      <c r="C14" s="136" t="s">
        <v>195</v>
      </c>
      <c r="D14" s="484" t="s">
        <v>189</v>
      </c>
      <c r="E14" s="485"/>
      <c r="F14" s="485"/>
      <c r="G14" s="485"/>
      <c r="H14" s="486"/>
      <c r="I14" s="89" t="s">
        <v>190</v>
      </c>
      <c r="J14" s="90" t="s">
        <v>191</v>
      </c>
    </row>
    <row r="15" spans="1:11" s="1" customFormat="1" ht="20.25" customHeight="1">
      <c r="C15" s="88" t="s">
        <v>293</v>
      </c>
      <c r="D15" s="478" t="s">
        <v>293</v>
      </c>
      <c r="E15" s="479"/>
      <c r="F15" s="479"/>
      <c r="G15" s="479"/>
      <c r="H15" s="480"/>
      <c r="I15" s="151">
        <v>0</v>
      </c>
      <c r="J15" s="151">
        <v>0</v>
      </c>
    </row>
    <row r="16" spans="1:11" s="1" customFormat="1" ht="20.25" customHeight="1">
      <c r="A16" s="4"/>
      <c r="C16" s="88"/>
      <c r="D16" s="478"/>
      <c r="E16" s="479"/>
      <c r="F16" s="479"/>
      <c r="G16" s="479"/>
      <c r="H16" s="480"/>
      <c r="I16" s="151"/>
      <c r="J16" s="151"/>
    </row>
    <row r="17" spans="1:11" s="1" customFormat="1" ht="20.25" customHeight="1">
      <c r="A17" s="4"/>
      <c r="C17" s="88"/>
      <c r="D17" s="478"/>
      <c r="E17" s="479"/>
      <c r="F17" s="479"/>
      <c r="G17" s="479"/>
      <c r="H17" s="480"/>
      <c r="I17" s="151"/>
      <c r="J17" s="151"/>
    </row>
    <row r="18" spans="1:11" s="1" customFormat="1" ht="20.25" customHeight="1">
      <c r="A18" s="4"/>
      <c r="C18" s="88"/>
      <c r="D18" s="478"/>
      <c r="E18" s="479"/>
      <c r="F18" s="479"/>
      <c r="G18" s="479"/>
      <c r="H18" s="480"/>
      <c r="I18" s="151"/>
      <c r="J18" s="151"/>
    </row>
    <row r="19" spans="1:11" s="1" customFormat="1" ht="20.25" customHeight="1">
      <c r="A19" s="4"/>
      <c r="C19" s="88"/>
      <c r="D19" s="478"/>
      <c r="E19" s="479"/>
      <c r="F19" s="479"/>
      <c r="G19" s="479"/>
      <c r="H19" s="480"/>
      <c r="I19" s="151"/>
      <c r="J19" s="151"/>
    </row>
    <row r="20" spans="1:11" s="1" customFormat="1" ht="20.25" customHeight="1">
      <c r="A20" s="4"/>
      <c r="C20" s="88"/>
      <c r="D20" s="478"/>
      <c r="E20" s="479"/>
      <c r="F20" s="479"/>
      <c r="G20" s="479"/>
      <c r="H20" s="480"/>
      <c r="I20" s="151"/>
      <c r="J20" s="151"/>
    </row>
    <row r="21" spans="1:11" s="1" customFormat="1" ht="20.25" customHeight="1">
      <c r="A21" s="4"/>
      <c r="C21" s="88"/>
      <c r="D21" s="478"/>
      <c r="E21" s="479"/>
      <c r="F21" s="479"/>
      <c r="G21" s="479"/>
      <c r="H21" s="480"/>
      <c r="I21" s="151"/>
      <c r="J21" s="151"/>
    </row>
    <row r="22" spans="1:11" s="1" customFormat="1" ht="18.600000000000001" customHeight="1">
      <c r="A22"/>
      <c r="B22"/>
      <c r="C22"/>
      <c r="D22"/>
      <c r="E22"/>
      <c r="F22"/>
      <c r="G22"/>
      <c r="H22"/>
      <c r="I22"/>
      <c r="J22"/>
      <c r="K22"/>
    </row>
    <row r="23" spans="1:11" s="1" customFormat="1" ht="43.95" customHeight="1">
      <c r="A23" s="472" t="s">
        <v>197</v>
      </c>
      <c r="B23" s="472"/>
      <c r="C23" s="472"/>
      <c r="D23" s="472"/>
      <c r="E23" s="472"/>
      <c r="F23" s="472"/>
      <c r="G23" s="472"/>
      <c r="H23" s="472"/>
      <c r="I23" s="472"/>
      <c r="J23" s="472"/>
      <c r="K23" s="472"/>
    </row>
    <row r="24" spans="1:11" s="1" customFormat="1" ht="18.600000000000001" customHeight="1">
      <c r="A24"/>
      <c r="B24"/>
      <c r="C24"/>
      <c r="D24"/>
      <c r="E24"/>
      <c r="F24"/>
      <c r="G24"/>
      <c r="H24"/>
      <c r="I24"/>
      <c r="J24"/>
      <c r="K24"/>
    </row>
    <row r="25" spans="1:11" s="1" customFormat="1" ht="18.600000000000001" customHeight="1">
      <c r="A25"/>
      <c r="B25"/>
      <c r="C25"/>
      <c r="D25"/>
      <c r="E25"/>
      <c r="F25"/>
      <c r="G25" s="142" t="s">
        <v>183</v>
      </c>
      <c r="H25" s="142" t="s">
        <v>183</v>
      </c>
      <c r="I25" s="142" t="s">
        <v>183</v>
      </c>
      <c r="J25" s="142" t="s">
        <v>183</v>
      </c>
    </row>
    <row r="26" spans="1:11">
      <c r="A26"/>
      <c r="G26" s="4" t="s">
        <v>66</v>
      </c>
      <c r="H26" s="4" t="s">
        <v>66</v>
      </c>
      <c r="I26" s="4" t="s">
        <v>66</v>
      </c>
      <c r="J26" s="4" t="s">
        <v>66</v>
      </c>
    </row>
    <row r="27" spans="1:11" ht="39.6" customHeight="1">
      <c r="A27"/>
      <c r="G27" s="89" t="s">
        <v>190</v>
      </c>
      <c r="H27" s="90" t="s">
        <v>191</v>
      </c>
      <c r="I27" s="89" t="s">
        <v>190</v>
      </c>
      <c r="J27" s="90" t="s">
        <v>191</v>
      </c>
    </row>
    <row r="28" spans="1:11" ht="81" customHeight="1">
      <c r="A28" s="500" t="s">
        <v>198</v>
      </c>
      <c r="C28" s="89" t="s">
        <v>199</v>
      </c>
      <c r="D28" s="333" t="s">
        <v>200</v>
      </c>
      <c r="E28" s="333"/>
      <c r="F28" s="333"/>
      <c r="G28" s="136" t="s">
        <v>201</v>
      </c>
      <c r="H28" s="136" t="s">
        <v>201</v>
      </c>
      <c r="I28" s="136" t="s">
        <v>202</v>
      </c>
      <c r="J28" s="136" t="s">
        <v>202</v>
      </c>
    </row>
    <row r="29" spans="1:11" ht="20.25" customHeight="1">
      <c r="A29" s="501"/>
      <c r="C29" s="88" t="s">
        <v>293</v>
      </c>
      <c r="D29" s="478" t="s">
        <v>293</v>
      </c>
      <c r="E29" s="479"/>
      <c r="F29" s="480"/>
      <c r="G29" s="151">
        <v>0</v>
      </c>
      <c r="H29" s="151">
        <v>0</v>
      </c>
      <c r="I29" s="151">
        <v>0</v>
      </c>
      <c r="J29" s="151">
        <v>0</v>
      </c>
    </row>
    <row r="30" spans="1:11" ht="20.25" customHeight="1">
      <c r="A30" s="501"/>
      <c r="C30" s="88"/>
      <c r="D30" s="478"/>
      <c r="E30" s="479"/>
      <c r="F30" s="480"/>
      <c r="G30" s="151"/>
      <c r="H30" s="151"/>
      <c r="I30" s="151"/>
      <c r="J30" s="151"/>
    </row>
    <row r="31" spans="1:11" ht="20.25" customHeight="1">
      <c r="A31" s="502"/>
      <c r="C31" s="88"/>
      <c r="D31" s="478"/>
      <c r="E31" s="479"/>
      <c r="F31" s="480"/>
      <c r="G31" s="151"/>
      <c r="H31" s="151"/>
      <c r="I31" s="151"/>
      <c r="J31" s="151"/>
    </row>
    <row r="32" spans="1:11" ht="20.25" customHeight="1">
      <c r="A32" s="131"/>
      <c r="C32" s="88"/>
      <c r="D32" s="478"/>
      <c r="E32" s="479"/>
      <c r="F32" s="480"/>
      <c r="G32" s="151"/>
      <c r="H32" s="151"/>
      <c r="I32" s="151"/>
      <c r="J32" s="151"/>
    </row>
    <row r="33" spans="1:11" ht="20.25" customHeight="1">
      <c r="C33" s="88"/>
      <c r="D33" s="478"/>
      <c r="E33" s="479"/>
      <c r="F33" s="480"/>
      <c r="G33" s="151"/>
      <c r="H33" s="151"/>
      <c r="I33" s="151"/>
      <c r="J33" s="151"/>
    </row>
    <row r="34" spans="1:11" ht="35.4" customHeight="1">
      <c r="D34" s="496" t="s">
        <v>184</v>
      </c>
      <c r="E34" s="497"/>
      <c r="F34" s="497"/>
      <c r="G34" s="163">
        <f>SUM(G29:G33)</f>
        <v>0</v>
      </c>
      <c r="H34" s="163">
        <f t="shared" ref="H34:J34" si="0">SUM(H29:H33)</f>
        <v>0</v>
      </c>
      <c r="I34" s="163">
        <f t="shared" si="0"/>
        <v>0</v>
      </c>
      <c r="J34" s="163">
        <f t="shared" si="0"/>
        <v>0</v>
      </c>
    </row>
    <row r="35" spans="1:11">
      <c r="D35" s="4"/>
      <c r="E35" s="4"/>
      <c r="F35" s="4"/>
    </row>
    <row r="36" spans="1:11" ht="41.25" customHeight="1">
      <c r="C36" s="143" t="s">
        <v>203</v>
      </c>
    </row>
    <row r="37" spans="1:11" ht="12.6" customHeight="1">
      <c r="A37"/>
      <c r="C37" s="134"/>
      <c r="D37" s="133"/>
      <c r="E37" s="132"/>
      <c r="F37" s="133"/>
      <c r="G37" s="133"/>
    </row>
    <row r="38" spans="1:11" ht="41.25" customHeight="1">
      <c r="A38"/>
      <c r="C38" s="494" t="s">
        <v>281</v>
      </c>
      <c r="D38" s="495"/>
      <c r="E38" s="495"/>
      <c r="F38" s="495"/>
      <c r="G38" s="495"/>
      <c r="H38" s="495"/>
      <c r="I38" s="495"/>
      <c r="J38" s="495"/>
    </row>
    <row r="39" spans="1:11">
      <c r="A39"/>
      <c r="C39" s="134"/>
      <c r="D39" s="133"/>
      <c r="E39" s="133"/>
      <c r="F39" s="133"/>
    </row>
    <row r="40" spans="1:11" ht="36.6" customHeight="1">
      <c r="A40" s="498" t="s">
        <v>204</v>
      </c>
      <c r="B40" s="499"/>
      <c r="C40" s="499"/>
      <c r="D40" s="499"/>
      <c r="E40" s="499"/>
      <c r="F40" s="499"/>
      <c r="G40" s="499"/>
      <c r="H40" s="499"/>
      <c r="I40" s="499"/>
      <c r="J40" s="499"/>
      <c r="K40" s="499"/>
    </row>
    <row r="41" spans="1:11">
      <c r="A41"/>
    </row>
    <row r="42" spans="1:11" ht="14.4" customHeight="1">
      <c r="A42"/>
    </row>
    <row r="43" spans="1:11" ht="9" customHeight="1">
      <c r="A43"/>
    </row>
    <row r="44" spans="1:11" ht="39.6" customHeight="1">
      <c r="A44" s="500" t="s">
        <v>208</v>
      </c>
      <c r="C44" s="333" t="s">
        <v>205</v>
      </c>
      <c r="D44" s="333"/>
      <c r="E44" s="136" t="s">
        <v>206</v>
      </c>
      <c r="F44" s="493" t="s">
        <v>207</v>
      </c>
      <c r="G44" s="493"/>
      <c r="H44" s="493"/>
      <c r="I44" s="493"/>
      <c r="J44" s="493"/>
    </row>
    <row r="45" spans="1:11" ht="36" customHeight="1">
      <c r="A45" s="501"/>
      <c r="C45" s="488" t="s">
        <v>413</v>
      </c>
      <c r="D45" s="480"/>
      <c r="E45" s="283">
        <f>PL!I38/1000</f>
        <v>18259.95</v>
      </c>
      <c r="F45" s="488"/>
      <c r="G45" s="491"/>
      <c r="H45" s="491"/>
      <c r="I45" s="491"/>
      <c r="J45" s="492"/>
    </row>
    <row r="46" spans="1:11" ht="20.25" customHeight="1">
      <c r="A46" s="501"/>
      <c r="C46" s="481"/>
      <c r="D46" s="482"/>
      <c r="E46" s="88"/>
      <c r="F46" s="481"/>
      <c r="G46" s="483"/>
      <c r="H46" s="483"/>
      <c r="I46" s="483"/>
      <c r="J46" s="482"/>
    </row>
    <row r="47" spans="1:11" ht="20.25" customHeight="1">
      <c r="A47" s="502"/>
      <c r="C47" s="481"/>
      <c r="D47" s="482"/>
      <c r="E47" s="88"/>
      <c r="F47" s="481"/>
      <c r="G47" s="483"/>
      <c r="H47" s="483"/>
      <c r="I47" s="483"/>
      <c r="J47" s="482"/>
    </row>
    <row r="48" spans="1:11" ht="20.25" customHeight="1">
      <c r="A48"/>
      <c r="C48" s="481"/>
      <c r="D48" s="482"/>
      <c r="E48" s="88"/>
      <c r="F48" s="481"/>
      <c r="G48" s="483"/>
      <c r="H48" s="483"/>
      <c r="I48" s="483"/>
      <c r="J48" s="482"/>
    </row>
    <row r="50" spans="3:10" ht="41.25" customHeight="1">
      <c r="C50" s="143" t="s">
        <v>203</v>
      </c>
    </row>
    <row r="51" spans="3:10" ht="12.6" customHeight="1">
      <c r="C51" s="123"/>
      <c r="D51" s="123"/>
      <c r="E51" s="123"/>
      <c r="F51" s="123"/>
      <c r="G51" s="123"/>
      <c r="H51" s="123"/>
    </row>
    <row r="52" spans="3:10" ht="41.25" customHeight="1">
      <c r="C52" s="489" t="s">
        <v>281</v>
      </c>
      <c r="D52" s="490"/>
      <c r="E52" s="490"/>
      <c r="F52" s="490"/>
      <c r="G52" s="490"/>
      <c r="H52" s="490"/>
      <c r="I52" s="490"/>
      <c r="J52" s="490"/>
    </row>
    <row r="53" spans="3:10">
      <c r="C53" s="123"/>
      <c r="D53" s="123"/>
      <c r="E53" s="123"/>
      <c r="F53" s="123"/>
      <c r="G53" s="123"/>
      <c r="H53" s="123"/>
    </row>
  </sheetData>
  <sheetProtection algorithmName="SHA-512" hashValue="LHFZvXcuWZ0TSDc5sBddYMZirZQ3bUHAdAxZgxKArNle/1Vfr1PNRyhz5Pz3iRdvytsj6XtOQ4NNqDEjp4Ce+g==" saltValue="lf+LDKLuAnmKfwVtndPOzA==" spinCount="100000" sheet="1" objects="1" formatCells="0" formatColumns="0" formatRows="0" insertColumns="0" insertRows="0" insertHyperlinks="0" deleteColumns="0" deleteRows="0"/>
  <customSheetViews>
    <customSheetView guid="{6251A8F5-D3CE-4831-84E8-91BE170A0047}" showGridLines="0" topLeftCell="A31">
      <selection activeCell="M21" sqref="M21"/>
      <pageMargins left="0.23622047244094491" right="0.23622047244094491" top="0.74803149606299213" bottom="0.74803149606299213" header="0.31496062992125984" footer="0.31496062992125984"/>
      <printOptions horizontalCentered="1"/>
      <pageSetup paperSize="9" scale="67" firstPageNumber="13" fitToHeight="2" orientation="portrait" cellComments="asDisplayed" useFirstPageNumber="1" r:id="rId1"/>
      <headerFooter>
        <oddFooter>Page &amp;P</oddFooter>
      </headerFooter>
    </customSheetView>
    <customSheetView guid="{32F1AAA9-0395-084B-9111-148BB14E0FC1}" scale="90" showGridLines="0">
      <selection activeCell="G2" sqref="E2:L9"/>
      <pageMargins left="0.23622047244094491" right="0.23622047244094491" top="0.74803149606299213" bottom="0.74803149606299213" header="0.31496062992125984" footer="0.31496062992125984"/>
      <printOptions horizontalCentered="1"/>
      <pageSetup paperSize="9" scale="67" firstPageNumber="13" fitToHeight="2" orientation="portrait" cellComments="asDisplayed" useFirstPageNumber="1" r:id="rId2"/>
      <headerFooter>
        <oddFooter>Page &amp;P</oddFooter>
      </headerFooter>
    </customSheetView>
    <customSheetView guid="{C38B66D8-6DE9-4345-95A4-7BF2FE9DD3E3}" scale="90" showGridLines="0" topLeftCell="A97">
      <selection activeCell="E49" sqref="E49"/>
      <pageMargins left="0.23622047244094491" right="0.23622047244094491" top="0.74803149606299213" bottom="0.74803149606299213" header="0.31496062992125984" footer="0.31496062992125984"/>
      <printOptions horizontalCentered="1"/>
      <pageSetup paperSize="9" scale="67" firstPageNumber="13" fitToHeight="2" orientation="portrait" cellComments="asDisplayed" useFirstPageNumber="1" r:id="rId3"/>
      <headerFooter>
        <oddFooter>Page &amp;P</oddFooter>
      </headerFooter>
    </customSheetView>
  </customSheetViews>
  <mergeCells count="36">
    <mergeCell ref="C52:J52"/>
    <mergeCell ref="F46:J46"/>
    <mergeCell ref="F45:J45"/>
    <mergeCell ref="D31:F31"/>
    <mergeCell ref="D29:F29"/>
    <mergeCell ref="F44:J44"/>
    <mergeCell ref="C38:J38"/>
    <mergeCell ref="D33:F33"/>
    <mergeCell ref="D32:F32"/>
    <mergeCell ref="D30:F30"/>
    <mergeCell ref="D34:F34"/>
    <mergeCell ref="A40:K40"/>
    <mergeCell ref="A28:A31"/>
    <mergeCell ref="A44:A47"/>
    <mergeCell ref="A2:K2"/>
    <mergeCell ref="D6:H6"/>
    <mergeCell ref="D7:H7"/>
    <mergeCell ref="C46:D46"/>
    <mergeCell ref="C44:D44"/>
    <mergeCell ref="C45:D45"/>
    <mergeCell ref="D28:F28"/>
    <mergeCell ref="D17:H17"/>
    <mergeCell ref="D21:H21"/>
    <mergeCell ref="A23:K23"/>
    <mergeCell ref="D8:H8"/>
    <mergeCell ref="A10:K10"/>
    <mergeCell ref="D19:H19"/>
    <mergeCell ref="D20:H20"/>
    <mergeCell ref="D14:H14"/>
    <mergeCell ref="D15:H15"/>
    <mergeCell ref="D16:H16"/>
    <mergeCell ref="D18:H18"/>
    <mergeCell ref="C48:D48"/>
    <mergeCell ref="F48:J48"/>
    <mergeCell ref="C47:D47"/>
    <mergeCell ref="F47:J47"/>
  </mergeCells>
  <printOptions horizontalCentered="1"/>
  <pageMargins left="0.23622047244094491" right="0.23622047244094491" top="0.74803149606299213" bottom="0.74803149606299213" header="0.31496062992125984" footer="0.31496062992125984"/>
  <pageSetup paperSize="9" scale="53" firstPageNumber="13" fitToHeight="2" orientation="portrait" cellComments="asDisplayed" useFirstPageNumber="1" r:id="rId4"/>
  <headerFooter>
    <oddFooter>Page &amp;P</oddFooter>
  </headerFooter>
  <legacyDrawingHF r:id="rId5"/>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162"/>
  <sheetViews>
    <sheetView view="pageBreakPreview" topLeftCell="A16" zoomScaleNormal="100" zoomScaleSheetLayoutView="100" workbookViewId="0">
      <selection activeCell="D26" sqref="D26"/>
    </sheetView>
  </sheetViews>
  <sheetFormatPr defaultColWidth="8.88671875" defaultRowHeight="14.4"/>
  <cols>
    <col min="1" max="1" width="9.6640625" style="203" customWidth="1"/>
    <col min="2" max="2" width="1.5546875" style="194" customWidth="1"/>
    <col min="3" max="3" width="36.88671875" style="195" customWidth="1"/>
    <col min="4" max="4" width="35.88671875" style="194" customWidth="1"/>
    <col min="5" max="5" width="19.33203125" style="194" customWidth="1"/>
    <col min="6" max="6" width="1.33203125" style="194" customWidth="1"/>
    <col min="7" max="7" width="19.33203125" style="194" customWidth="1"/>
    <col min="8" max="8" width="3.5546875" style="194" customWidth="1"/>
    <col min="9" max="16384" width="8.88671875" style="194"/>
  </cols>
  <sheetData>
    <row r="1" spans="1:8">
      <c r="A1" s="193" t="s">
        <v>209</v>
      </c>
    </row>
    <row r="2" spans="1:8">
      <c r="A2" s="196" t="s">
        <v>69</v>
      </c>
      <c r="C2" s="197"/>
      <c r="D2" s="198"/>
      <c r="E2" s="198"/>
      <c r="F2" s="198"/>
      <c r="G2" s="198"/>
    </row>
    <row r="3" spans="1:8" s="199" customFormat="1" ht="49.5" customHeight="1">
      <c r="A3" s="498" t="s">
        <v>210</v>
      </c>
      <c r="B3" s="499"/>
      <c r="C3" s="499"/>
      <c r="D3" s="499"/>
      <c r="E3" s="499"/>
      <c r="F3" s="499"/>
      <c r="G3" s="499"/>
      <c r="H3" s="499"/>
    </row>
    <row r="4" spans="1:8" s="199" customFormat="1">
      <c r="A4" s="200"/>
      <c r="C4" s="201"/>
    </row>
    <row r="5" spans="1:8" ht="49.5" customHeight="1">
      <c r="A5" s="202" t="s">
        <v>212</v>
      </c>
      <c r="C5" s="517" t="s">
        <v>211</v>
      </c>
      <c r="D5" s="518"/>
      <c r="E5" s="518"/>
      <c r="F5" s="518"/>
      <c r="G5" s="519"/>
    </row>
    <row r="6" spans="1:8">
      <c r="C6" s="520" t="s">
        <v>422</v>
      </c>
      <c r="D6" s="520"/>
      <c r="E6" s="520"/>
      <c r="F6" s="520"/>
      <c r="G6" s="520"/>
    </row>
    <row r="7" spans="1:8">
      <c r="C7" s="520"/>
      <c r="D7" s="520"/>
      <c r="E7" s="520"/>
      <c r="F7" s="520"/>
      <c r="G7" s="520"/>
    </row>
    <row r="8" spans="1:8">
      <c r="C8" s="520"/>
      <c r="D8" s="520"/>
      <c r="E8" s="520"/>
      <c r="F8" s="520"/>
      <c r="G8" s="520"/>
    </row>
    <row r="9" spans="1:8">
      <c r="C9" s="520"/>
      <c r="D9" s="520"/>
      <c r="E9" s="520"/>
      <c r="F9" s="520"/>
      <c r="G9" s="520"/>
    </row>
    <row r="10" spans="1:8">
      <c r="C10" s="520"/>
      <c r="D10" s="520"/>
      <c r="E10" s="520"/>
      <c r="F10" s="520"/>
      <c r="G10" s="520"/>
    </row>
    <row r="11" spans="1:8">
      <c r="C11" s="520"/>
      <c r="D11" s="520"/>
      <c r="E11" s="520"/>
      <c r="F11" s="520"/>
      <c r="G11" s="520"/>
    </row>
    <row r="12" spans="1:8">
      <c r="C12" s="520"/>
      <c r="D12" s="520"/>
      <c r="E12" s="520"/>
      <c r="F12" s="520"/>
      <c r="G12" s="520"/>
    </row>
    <row r="13" spans="1:8" ht="41.25" customHeight="1">
      <c r="C13" s="520"/>
      <c r="D13" s="520"/>
      <c r="E13" s="520"/>
      <c r="F13" s="520"/>
      <c r="G13" s="520"/>
    </row>
    <row r="14" spans="1:8" ht="22.95" customHeight="1">
      <c r="A14" s="194"/>
      <c r="C14" s="194"/>
    </row>
    <row r="15" spans="1:8" s="206" customFormat="1" ht="42.75" customHeight="1">
      <c r="A15" s="194"/>
      <c r="B15" s="194"/>
      <c r="C15" s="194"/>
      <c r="D15" s="143" t="s">
        <v>133</v>
      </c>
      <c r="E15" s="147" t="s">
        <v>251</v>
      </c>
      <c r="F15" s="521" t="s">
        <v>133</v>
      </c>
      <c r="G15" s="522"/>
    </row>
    <row r="16" spans="1:8" s="206" customFormat="1" ht="42.75" customHeight="1">
      <c r="A16" s="194"/>
      <c r="B16" s="194"/>
      <c r="C16" s="194"/>
      <c r="D16" s="143" t="s">
        <v>134</v>
      </c>
      <c r="E16" s="143" t="s">
        <v>134</v>
      </c>
      <c r="F16" s="521" t="s">
        <v>135</v>
      </c>
      <c r="G16" s="522"/>
    </row>
    <row r="17" spans="1:8" s="206" customFormat="1" ht="9.6" customHeight="1">
      <c r="A17" s="194"/>
      <c r="B17" s="194"/>
      <c r="C17" s="194"/>
      <c r="D17" s="194"/>
      <c r="E17" s="194"/>
      <c r="F17" s="194"/>
      <c r="G17" s="194"/>
      <c r="H17" s="194"/>
    </row>
    <row r="18" spans="1:8" s="206" customFormat="1" ht="82.5" customHeight="1">
      <c r="A18" s="207" t="s">
        <v>214</v>
      </c>
      <c r="C18" s="208" t="s">
        <v>213</v>
      </c>
      <c r="D18" s="192"/>
      <c r="E18" s="192"/>
      <c r="F18" s="515"/>
      <c r="G18" s="516"/>
    </row>
    <row r="19" spans="1:8">
      <c r="C19" s="209" t="s">
        <v>330</v>
      </c>
      <c r="D19" s="209"/>
      <c r="E19" s="209"/>
      <c r="F19" s="513"/>
      <c r="G19" s="514"/>
    </row>
    <row r="20" spans="1:8">
      <c r="C20" s="209" t="s">
        <v>324</v>
      </c>
      <c r="D20" s="209" t="s">
        <v>423</v>
      </c>
      <c r="E20" s="209"/>
      <c r="F20" s="513"/>
      <c r="G20" s="514"/>
    </row>
    <row r="21" spans="1:8">
      <c r="C21" s="209" t="s">
        <v>325</v>
      </c>
      <c r="D21" s="209" t="s">
        <v>424</v>
      </c>
      <c r="E21" s="209"/>
      <c r="F21" s="513"/>
      <c r="G21" s="514"/>
    </row>
    <row r="22" spans="1:8">
      <c r="C22" s="209" t="s">
        <v>326</v>
      </c>
      <c r="D22" s="209" t="s">
        <v>425</v>
      </c>
      <c r="E22" s="209"/>
      <c r="F22" s="513"/>
      <c r="G22" s="514"/>
    </row>
    <row r="23" spans="1:8">
      <c r="C23" s="209" t="s">
        <v>327</v>
      </c>
      <c r="D23" s="209" t="s">
        <v>426</v>
      </c>
      <c r="E23" s="209"/>
      <c r="F23" s="229"/>
      <c r="G23" s="230"/>
    </row>
    <row r="24" spans="1:8">
      <c r="C24" s="209" t="s">
        <v>328</v>
      </c>
      <c r="D24" s="209" t="s">
        <v>427</v>
      </c>
      <c r="E24" s="209"/>
      <c r="F24" s="513"/>
      <c r="G24" s="514"/>
    </row>
    <row r="25" spans="1:8">
      <c r="A25" s="194"/>
      <c r="C25" s="209" t="s">
        <v>329</v>
      </c>
      <c r="D25" s="209" t="s">
        <v>428</v>
      </c>
      <c r="E25" s="209"/>
      <c r="F25" s="513"/>
      <c r="G25" s="514"/>
    </row>
    <row r="26" spans="1:8" ht="22.2" customHeight="1">
      <c r="A26" s="194"/>
      <c r="C26" s="210"/>
      <c r="D26" s="211"/>
      <c r="E26" s="211"/>
      <c r="F26" s="211"/>
      <c r="G26" s="211"/>
    </row>
    <row r="27" spans="1:8" ht="49.5" customHeight="1">
      <c r="A27" s="498" t="s">
        <v>215</v>
      </c>
      <c r="B27" s="499"/>
      <c r="C27" s="499"/>
      <c r="D27" s="499"/>
      <c r="E27" s="499"/>
      <c r="F27" s="499"/>
      <c r="G27" s="499"/>
      <c r="H27" s="499"/>
    </row>
    <row r="29" spans="1:8" ht="39" customHeight="1">
      <c r="A29" s="498" t="s">
        <v>216</v>
      </c>
      <c r="B29" s="498"/>
      <c r="C29" s="498"/>
      <c r="D29" s="498"/>
      <c r="E29" s="498"/>
      <c r="F29" s="498"/>
      <c r="G29" s="498"/>
      <c r="H29" s="498"/>
    </row>
    <row r="30" spans="1:8">
      <c r="E30" s="212" t="s">
        <v>183</v>
      </c>
      <c r="G30" s="212" t="s">
        <v>183</v>
      </c>
    </row>
    <row r="31" spans="1:8" s="203" customFormat="1">
      <c r="C31" s="213"/>
      <c r="E31" s="203" t="s">
        <v>66</v>
      </c>
      <c r="G31" s="203" t="s">
        <v>66</v>
      </c>
    </row>
    <row r="32" spans="1:8" s="203" customFormat="1" ht="49.5" customHeight="1">
      <c r="A32" s="207" t="s">
        <v>220</v>
      </c>
      <c r="C32" s="503" t="s">
        <v>217</v>
      </c>
      <c r="D32" s="214" t="s">
        <v>218</v>
      </c>
      <c r="E32" s="205" t="s">
        <v>190</v>
      </c>
      <c r="G32" s="205" t="s">
        <v>191</v>
      </c>
    </row>
    <row r="33" spans="1:7" ht="15" customHeight="1">
      <c r="C33" s="503"/>
      <c r="D33" s="215" t="s">
        <v>323</v>
      </c>
      <c r="E33" s="294">
        <f>PL!K9</f>
        <v>1022529.46285</v>
      </c>
      <c r="F33" s="217"/>
      <c r="G33" s="294">
        <v>600899</v>
      </c>
    </row>
    <row r="34" spans="1:7" ht="15" customHeight="1">
      <c r="C34" s="503"/>
      <c r="D34" s="215" t="s">
        <v>421</v>
      </c>
      <c r="E34" s="294">
        <f>(BS!G22+BS!G23)/1000</f>
        <v>170287.24619999999</v>
      </c>
      <c r="F34" s="217"/>
      <c r="G34" s="294">
        <v>0</v>
      </c>
    </row>
    <row r="35" spans="1:7" ht="15" customHeight="1">
      <c r="C35" s="503"/>
      <c r="D35" s="215" t="s">
        <v>414</v>
      </c>
      <c r="E35" s="294">
        <f>(BS!G21-43482000)/1000</f>
        <v>-66937.77</v>
      </c>
      <c r="F35" s="217"/>
      <c r="G35" s="294">
        <v>120615</v>
      </c>
    </row>
    <row r="36" spans="1:7" ht="15" customHeight="1">
      <c r="C36" s="503"/>
      <c r="D36" s="215" t="s">
        <v>415</v>
      </c>
      <c r="E36" s="294">
        <f>-(PL!J56+BS!H32)/1000</f>
        <v>-962825.57485000009</v>
      </c>
      <c r="F36" s="217"/>
      <c r="G36" s="294">
        <v>-627111</v>
      </c>
    </row>
    <row r="37" spans="1:7" ht="15" customHeight="1">
      <c r="C37" s="503"/>
      <c r="D37" s="215"/>
      <c r="E37" s="294"/>
      <c r="F37" s="217"/>
      <c r="G37" s="294"/>
    </row>
    <row r="38" spans="1:7" ht="15" customHeight="1">
      <c r="C38" s="503"/>
      <c r="D38" s="215"/>
      <c r="E38" s="294"/>
      <c r="F38" s="217"/>
      <c r="G38" s="294"/>
    </row>
    <row r="39" spans="1:7" ht="15" customHeight="1">
      <c r="C39" s="503"/>
      <c r="D39" s="215"/>
      <c r="E39" s="294"/>
      <c r="F39" s="217"/>
      <c r="G39" s="294"/>
    </row>
    <row r="40" spans="1:7" ht="15" customHeight="1">
      <c r="C40" s="503"/>
      <c r="D40" s="215"/>
      <c r="E40" s="294"/>
      <c r="F40" s="217"/>
      <c r="G40" s="294"/>
    </row>
    <row r="41" spans="1:7" ht="15" customHeight="1">
      <c r="C41" s="503"/>
      <c r="D41" s="215"/>
      <c r="E41" s="294"/>
      <c r="F41" s="217"/>
      <c r="G41" s="294"/>
    </row>
    <row r="42" spans="1:7" ht="49.5" customHeight="1">
      <c r="C42" s="218"/>
      <c r="D42" s="205" t="s">
        <v>219</v>
      </c>
      <c r="E42" s="295">
        <f>SUM(E33:E41)</f>
        <v>163053.36419999984</v>
      </c>
      <c r="F42" s="219"/>
      <c r="G42" s="295">
        <f>SUM(G33:G41)</f>
        <v>94403</v>
      </c>
    </row>
    <row r="44" spans="1:7" s="203" customFormat="1" ht="49.5" customHeight="1">
      <c r="A44" s="207" t="s">
        <v>221</v>
      </c>
      <c r="C44" s="503" t="s">
        <v>222</v>
      </c>
      <c r="D44" s="214" t="s">
        <v>218</v>
      </c>
      <c r="E44" s="205" t="s">
        <v>190</v>
      </c>
      <c r="G44" s="205" t="s">
        <v>191</v>
      </c>
    </row>
    <row r="45" spans="1:7" ht="14.4" customHeight="1">
      <c r="C45" s="503"/>
      <c r="D45" s="215" t="s">
        <v>293</v>
      </c>
      <c r="E45" s="216">
        <v>0</v>
      </c>
      <c r="F45" s="217"/>
      <c r="G45" s="216">
        <v>0</v>
      </c>
    </row>
    <row r="46" spans="1:7" ht="14.4" customHeight="1">
      <c r="C46" s="503"/>
      <c r="D46" s="215"/>
      <c r="E46" s="216"/>
      <c r="F46" s="217"/>
      <c r="G46" s="216">
        <v>0</v>
      </c>
    </row>
    <row r="47" spans="1:7" ht="14.4" customHeight="1">
      <c r="C47" s="503"/>
      <c r="D47" s="215"/>
      <c r="E47" s="216"/>
      <c r="F47" s="217"/>
      <c r="G47" s="216"/>
    </row>
    <row r="48" spans="1:7" ht="14.4" customHeight="1">
      <c r="C48" s="503"/>
      <c r="D48" s="215"/>
      <c r="E48" s="216"/>
      <c r="F48" s="217"/>
      <c r="G48" s="216"/>
    </row>
    <row r="49" spans="1:7" ht="14.4" customHeight="1">
      <c r="C49" s="503"/>
      <c r="D49" s="215"/>
      <c r="E49" s="216"/>
      <c r="F49" s="217"/>
      <c r="G49" s="216"/>
    </row>
    <row r="50" spans="1:7" ht="14.4" customHeight="1">
      <c r="C50" s="503"/>
      <c r="D50" s="215"/>
      <c r="E50" s="216"/>
      <c r="F50" s="217"/>
      <c r="G50" s="216"/>
    </row>
    <row r="51" spans="1:7" ht="14.4" customHeight="1">
      <c r="C51" s="503"/>
      <c r="D51" s="215"/>
      <c r="E51" s="216"/>
      <c r="F51" s="217"/>
      <c r="G51" s="216"/>
    </row>
    <row r="52" spans="1:7" ht="14.4" customHeight="1">
      <c r="C52" s="503"/>
      <c r="D52" s="215"/>
      <c r="E52" s="216"/>
      <c r="F52" s="217"/>
      <c r="G52" s="216"/>
    </row>
    <row r="53" spans="1:7" ht="14.4" customHeight="1">
      <c r="C53" s="503"/>
      <c r="D53" s="215"/>
      <c r="E53" s="216"/>
      <c r="F53" s="217"/>
      <c r="G53" s="216"/>
    </row>
    <row r="54" spans="1:7" ht="49.5" customHeight="1">
      <c r="C54" s="218"/>
      <c r="D54" s="205" t="s">
        <v>219</v>
      </c>
      <c r="E54" s="224">
        <f>SUM(E45:E53)</f>
        <v>0</v>
      </c>
      <c r="F54" s="219"/>
      <c r="G54" s="224">
        <f>SUM(G45:G53)</f>
        <v>0</v>
      </c>
    </row>
    <row r="57" spans="1:7" s="203" customFormat="1" ht="49.5" customHeight="1">
      <c r="A57" s="207" t="s">
        <v>223</v>
      </c>
      <c r="C57" s="503" t="s">
        <v>224</v>
      </c>
      <c r="D57" s="214" t="s">
        <v>218</v>
      </c>
      <c r="E57" s="205" t="s">
        <v>190</v>
      </c>
      <c r="G57" s="205" t="s">
        <v>191</v>
      </c>
    </row>
    <row r="58" spans="1:7" ht="14.4" customHeight="1">
      <c r="C58" s="503"/>
      <c r="D58" s="215" t="s">
        <v>293</v>
      </c>
      <c r="E58" s="216">
        <v>0</v>
      </c>
      <c r="F58" s="217"/>
      <c r="G58" s="216">
        <v>0</v>
      </c>
    </row>
    <row r="59" spans="1:7" ht="14.4" customHeight="1">
      <c r="C59" s="503"/>
      <c r="D59" s="215"/>
      <c r="E59" s="216"/>
      <c r="F59" s="217"/>
      <c r="G59" s="216"/>
    </row>
    <row r="60" spans="1:7" ht="14.4" customHeight="1">
      <c r="C60" s="503"/>
      <c r="D60" s="215"/>
      <c r="E60" s="216"/>
      <c r="F60" s="217"/>
      <c r="G60" s="216"/>
    </row>
    <row r="61" spans="1:7" ht="14.4" customHeight="1">
      <c r="C61" s="503"/>
      <c r="D61" s="215"/>
      <c r="E61" s="216"/>
      <c r="F61" s="217"/>
      <c r="G61" s="216"/>
    </row>
    <row r="62" spans="1:7" ht="14.4" customHeight="1">
      <c r="C62" s="503"/>
      <c r="D62" s="215"/>
      <c r="E62" s="216"/>
      <c r="F62" s="217"/>
      <c r="G62" s="216"/>
    </row>
    <row r="63" spans="1:7" ht="14.4" customHeight="1">
      <c r="C63" s="503"/>
      <c r="D63" s="215"/>
      <c r="E63" s="216"/>
      <c r="F63" s="217"/>
      <c r="G63" s="216"/>
    </row>
    <row r="64" spans="1:7" ht="14.4" customHeight="1">
      <c r="C64" s="503"/>
      <c r="D64" s="215"/>
      <c r="E64" s="216"/>
      <c r="F64" s="217"/>
      <c r="G64" s="216"/>
    </row>
    <row r="65" spans="1:7" ht="14.4" customHeight="1">
      <c r="C65" s="503"/>
      <c r="D65" s="215"/>
      <c r="E65" s="216"/>
      <c r="F65" s="217"/>
      <c r="G65" s="216"/>
    </row>
    <row r="66" spans="1:7" ht="14.4" customHeight="1">
      <c r="C66" s="503"/>
      <c r="D66" s="215"/>
      <c r="E66" s="216"/>
      <c r="F66" s="217"/>
      <c r="G66" s="216"/>
    </row>
    <row r="67" spans="1:7" ht="20.399999999999999">
      <c r="C67" s="218"/>
      <c r="D67" s="205" t="s">
        <v>219</v>
      </c>
      <c r="E67" s="224">
        <f>SUM(E58:E66)</f>
        <v>0</v>
      </c>
      <c r="F67" s="219"/>
      <c r="G67" s="224">
        <f>SUM(G58:G66)</f>
        <v>0</v>
      </c>
    </row>
    <row r="69" spans="1:7" s="203" customFormat="1" ht="84" customHeight="1">
      <c r="A69" s="207" t="s">
        <v>227</v>
      </c>
      <c r="C69" s="503" t="s">
        <v>225</v>
      </c>
      <c r="D69" s="214" t="s">
        <v>226</v>
      </c>
      <c r="E69" s="205" t="s">
        <v>190</v>
      </c>
      <c r="G69" s="205" t="s">
        <v>191</v>
      </c>
    </row>
    <row r="70" spans="1:7">
      <c r="C70" s="503"/>
      <c r="D70" s="215" t="s">
        <v>293</v>
      </c>
      <c r="E70" s="216">
        <v>0</v>
      </c>
      <c r="F70" s="217"/>
      <c r="G70" s="216">
        <v>0</v>
      </c>
    </row>
    <row r="71" spans="1:7">
      <c r="C71" s="503"/>
      <c r="D71" s="215"/>
      <c r="E71" s="216"/>
      <c r="F71" s="217"/>
      <c r="G71" s="216"/>
    </row>
    <row r="72" spans="1:7">
      <c r="C72" s="503"/>
      <c r="D72" s="215"/>
      <c r="E72" s="216"/>
      <c r="F72" s="217"/>
      <c r="G72" s="216"/>
    </row>
    <row r="73" spans="1:7">
      <c r="C73" s="503"/>
      <c r="D73" s="215"/>
      <c r="E73" s="216"/>
      <c r="F73" s="217"/>
      <c r="G73" s="216"/>
    </row>
    <row r="74" spans="1:7">
      <c r="C74" s="503"/>
      <c r="D74" s="215"/>
      <c r="E74" s="216"/>
      <c r="F74" s="217"/>
      <c r="G74" s="216"/>
    </row>
    <row r="75" spans="1:7">
      <c r="C75" s="503"/>
      <c r="D75" s="215"/>
      <c r="E75" s="216"/>
      <c r="F75" s="217"/>
      <c r="G75" s="216"/>
    </row>
    <row r="76" spans="1:7">
      <c r="C76" s="503"/>
      <c r="D76" s="215"/>
      <c r="E76" s="216"/>
      <c r="F76" s="217"/>
      <c r="G76" s="216"/>
    </row>
    <row r="77" spans="1:7">
      <c r="C77" s="503"/>
      <c r="D77" s="215"/>
      <c r="E77" s="216"/>
      <c r="F77" s="217"/>
      <c r="G77" s="216"/>
    </row>
    <row r="78" spans="1:7">
      <c r="C78" s="503"/>
      <c r="D78" s="215"/>
      <c r="E78" s="216"/>
      <c r="F78" s="217"/>
      <c r="G78" s="216"/>
    </row>
    <row r="79" spans="1:7" ht="49.5" customHeight="1">
      <c r="C79" s="218"/>
      <c r="D79" s="205" t="s">
        <v>219</v>
      </c>
      <c r="E79" s="224">
        <f>SUM(E70:E78)</f>
        <v>0</v>
      </c>
      <c r="F79" s="219"/>
      <c r="G79" s="224">
        <f>SUM(G70:G78)</f>
        <v>0</v>
      </c>
    </row>
    <row r="82" spans="1:8" ht="49.5" customHeight="1">
      <c r="A82" s="498" t="s">
        <v>228</v>
      </c>
      <c r="B82" s="499"/>
      <c r="C82" s="499"/>
      <c r="D82" s="499"/>
      <c r="E82" s="499"/>
      <c r="F82" s="499"/>
      <c r="G82" s="499"/>
      <c r="H82" s="499"/>
    </row>
    <row r="84" spans="1:8" s="203" customFormat="1" ht="49.5" customHeight="1">
      <c r="A84" s="207" t="s">
        <v>229</v>
      </c>
      <c r="C84" s="503" t="s">
        <v>231</v>
      </c>
      <c r="D84" s="214" t="s">
        <v>230</v>
      </c>
      <c r="E84" s="205" t="s">
        <v>190</v>
      </c>
      <c r="F84" s="211"/>
      <c r="G84" s="205" t="s">
        <v>191</v>
      </c>
    </row>
    <row r="85" spans="1:8" ht="15" customHeight="1">
      <c r="C85" s="503"/>
      <c r="D85" s="215" t="s">
        <v>293</v>
      </c>
      <c r="E85" s="216">
        <v>0</v>
      </c>
      <c r="F85" s="217"/>
      <c r="G85" s="216">
        <v>0</v>
      </c>
    </row>
    <row r="86" spans="1:8">
      <c r="C86" s="503"/>
      <c r="D86" s="215"/>
      <c r="E86" s="216"/>
      <c r="F86" s="217"/>
      <c r="G86" s="216"/>
    </row>
    <row r="87" spans="1:8">
      <c r="C87" s="503"/>
      <c r="D87" s="215"/>
      <c r="E87" s="216"/>
      <c r="F87" s="217"/>
      <c r="G87" s="216"/>
    </row>
    <row r="88" spans="1:8">
      <c r="C88" s="503"/>
      <c r="D88" s="215"/>
      <c r="E88" s="216"/>
      <c r="F88" s="217"/>
      <c r="G88" s="216"/>
    </row>
    <row r="89" spans="1:8">
      <c r="C89" s="503"/>
      <c r="D89" s="215"/>
      <c r="E89" s="216"/>
      <c r="F89" s="217"/>
      <c r="G89" s="216"/>
    </row>
    <row r="90" spans="1:8">
      <c r="C90" s="503"/>
      <c r="D90" s="215"/>
      <c r="E90" s="216"/>
      <c r="F90" s="217"/>
      <c r="G90" s="216"/>
    </row>
    <row r="91" spans="1:8">
      <c r="C91" s="503"/>
      <c r="D91" s="215"/>
      <c r="E91" s="216"/>
      <c r="F91" s="217"/>
      <c r="G91" s="216"/>
    </row>
    <row r="92" spans="1:8">
      <c r="C92" s="503"/>
      <c r="D92" s="215"/>
      <c r="E92" s="216"/>
      <c r="F92" s="217"/>
      <c r="G92" s="216"/>
    </row>
    <row r="93" spans="1:8">
      <c r="C93" s="503"/>
      <c r="D93" s="215"/>
      <c r="E93" s="216"/>
      <c r="F93" s="217"/>
      <c r="G93" s="216"/>
    </row>
    <row r="94" spans="1:8" ht="49.5" customHeight="1">
      <c r="C94" s="218"/>
      <c r="D94" s="205" t="s">
        <v>219</v>
      </c>
      <c r="E94" s="224">
        <f>SUM(E85:E93)</f>
        <v>0</v>
      </c>
      <c r="F94" s="219"/>
      <c r="G94" s="224">
        <f>SUM(G85:G93)</f>
        <v>0</v>
      </c>
    </row>
    <row r="95" spans="1:8">
      <c r="C95" s="210"/>
      <c r="E95" s="220"/>
      <c r="F95" s="217"/>
      <c r="G95" s="220"/>
    </row>
    <row r="96" spans="1:8">
      <c r="C96" s="221"/>
    </row>
    <row r="97" spans="1:7" s="203" customFormat="1" ht="49.5" customHeight="1">
      <c r="A97" s="207" t="s">
        <v>232</v>
      </c>
      <c r="C97" s="503" t="s">
        <v>233</v>
      </c>
      <c r="D97" s="214" t="s">
        <v>230</v>
      </c>
      <c r="E97" s="204" t="s">
        <v>190</v>
      </c>
      <c r="F97" s="222"/>
      <c r="G97" s="204" t="s">
        <v>191</v>
      </c>
    </row>
    <row r="98" spans="1:7">
      <c r="C98" s="503"/>
      <c r="D98" s="215" t="s">
        <v>293</v>
      </c>
      <c r="E98" s="216">
        <v>0</v>
      </c>
      <c r="F98" s="217"/>
      <c r="G98" s="216">
        <v>0</v>
      </c>
    </row>
    <row r="99" spans="1:7">
      <c r="C99" s="503"/>
      <c r="D99" s="215"/>
      <c r="E99" s="216"/>
      <c r="F99" s="217"/>
      <c r="G99" s="216"/>
    </row>
    <row r="100" spans="1:7">
      <c r="C100" s="503"/>
      <c r="D100" s="215"/>
      <c r="E100" s="216"/>
      <c r="F100" s="217"/>
      <c r="G100" s="216"/>
    </row>
    <row r="101" spans="1:7">
      <c r="C101" s="503"/>
      <c r="D101" s="215"/>
      <c r="E101" s="216"/>
      <c r="F101" s="217"/>
      <c r="G101" s="216"/>
    </row>
    <row r="102" spans="1:7">
      <c r="C102" s="503"/>
      <c r="D102" s="215"/>
      <c r="E102" s="216"/>
      <c r="F102" s="217"/>
      <c r="G102" s="216"/>
    </row>
    <row r="103" spans="1:7">
      <c r="C103" s="503"/>
      <c r="D103" s="215"/>
      <c r="E103" s="216"/>
      <c r="F103" s="217"/>
      <c r="G103" s="216"/>
    </row>
    <row r="104" spans="1:7">
      <c r="C104" s="503"/>
      <c r="D104" s="215"/>
      <c r="E104" s="216"/>
      <c r="F104" s="217"/>
      <c r="G104" s="216"/>
    </row>
    <row r="105" spans="1:7">
      <c r="C105" s="503"/>
      <c r="D105" s="215"/>
      <c r="E105" s="216"/>
      <c r="F105" s="217"/>
      <c r="G105" s="216"/>
    </row>
    <row r="106" spans="1:7">
      <c r="C106" s="503"/>
      <c r="D106" s="215"/>
      <c r="E106" s="216"/>
      <c r="F106" s="217"/>
      <c r="G106" s="216"/>
    </row>
    <row r="107" spans="1:7" ht="49.5" customHeight="1">
      <c r="C107" s="218"/>
      <c r="D107" s="205" t="s">
        <v>219</v>
      </c>
      <c r="E107" s="224">
        <f>SUM(E98:E106)</f>
        <v>0</v>
      </c>
      <c r="F107" s="219"/>
      <c r="G107" s="224">
        <f>SUM(G98:G106)</f>
        <v>0</v>
      </c>
    </row>
    <row r="109" spans="1:7" s="203" customFormat="1" ht="49.5" customHeight="1">
      <c r="A109" s="207" t="s">
        <v>234</v>
      </c>
      <c r="C109" s="503" t="s">
        <v>235</v>
      </c>
      <c r="D109" s="214" t="s">
        <v>230</v>
      </c>
      <c r="E109" s="204" t="s">
        <v>190</v>
      </c>
      <c r="F109" s="222"/>
      <c r="G109" s="204" t="s">
        <v>191</v>
      </c>
    </row>
    <row r="110" spans="1:7">
      <c r="C110" s="503"/>
      <c r="D110" s="215" t="s">
        <v>293</v>
      </c>
      <c r="E110" s="216">
        <v>0</v>
      </c>
      <c r="F110" s="217"/>
      <c r="G110" s="216">
        <v>0</v>
      </c>
    </row>
    <row r="111" spans="1:7">
      <c r="C111" s="503"/>
      <c r="D111" s="215"/>
      <c r="E111" s="216"/>
      <c r="F111" s="217"/>
      <c r="G111" s="216"/>
    </row>
    <row r="112" spans="1:7">
      <c r="C112" s="503"/>
      <c r="D112" s="215"/>
      <c r="E112" s="216"/>
      <c r="F112" s="217"/>
      <c r="G112" s="216"/>
    </row>
    <row r="113" spans="1:8">
      <c r="C113" s="503"/>
      <c r="D113" s="215"/>
      <c r="E113" s="216"/>
      <c r="F113" s="217"/>
      <c r="G113" s="216"/>
    </row>
    <row r="114" spans="1:8">
      <c r="C114" s="503"/>
      <c r="D114" s="215"/>
      <c r="E114" s="216"/>
      <c r="F114" s="217"/>
      <c r="G114" s="216"/>
    </row>
    <row r="115" spans="1:8">
      <c r="C115" s="503"/>
      <c r="D115" s="215"/>
      <c r="E115" s="216"/>
      <c r="F115" s="217"/>
      <c r="G115" s="216"/>
    </row>
    <row r="116" spans="1:8">
      <c r="C116" s="503"/>
      <c r="D116" s="215"/>
      <c r="E116" s="216"/>
      <c r="F116" s="217"/>
      <c r="G116" s="216"/>
    </row>
    <row r="117" spans="1:8">
      <c r="C117" s="503"/>
      <c r="D117" s="215"/>
      <c r="E117" s="216"/>
      <c r="F117" s="217"/>
      <c r="G117" s="216"/>
    </row>
    <row r="118" spans="1:8">
      <c r="C118" s="503"/>
      <c r="D118" s="215"/>
      <c r="E118" s="216"/>
      <c r="F118" s="217"/>
      <c r="G118" s="216"/>
    </row>
    <row r="119" spans="1:8" ht="49.5" customHeight="1">
      <c r="C119" s="218"/>
      <c r="D119" s="205" t="s">
        <v>219</v>
      </c>
      <c r="E119" s="224">
        <f>SUM(E110:E118)</f>
        <v>0</v>
      </c>
      <c r="F119" s="219"/>
      <c r="G119" s="224">
        <f>SUM(G110:G118)</f>
        <v>0</v>
      </c>
    </row>
    <row r="120" spans="1:8" ht="16.5" customHeight="1"/>
    <row r="122" spans="1:8" ht="49.5" customHeight="1">
      <c r="A122" s="498" t="s">
        <v>236</v>
      </c>
      <c r="B122" s="499"/>
      <c r="C122" s="499"/>
      <c r="D122" s="499"/>
      <c r="E122" s="499"/>
      <c r="F122" s="499"/>
      <c r="G122" s="499"/>
      <c r="H122" s="499"/>
    </row>
    <row r="124" spans="1:8" ht="49.5" customHeight="1">
      <c r="A124" s="207" t="s">
        <v>237</v>
      </c>
      <c r="C124" s="503" t="s">
        <v>238</v>
      </c>
      <c r="D124" s="214" t="s">
        <v>230</v>
      </c>
      <c r="E124" s="204" t="s">
        <v>190</v>
      </c>
      <c r="F124" s="222"/>
      <c r="G124" s="204" t="s">
        <v>191</v>
      </c>
    </row>
    <row r="125" spans="1:8" ht="15" customHeight="1">
      <c r="C125" s="503"/>
      <c r="D125" s="215" t="s">
        <v>293</v>
      </c>
      <c r="E125" s="216">
        <v>0</v>
      </c>
      <c r="F125" s="217"/>
      <c r="G125" s="216">
        <v>0</v>
      </c>
    </row>
    <row r="126" spans="1:8" ht="14.4" customHeight="1">
      <c r="C126" s="503"/>
      <c r="D126" s="215"/>
      <c r="E126" s="216"/>
      <c r="F126" s="217"/>
      <c r="G126" s="216"/>
    </row>
    <row r="127" spans="1:8" ht="14.4" customHeight="1">
      <c r="C127" s="503"/>
      <c r="D127" s="215"/>
      <c r="E127" s="216"/>
      <c r="F127" s="217"/>
      <c r="G127" s="216"/>
    </row>
    <row r="128" spans="1:8" ht="14.4" customHeight="1">
      <c r="C128" s="503"/>
      <c r="D128" s="215"/>
      <c r="E128" s="216"/>
      <c r="F128" s="217"/>
      <c r="G128" s="216"/>
    </row>
    <row r="129" spans="1:7" ht="14.4" customHeight="1">
      <c r="C129" s="503"/>
      <c r="D129" s="215"/>
      <c r="E129" s="216"/>
      <c r="F129" s="217"/>
      <c r="G129" s="216"/>
    </row>
    <row r="130" spans="1:7" ht="14.4" customHeight="1">
      <c r="C130" s="503"/>
      <c r="D130" s="215"/>
      <c r="E130" s="216"/>
      <c r="F130" s="217"/>
      <c r="G130" s="216"/>
    </row>
    <row r="131" spans="1:7" ht="14.4" customHeight="1">
      <c r="C131" s="503"/>
      <c r="D131" s="215"/>
      <c r="E131" s="216"/>
      <c r="F131" s="217"/>
      <c r="G131" s="216"/>
    </row>
    <row r="132" spans="1:7" ht="14.4" customHeight="1">
      <c r="C132" s="503"/>
      <c r="D132" s="215"/>
      <c r="E132" s="216"/>
      <c r="F132" s="217"/>
      <c r="G132" s="216"/>
    </row>
    <row r="133" spans="1:7" ht="14.4" customHeight="1">
      <c r="C133" s="503"/>
      <c r="D133" s="215"/>
      <c r="E133" s="216"/>
      <c r="F133" s="217"/>
      <c r="G133" s="216"/>
    </row>
    <row r="134" spans="1:7" ht="49.5" customHeight="1">
      <c r="C134" s="218"/>
      <c r="D134" s="205" t="s">
        <v>219</v>
      </c>
      <c r="E134" s="224">
        <f>SUM(E125:E133)</f>
        <v>0</v>
      </c>
      <c r="F134" s="219"/>
      <c r="G134" s="224">
        <f>SUM(G125:G133)</f>
        <v>0</v>
      </c>
    </row>
    <row r="137" spans="1:7" ht="49.5" customHeight="1">
      <c r="A137" s="207" t="s">
        <v>239</v>
      </c>
      <c r="C137" s="503" t="s">
        <v>240</v>
      </c>
      <c r="D137" s="214" t="s">
        <v>230</v>
      </c>
      <c r="E137" s="204" t="s">
        <v>190</v>
      </c>
      <c r="F137" s="222"/>
      <c r="G137" s="204" t="s">
        <v>191</v>
      </c>
    </row>
    <row r="138" spans="1:7">
      <c r="C138" s="503"/>
      <c r="D138" s="215" t="s">
        <v>293</v>
      </c>
      <c r="E138" s="216">
        <v>0</v>
      </c>
      <c r="F138" s="217"/>
      <c r="G138" s="216">
        <v>0</v>
      </c>
    </row>
    <row r="139" spans="1:7">
      <c r="C139" s="503"/>
      <c r="D139" s="215"/>
      <c r="E139" s="216"/>
      <c r="F139" s="217"/>
      <c r="G139" s="216"/>
    </row>
    <row r="140" spans="1:7">
      <c r="C140" s="503"/>
      <c r="D140" s="215"/>
      <c r="E140" s="216"/>
      <c r="F140" s="217"/>
      <c r="G140" s="216"/>
    </row>
    <row r="141" spans="1:7">
      <c r="C141" s="503"/>
      <c r="D141" s="215"/>
      <c r="E141" s="216"/>
      <c r="F141" s="217"/>
      <c r="G141" s="216"/>
    </row>
    <row r="142" spans="1:7">
      <c r="C142" s="503"/>
      <c r="D142" s="215"/>
      <c r="E142" s="216"/>
      <c r="F142" s="217"/>
      <c r="G142" s="216"/>
    </row>
    <row r="143" spans="1:7">
      <c r="C143" s="503"/>
      <c r="D143" s="215"/>
      <c r="E143" s="216"/>
      <c r="F143" s="217"/>
      <c r="G143" s="216"/>
    </row>
    <row r="144" spans="1:7">
      <c r="C144" s="503"/>
      <c r="D144" s="215"/>
      <c r="E144" s="216"/>
      <c r="F144" s="217"/>
      <c r="G144" s="216"/>
    </row>
    <row r="145" spans="1:8">
      <c r="C145" s="503"/>
      <c r="D145" s="215"/>
      <c r="E145" s="216"/>
      <c r="F145" s="217"/>
      <c r="G145" s="216"/>
    </row>
    <row r="146" spans="1:8">
      <c r="C146" s="503"/>
      <c r="D146" s="215"/>
      <c r="E146" s="216"/>
      <c r="F146" s="217"/>
      <c r="G146" s="216"/>
    </row>
    <row r="147" spans="1:8" ht="35.4" customHeight="1">
      <c r="C147" s="218"/>
      <c r="D147" s="205" t="s">
        <v>219</v>
      </c>
      <c r="E147" s="224">
        <f>SUM(E138:E146)</f>
        <v>0</v>
      </c>
      <c r="F147" s="219"/>
      <c r="G147" s="224">
        <f>SUM(G138:G146)</f>
        <v>0</v>
      </c>
    </row>
    <row r="149" spans="1:8" ht="49.5" customHeight="1">
      <c r="A149" s="498" t="s">
        <v>241</v>
      </c>
      <c r="B149" s="499"/>
      <c r="C149" s="499"/>
      <c r="D149" s="499"/>
      <c r="E149" s="499"/>
      <c r="F149" s="499"/>
      <c r="G149" s="499"/>
      <c r="H149" s="499"/>
    </row>
    <row r="150" spans="1:8">
      <c r="C150" s="223"/>
    </row>
    <row r="151" spans="1:8" ht="20.399999999999999">
      <c r="A151" s="207" t="s">
        <v>242</v>
      </c>
      <c r="C151" s="504" t="s">
        <v>416</v>
      </c>
      <c r="D151" s="505"/>
      <c r="E151" s="505"/>
      <c r="F151" s="505"/>
      <c r="G151" s="506"/>
    </row>
    <row r="152" spans="1:8">
      <c r="C152" s="507"/>
      <c r="D152" s="508"/>
      <c r="E152" s="508"/>
      <c r="F152" s="508"/>
      <c r="G152" s="509"/>
    </row>
    <row r="153" spans="1:8">
      <c r="C153" s="507"/>
      <c r="D153" s="508"/>
      <c r="E153" s="508"/>
      <c r="F153" s="508"/>
      <c r="G153" s="509"/>
    </row>
    <row r="154" spans="1:8">
      <c r="C154" s="507"/>
      <c r="D154" s="508"/>
      <c r="E154" s="508"/>
      <c r="F154" s="508"/>
      <c r="G154" s="509"/>
    </row>
    <row r="155" spans="1:8">
      <c r="C155" s="507"/>
      <c r="D155" s="508"/>
      <c r="E155" s="508"/>
      <c r="F155" s="508"/>
      <c r="G155" s="509"/>
    </row>
    <row r="156" spans="1:8">
      <c r="C156" s="507"/>
      <c r="D156" s="508"/>
      <c r="E156" s="508"/>
      <c r="F156" s="508"/>
      <c r="G156" s="509"/>
    </row>
    <row r="157" spans="1:8">
      <c r="C157" s="507"/>
      <c r="D157" s="508"/>
      <c r="E157" s="508"/>
      <c r="F157" s="508"/>
      <c r="G157" s="509"/>
    </row>
    <row r="158" spans="1:8">
      <c r="C158" s="507"/>
      <c r="D158" s="508"/>
      <c r="E158" s="508"/>
      <c r="F158" s="508"/>
      <c r="G158" s="509"/>
    </row>
    <row r="159" spans="1:8">
      <c r="C159" s="507"/>
      <c r="D159" s="508"/>
      <c r="E159" s="508"/>
      <c r="F159" s="508"/>
      <c r="G159" s="509"/>
    </row>
    <row r="160" spans="1:8">
      <c r="C160" s="507"/>
      <c r="D160" s="508"/>
      <c r="E160" s="508"/>
      <c r="F160" s="508"/>
      <c r="G160" s="509"/>
    </row>
    <row r="161" spans="3:7">
      <c r="C161" s="507"/>
      <c r="D161" s="508"/>
      <c r="E161" s="508"/>
      <c r="F161" s="508"/>
      <c r="G161" s="509"/>
    </row>
    <row r="162" spans="3:7" ht="44.25" customHeight="1">
      <c r="C162" s="510"/>
      <c r="D162" s="511"/>
      <c r="E162" s="511"/>
      <c r="F162" s="511"/>
      <c r="G162" s="512"/>
    </row>
  </sheetData>
  <sheetProtection algorithmName="SHA-512" hashValue="DIQ8u8KOR8t5cGoJFlx9f1v6pNuLNa9lobBRXIElvJWrmm/j9vELBj1SzhQxKRL3l2b346O3DFGm135iq5XL5Q==" saltValue="cNiVVMLVbHLNo80LtczRcg==" spinCount="100000" sheet="1" objects="1" scenarios="1" formatCells="0" formatColumns="0" formatRows="0" insertColumns="0" insertRows="0" insertHyperlinks="0" deleteColumns="0" deleteRows="0" sort="0"/>
  <mergeCells count="27">
    <mergeCell ref="F18:G18"/>
    <mergeCell ref="A3:H3"/>
    <mergeCell ref="C5:G5"/>
    <mergeCell ref="C6:G13"/>
    <mergeCell ref="F15:G15"/>
    <mergeCell ref="F16:G16"/>
    <mergeCell ref="C69:C78"/>
    <mergeCell ref="F19:G19"/>
    <mergeCell ref="F20:G20"/>
    <mergeCell ref="F21:G21"/>
    <mergeCell ref="F22:G22"/>
    <mergeCell ref="F24:G24"/>
    <mergeCell ref="F25:G25"/>
    <mergeCell ref="A27:H27"/>
    <mergeCell ref="A29:H29"/>
    <mergeCell ref="C32:C41"/>
    <mergeCell ref="C44:C53"/>
    <mergeCell ref="C57:C66"/>
    <mergeCell ref="C137:C146"/>
    <mergeCell ref="A149:H149"/>
    <mergeCell ref="C151:G162"/>
    <mergeCell ref="A82:H82"/>
    <mergeCell ref="C84:C93"/>
    <mergeCell ref="C97:C106"/>
    <mergeCell ref="C109:C118"/>
    <mergeCell ref="A122:H122"/>
    <mergeCell ref="C124:C133"/>
  </mergeCells>
  <pageMargins left="0.7" right="0.7" top="0.75" bottom="0.75" header="0.3" footer="0.3"/>
  <pageSetup paperSize="9" scale="61" orientation="portrait" r:id="rId1"/>
  <rowBreaks count="2" manualBreakCount="2">
    <brk id="56" max="7" man="1"/>
    <brk id="108" max="7"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0EF2AB-0943-4D52-8794-139DAF45A98E}">
  <dimension ref="A1:AE78"/>
  <sheetViews>
    <sheetView workbookViewId="0">
      <selection activeCell="B51" sqref="B51"/>
    </sheetView>
  </sheetViews>
  <sheetFormatPr defaultRowHeight="14.4"/>
  <cols>
    <col min="1" max="1" width="8.5546875" customWidth="1"/>
    <col min="2" max="2" width="30.44140625" customWidth="1"/>
    <col min="3" max="3" width="12.109375" style="237" customWidth="1"/>
    <col min="4" max="4" width="11.44140625" style="261" customWidth="1"/>
    <col min="5" max="5" width="4" customWidth="1"/>
    <col min="6" max="6" width="14.33203125" style="233" bestFit="1" customWidth="1"/>
    <col min="7" max="7" width="14" style="233" bestFit="1" customWidth="1"/>
    <col min="8" max="8" width="2.88671875" customWidth="1"/>
    <col min="9" max="9" width="14.33203125" style="233" bestFit="1" customWidth="1"/>
    <col min="10" max="10" width="14" style="233" bestFit="1" customWidth="1"/>
    <col min="11" max="11" width="12.88671875" style="233" bestFit="1" customWidth="1"/>
    <col min="12" max="12" width="4.33203125" hidden="1" customWidth="1"/>
    <col min="13" max="13" width="15.33203125" hidden="1" customWidth="1"/>
    <col min="14" max="14" width="13.44140625" hidden="1" customWidth="1"/>
    <col min="15" max="15" width="11.6640625" hidden="1" customWidth="1"/>
    <col min="16" max="23" width="11.6640625" customWidth="1"/>
    <col min="28" max="28" width="11.6640625" bestFit="1" customWidth="1"/>
    <col min="31" max="31" width="11.6640625" bestFit="1" customWidth="1"/>
    <col min="260" max="260" width="7" customWidth="1"/>
    <col min="261" max="261" width="40.88671875" bestFit="1" customWidth="1"/>
    <col min="262" max="262" width="14.109375" customWidth="1"/>
    <col min="263" max="263" width="11.88671875" bestFit="1" customWidth="1"/>
    <col min="264" max="264" width="2.44140625" customWidth="1"/>
    <col min="265" max="265" width="15.44140625" bestFit="1" customWidth="1"/>
    <col min="266" max="266" width="14" bestFit="1" customWidth="1"/>
    <col min="267" max="267" width="14" customWidth="1"/>
    <col min="268" max="271" width="0" hidden="1" customWidth="1"/>
    <col min="272" max="279" width="11.6640625" customWidth="1"/>
    <col min="284" max="284" width="11.6640625" bestFit="1" customWidth="1"/>
    <col min="287" max="287" width="11.6640625" bestFit="1" customWidth="1"/>
    <col min="516" max="516" width="7" customWidth="1"/>
    <col min="517" max="517" width="40.88671875" bestFit="1" customWidth="1"/>
    <col min="518" max="518" width="14.109375" customWidth="1"/>
    <col min="519" max="519" width="11.88671875" bestFit="1" customWidth="1"/>
    <col min="520" max="520" width="2.44140625" customWidth="1"/>
    <col min="521" max="521" width="15.44140625" bestFit="1" customWidth="1"/>
    <col min="522" max="522" width="14" bestFit="1" customWidth="1"/>
    <col min="523" max="523" width="14" customWidth="1"/>
    <col min="524" max="527" width="0" hidden="1" customWidth="1"/>
    <col min="528" max="535" width="11.6640625" customWidth="1"/>
    <col min="540" max="540" width="11.6640625" bestFit="1" customWidth="1"/>
    <col min="543" max="543" width="11.6640625" bestFit="1" customWidth="1"/>
    <col min="772" max="772" width="7" customWidth="1"/>
    <col min="773" max="773" width="40.88671875" bestFit="1" customWidth="1"/>
    <col min="774" max="774" width="14.109375" customWidth="1"/>
    <col min="775" max="775" width="11.88671875" bestFit="1" customWidth="1"/>
    <col min="776" max="776" width="2.44140625" customWidth="1"/>
    <col min="777" max="777" width="15.44140625" bestFit="1" customWidth="1"/>
    <col min="778" max="778" width="14" bestFit="1" customWidth="1"/>
    <col min="779" max="779" width="14" customWidth="1"/>
    <col min="780" max="783" width="0" hidden="1" customWidth="1"/>
    <col min="784" max="791" width="11.6640625" customWidth="1"/>
    <col min="796" max="796" width="11.6640625" bestFit="1" customWidth="1"/>
    <col min="799" max="799" width="11.6640625" bestFit="1" customWidth="1"/>
    <col min="1028" max="1028" width="7" customWidth="1"/>
    <col min="1029" max="1029" width="40.88671875" bestFit="1" customWidth="1"/>
    <col min="1030" max="1030" width="14.109375" customWidth="1"/>
    <col min="1031" max="1031" width="11.88671875" bestFit="1" customWidth="1"/>
    <col min="1032" max="1032" width="2.44140625" customWidth="1"/>
    <col min="1033" max="1033" width="15.44140625" bestFit="1" customWidth="1"/>
    <col min="1034" max="1034" width="14" bestFit="1" customWidth="1"/>
    <col min="1035" max="1035" width="14" customWidth="1"/>
    <col min="1036" max="1039" width="0" hidden="1" customWidth="1"/>
    <col min="1040" max="1047" width="11.6640625" customWidth="1"/>
    <col min="1052" max="1052" width="11.6640625" bestFit="1" customWidth="1"/>
    <col min="1055" max="1055" width="11.6640625" bestFit="1" customWidth="1"/>
    <col min="1284" max="1284" width="7" customWidth="1"/>
    <col min="1285" max="1285" width="40.88671875" bestFit="1" customWidth="1"/>
    <col min="1286" max="1286" width="14.109375" customWidth="1"/>
    <col min="1287" max="1287" width="11.88671875" bestFit="1" customWidth="1"/>
    <col min="1288" max="1288" width="2.44140625" customWidth="1"/>
    <col min="1289" max="1289" width="15.44140625" bestFit="1" customWidth="1"/>
    <col min="1290" max="1290" width="14" bestFit="1" customWidth="1"/>
    <col min="1291" max="1291" width="14" customWidth="1"/>
    <col min="1292" max="1295" width="0" hidden="1" customWidth="1"/>
    <col min="1296" max="1303" width="11.6640625" customWidth="1"/>
    <col min="1308" max="1308" width="11.6640625" bestFit="1" customWidth="1"/>
    <col min="1311" max="1311" width="11.6640625" bestFit="1" customWidth="1"/>
    <col min="1540" max="1540" width="7" customWidth="1"/>
    <col min="1541" max="1541" width="40.88671875" bestFit="1" customWidth="1"/>
    <col min="1542" max="1542" width="14.109375" customWidth="1"/>
    <col min="1543" max="1543" width="11.88671875" bestFit="1" customWidth="1"/>
    <col min="1544" max="1544" width="2.44140625" customWidth="1"/>
    <col min="1545" max="1545" width="15.44140625" bestFit="1" customWidth="1"/>
    <col min="1546" max="1546" width="14" bestFit="1" customWidth="1"/>
    <col min="1547" max="1547" width="14" customWidth="1"/>
    <col min="1548" max="1551" width="0" hidden="1" customWidth="1"/>
    <col min="1552" max="1559" width="11.6640625" customWidth="1"/>
    <col min="1564" max="1564" width="11.6640625" bestFit="1" customWidth="1"/>
    <col min="1567" max="1567" width="11.6640625" bestFit="1" customWidth="1"/>
    <col min="1796" max="1796" width="7" customWidth="1"/>
    <col min="1797" max="1797" width="40.88671875" bestFit="1" customWidth="1"/>
    <col min="1798" max="1798" width="14.109375" customWidth="1"/>
    <col min="1799" max="1799" width="11.88671875" bestFit="1" customWidth="1"/>
    <col min="1800" max="1800" width="2.44140625" customWidth="1"/>
    <col min="1801" max="1801" width="15.44140625" bestFit="1" customWidth="1"/>
    <col min="1802" max="1802" width="14" bestFit="1" customWidth="1"/>
    <col min="1803" max="1803" width="14" customWidth="1"/>
    <col min="1804" max="1807" width="0" hidden="1" customWidth="1"/>
    <col min="1808" max="1815" width="11.6640625" customWidth="1"/>
    <col min="1820" max="1820" width="11.6640625" bestFit="1" customWidth="1"/>
    <col min="1823" max="1823" width="11.6640625" bestFit="1" customWidth="1"/>
    <col min="2052" max="2052" width="7" customWidth="1"/>
    <col min="2053" max="2053" width="40.88671875" bestFit="1" customWidth="1"/>
    <col min="2054" max="2054" width="14.109375" customWidth="1"/>
    <col min="2055" max="2055" width="11.88671875" bestFit="1" customWidth="1"/>
    <col min="2056" max="2056" width="2.44140625" customWidth="1"/>
    <col min="2057" max="2057" width="15.44140625" bestFit="1" customWidth="1"/>
    <col min="2058" max="2058" width="14" bestFit="1" customWidth="1"/>
    <col min="2059" max="2059" width="14" customWidth="1"/>
    <col min="2060" max="2063" width="0" hidden="1" customWidth="1"/>
    <col min="2064" max="2071" width="11.6640625" customWidth="1"/>
    <col min="2076" max="2076" width="11.6640625" bestFit="1" customWidth="1"/>
    <col min="2079" max="2079" width="11.6640625" bestFit="1" customWidth="1"/>
    <col min="2308" max="2308" width="7" customWidth="1"/>
    <col min="2309" max="2309" width="40.88671875" bestFit="1" customWidth="1"/>
    <col min="2310" max="2310" width="14.109375" customWidth="1"/>
    <col min="2311" max="2311" width="11.88671875" bestFit="1" customWidth="1"/>
    <col min="2312" max="2312" width="2.44140625" customWidth="1"/>
    <col min="2313" max="2313" width="15.44140625" bestFit="1" customWidth="1"/>
    <col min="2314" max="2314" width="14" bestFit="1" customWidth="1"/>
    <col min="2315" max="2315" width="14" customWidth="1"/>
    <col min="2316" max="2319" width="0" hidden="1" customWidth="1"/>
    <col min="2320" max="2327" width="11.6640625" customWidth="1"/>
    <col min="2332" max="2332" width="11.6640625" bestFit="1" customWidth="1"/>
    <col min="2335" max="2335" width="11.6640625" bestFit="1" customWidth="1"/>
    <col min="2564" max="2564" width="7" customWidth="1"/>
    <col min="2565" max="2565" width="40.88671875" bestFit="1" customWidth="1"/>
    <col min="2566" max="2566" width="14.109375" customWidth="1"/>
    <col min="2567" max="2567" width="11.88671875" bestFit="1" customWidth="1"/>
    <col min="2568" max="2568" width="2.44140625" customWidth="1"/>
    <col min="2569" max="2569" width="15.44140625" bestFit="1" customWidth="1"/>
    <col min="2570" max="2570" width="14" bestFit="1" customWidth="1"/>
    <col min="2571" max="2571" width="14" customWidth="1"/>
    <col min="2572" max="2575" width="0" hidden="1" customWidth="1"/>
    <col min="2576" max="2583" width="11.6640625" customWidth="1"/>
    <col min="2588" max="2588" width="11.6640625" bestFit="1" customWidth="1"/>
    <col min="2591" max="2591" width="11.6640625" bestFit="1" customWidth="1"/>
    <col min="2820" max="2820" width="7" customWidth="1"/>
    <col min="2821" max="2821" width="40.88671875" bestFit="1" customWidth="1"/>
    <col min="2822" max="2822" width="14.109375" customWidth="1"/>
    <col min="2823" max="2823" width="11.88671875" bestFit="1" customWidth="1"/>
    <col min="2824" max="2824" width="2.44140625" customWidth="1"/>
    <col min="2825" max="2825" width="15.44140625" bestFit="1" customWidth="1"/>
    <col min="2826" max="2826" width="14" bestFit="1" customWidth="1"/>
    <col min="2827" max="2827" width="14" customWidth="1"/>
    <col min="2828" max="2831" width="0" hidden="1" customWidth="1"/>
    <col min="2832" max="2839" width="11.6640625" customWidth="1"/>
    <col min="2844" max="2844" width="11.6640625" bestFit="1" customWidth="1"/>
    <col min="2847" max="2847" width="11.6640625" bestFit="1" customWidth="1"/>
    <col min="3076" max="3076" width="7" customWidth="1"/>
    <col min="3077" max="3077" width="40.88671875" bestFit="1" customWidth="1"/>
    <col min="3078" max="3078" width="14.109375" customWidth="1"/>
    <col min="3079" max="3079" width="11.88671875" bestFit="1" customWidth="1"/>
    <col min="3080" max="3080" width="2.44140625" customWidth="1"/>
    <col min="3081" max="3081" width="15.44140625" bestFit="1" customWidth="1"/>
    <col min="3082" max="3082" width="14" bestFit="1" customWidth="1"/>
    <col min="3083" max="3083" width="14" customWidth="1"/>
    <col min="3084" max="3087" width="0" hidden="1" customWidth="1"/>
    <col min="3088" max="3095" width="11.6640625" customWidth="1"/>
    <col min="3100" max="3100" width="11.6640625" bestFit="1" customWidth="1"/>
    <col min="3103" max="3103" width="11.6640625" bestFit="1" customWidth="1"/>
    <col min="3332" max="3332" width="7" customWidth="1"/>
    <col min="3333" max="3333" width="40.88671875" bestFit="1" customWidth="1"/>
    <col min="3334" max="3334" width="14.109375" customWidth="1"/>
    <col min="3335" max="3335" width="11.88671875" bestFit="1" customWidth="1"/>
    <col min="3336" max="3336" width="2.44140625" customWidth="1"/>
    <col min="3337" max="3337" width="15.44140625" bestFit="1" customWidth="1"/>
    <col min="3338" max="3338" width="14" bestFit="1" customWidth="1"/>
    <col min="3339" max="3339" width="14" customWidth="1"/>
    <col min="3340" max="3343" width="0" hidden="1" customWidth="1"/>
    <col min="3344" max="3351" width="11.6640625" customWidth="1"/>
    <col min="3356" max="3356" width="11.6640625" bestFit="1" customWidth="1"/>
    <col min="3359" max="3359" width="11.6640625" bestFit="1" customWidth="1"/>
    <col min="3588" max="3588" width="7" customWidth="1"/>
    <col min="3589" max="3589" width="40.88671875" bestFit="1" customWidth="1"/>
    <col min="3590" max="3590" width="14.109375" customWidth="1"/>
    <col min="3591" max="3591" width="11.88671875" bestFit="1" customWidth="1"/>
    <col min="3592" max="3592" width="2.44140625" customWidth="1"/>
    <col min="3593" max="3593" width="15.44140625" bestFit="1" customWidth="1"/>
    <col min="3594" max="3594" width="14" bestFit="1" customWidth="1"/>
    <col min="3595" max="3595" width="14" customWidth="1"/>
    <col min="3596" max="3599" width="0" hidden="1" customWidth="1"/>
    <col min="3600" max="3607" width="11.6640625" customWidth="1"/>
    <col min="3612" max="3612" width="11.6640625" bestFit="1" customWidth="1"/>
    <col min="3615" max="3615" width="11.6640625" bestFit="1" customWidth="1"/>
    <col min="3844" max="3844" width="7" customWidth="1"/>
    <col min="3845" max="3845" width="40.88671875" bestFit="1" customWidth="1"/>
    <col min="3846" max="3846" width="14.109375" customWidth="1"/>
    <col min="3847" max="3847" width="11.88671875" bestFit="1" customWidth="1"/>
    <col min="3848" max="3848" width="2.44140625" customWidth="1"/>
    <col min="3849" max="3849" width="15.44140625" bestFit="1" customWidth="1"/>
    <col min="3850" max="3850" width="14" bestFit="1" customWidth="1"/>
    <col min="3851" max="3851" width="14" customWidth="1"/>
    <col min="3852" max="3855" width="0" hidden="1" customWidth="1"/>
    <col min="3856" max="3863" width="11.6640625" customWidth="1"/>
    <col min="3868" max="3868" width="11.6640625" bestFit="1" customWidth="1"/>
    <col min="3871" max="3871" width="11.6640625" bestFit="1" customWidth="1"/>
    <col min="4100" max="4100" width="7" customWidth="1"/>
    <col min="4101" max="4101" width="40.88671875" bestFit="1" customWidth="1"/>
    <col min="4102" max="4102" width="14.109375" customWidth="1"/>
    <col min="4103" max="4103" width="11.88671875" bestFit="1" customWidth="1"/>
    <col min="4104" max="4104" width="2.44140625" customWidth="1"/>
    <col min="4105" max="4105" width="15.44140625" bestFit="1" customWidth="1"/>
    <col min="4106" max="4106" width="14" bestFit="1" customWidth="1"/>
    <col min="4107" max="4107" width="14" customWidth="1"/>
    <col min="4108" max="4111" width="0" hidden="1" customWidth="1"/>
    <col min="4112" max="4119" width="11.6640625" customWidth="1"/>
    <col min="4124" max="4124" width="11.6640625" bestFit="1" customWidth="1"/>
    <col min="4127" max="4127" width="11.6640625" bestFit="1" customWidth="1"/>
    <col min="4356" max="4356" width="7" customWidth="1"/>
    <col min="4357" max="4357" width="40.88671875" bestFit="1" customWidth="1"/>
    <col min="4358" max="4358" width="14.109375" customWidth="1"/>
    <col min="4359" max="4359" width="11.88671875" bestFit="1" customWidth="1"/>
    <col min="4360" max="4360" width="2.44140625" customWidth="1"/>
    <col min="4361" max="4361" width="15.44140625" bestFit="1" customWidth="1"/>
    <col min="4362" max="4362" width="14" bestFit="1" customWidth="1"/>
    <col min="4363" max="4363" width="14" customWidth="1"/>
    <col min="4364" max="4367" width="0" hidden="1" customWidth="1"/>
    <col min="4368" max="4375" width="11.6640625" customWidth="1"/>
    <col min="4380" max="4380" width="11.6640625" bestFit="1" customWidth="1"/>
    <col min="4383" max="4383" width="11.6640625" bestFit="1" customWidth="1"/>
    <col min="4612" max="4612" width="7" customWidth="1"/>
    <col min="4613" max="4613" width="40.88671875" bestFit="1" customWidth="1"/>
    <col min="4614" max="4614" width="14.109375" customWidth="1"/>
    <col min="4615" max="4615" width="11.88671875" bestFit="1" customWidth="1"/>
    <col min="4616" max="4616" width="2.44140625" customWidth="1"/>
    <col min="4617" max="4617" width="15.44140625" bestFit="1" customWidth="1"/>
    <col min="4618" max="4618" width="14" bestFit="1" customWidth="1"/>
    <col min="4619" max="4619" width="14" customWidth="1"/>
    <col min="4620" max="4623" width="0" hidden="1" customWidth="1"/>
    <col min="4624" max="4631" width="11.6640625" customWidth="1"/>
    <col min="4636" max="4636" width="11.6640625" bestFit="1" customWidth="1"/>
    <col min="4639" max="4639" width="11.6640625" bestFit="1" customWidth="1"/>
    <col min="4868" max="4868" width="7" customWidth="1"/>
    <col min="4869" max="4869" width="40.88671875" bestFit="1" customWidth="1"/>
    <col min="4870" max="4870" width="14.109375" customWidth="1"/>
    <col min="4871" max="4871" width="11.88671875" bestFit="1" customWidth="1"/>
    <col min="4872" max="4872" width="2.44140625" customWidth="1"/>
    <col min="4873" max="4873" width="15.44140625" bestFit="1" customWidth="1"/>
    <col min="4874" max="4874" width="14" bestFit="1" customWidth="1"/>
    <col min="4875" max="4875" width="14" customWidth="1"/>
    <col min="4876" max="4879" width="0" hidden="1" customWidth="1"/>
    <col min="4880" max="4887" width="11.6640625" customWidth="1"/>
    <col min="4892" max="4892" width="11.6640625" bestFit="1" customWidth="1"/>
    <col min="4895" max="4895" width="11.6640625" bestFit="1" customWidth="1"/>
    <col min="5124" max="5124" width="7" customWidth="1"/>
    <col min="5125" max="5125" width="40.88671875" bestFit="1" customWidth="1"/>
    <col min="5126" max="5126" width="14.109375" customWidth="1"/>
    <col min="5127" max="5127" width="11.88671875" bestFit="1" customWidth="1"/>
    <col min="5128" max="5128" width="2.44140625" customWidth="1"/>
    <col min="5129" max="5129" width="15.44140625" bestFit="1" customWidth="1"/>
    <col min="5130" max="5130" width="14" bestFit="1" customWidth="1"/>
    <col min="5131" max="5131" width="14" customWidth="1"/>
    <col min="5132" max="5135" width="0" hidden="1" customWidth="1"/>
    <col min="5136" max="5143" width="11.6640625" customWidth="1"/>
    <col min="5148" max="5148" width="11.6640625" bestFit="1" customWidth="1"/>
    <col min="5151" max="5151" width="11.6640625" bestFit="1" customWidth="1"/>
    <col min="5380" max="5380" width="7" customWidth="1"/>
    <col min="5381" max="5381" width="40.88671875" bestFit="1" customWidth="1"/>
    <col min="5382" max="5382" width="14.109375" customWidth="1"/>
    <col min="5383" max="5383" width="11.88671875" bestFit="1" customWidth="1"/>
    <col min="5384" max="5384" width="2.44140625" customWidth="1"/>
    <col min="5385" max="5385" width="15.44140625" bestFit="1" customWidth="1"/>
    <col min="5386" max="5386" width="14" bestFit="1" customWidth="1"/>
    <col min="5387" max="5387" width="14" customWidth="1"/>
    <col min="5388" max="5391" width="0" hidden="1" customWidth="1"/>
    <col min="5392" max="5399" width="11.6640625" customWidth="1"/>
    <col min="5404" max="5404" width="11.6640625" bestFit="1" customWidth="1"/>
    <col min="5407" max="5407" width="11.6640625" bestFit="1" customWidth="1"/>
    <col min="5636" max="5636" width="7" customWidth="1"/>
    <col min="5637" max="5637" width="40.88671875" bestFit="1" customWidth="1"/>
    <col min="5638" max="5638" width="14.109375" customWidth="1"/>
    <col min="5639" max="5639" width="11.88671875" bestFit="1" customWidth="1"/>
    <col min="5640" max="5640" width="2.44140625" customWidth="1"/>
    <col min="5641" max="5641" width="15.44140625" bestFit="1" customWidth="1"/>
    <col min="5642" max="5642" width="14" bestFit="1" customWidth="1"/>
    <col min="5643" max="5643" width="14" customWidth="1"/>
    <col min="5644" max="5647" width="0" hidden="1" customWidth="1"/>
    <col min="5648" max="5655" width="11.6640625" customWidth="1"/>
    <col min="5660" max="5660" width="11.6640625" bestFit="1" customWidth="1"/>
    <col min="5663" max="5663" width="11.6640625" bestFit="1" customWidth="1"/>
    <col min="5892" max="5892" width="7" customWidth="1"/>
    <col min="5893" max="5893" width="40.88671875" bestFit="1" customWidth="1"/>
    <col min="5894" max="5894" width="14.109375" customWidth="1"/>
    <col min="5895" max="5895" width="11.88671875" bestFit="1" customWidth="1"/>
    <col min="5896" max="5896" width="2.44140625" customWidth="1"/>
    <col min="5897" max="5897" width="15.44140625" bestFit="1" customWidth="1"/>
    <col min="5898" max="5898" width="14" bestFit="1" customWidth="1"/>
    <col min="5899" max="5899" width="14" customWidth="1"/>
    <col min="5900" max="5903" width="0" hidden="1" customWidth="1"/>
    <col min="5904" max="5911" width="11.6640625" customWidth="1"/>
    <col min="5916" max="5916" width="11.6640625" bestFit="1" customWidth="1"/>
    <col min="5919" max="5919" width="11.6640625" bestFit="1" customWidth="1"/>
    <col min="6148" max="6148" width="7" customWidth="1"/>
    <col min="6149" max="6149" width="40.88671875" bestFit="1" customWidth="1"/>
    <col min="6150" max="6150" width="14.109375" customWidth="1"/>
    <col min="6151" max="6151" width="11.88671875" bestFit="1" customWidth="1"/>
    <col min="6152" max="6152" width="2.44140625" customWidth="1"/>
    <col min="6153" max="6153" width="15.44140625" bestFit="1" customWidth="1"/>
    <col min="6154" max="6154" width="14" bestFit="1" customWidth="1"/>
    <col min="6155" max="6155" width="14" customWidth="1"/>
    <col min="6156" max="6159" width="0" hidden="1" customWidth="1"/>
    <col min="6160" max="6167" width="11.6640625" customWidth="1"/>
    <col min="6172" max="6172" width="11.6640625" bestFit="1" customWidth="1"/>
    <col min="6175" max="6175" width="11.6640625" bestFit="1" customWidth="1"/>
    <col min="6404" max="6404" width="7" customWidth="1"/>
    <col min="6405" max="6405" width="40.88671875" bestFit="1" customWidth="1"/>
    <col min="6406" max="6406" width="14.109375" customWidth="1"/>
    <col min="6407" max="6407" width="11.88671875" bestFit="1" customWidth="1"/>
    <col min="6408" max="6408" width="2.44140625" customWidth="1"/>
    <col min="6409" max="6409" width="15.44140625" bestFit="1" customWidth="1"/>
    <col min="6410" max="6410" width="14" bestFit="1" customWidth="1"/>
    <col min="6411" max="6411" width="14" customWidth="1"/>
    <col min="6412" max="6415" width="0" hidden="1" customWidth="1"/>
    <col min="6416" max="6423" width="11.6640625" customWidth="1"/>
    <col min="6428" max="6428" width="11.6640625" bestFit="1" customWidth="1"/>
    <col min="6431" max="6431" width="11.6640625" bestFit="1" customWidth="1"/>
    <col min="6660" max="6660" width="7" customWidth="1"/>
    <col min="6661" max="6661" width="40.88671875" bestFit="1" customWidth="1"/>
    <col min="6662" max="6662" width="14.109375" customWidth="1"/>
    <col min="6663" max="6663" width="11.88671875" bestFit="1" customWidth="1"/>
    <col min="6664" max="6664" width="2.44140625" customWidth="1"/>
    <col min="6665" max="6665" width="15.44140625" bestFit="1" customWidth="1"/>
    <col min="6666" max="6666" width="14" bestFit="1" customWidth="1"/>
    <col min="6667" max="6667" width="14" customWidth="1"/>
    <col min="6668" max="6671" width="0" hidden="1" customWidth="1"/>
    <col min="6672" max="6679" width="11.6640625" customWidth="1"/>
    <col min="6684" max="6684" width="11.6640625" bestFit="1" customWidth="1"/>
    <col min="6687" max="6687" width="11.6640625" bestFit="1" customWidth="1"/>
    <col min="6916" max="6916" width="7" customWidth="1"/>
    <col min="6917" max="6917" width="40.88671875" bestFit="1" customWidth="1"/>
    <col min="6918" max="6918" width="14.109375" customWidth="1"/>
    <col min="6919" max="6919" width="11.88671875" bestFit="1" customWidth="1"/>
    <col min="6920" max="6920" width="2.44140625" customWidth="1"/>
    <col min="6921" max="6921" width="15.44140625" bestFit="1" customWidth="1"/>
    <col min="6922" max="6922" width="14" bestFit="1" customWidth="1"/>
    <col min="6923" max="6923" width="14" customWidth="1"/>
    <col min="6924" max="6927" width="0" hidden="1" customWidth="1"/>
    <col min="6928" max="6935" width="11.6640625" customWidth="1"/>
    <col min="6940" max="6940" width="11.6640625" bestFit="1" customWidth="1"/>
    <col min="6943" max="6943" width="11.6640625" bestFit="1" customWidth="1"/>
    <col min="7172" max="7172" width="7" customWidth="1"/>
    <col min="7173" max="7173" width="40.88671875" bestFit="1" customWidth="1"/>
    <col min="7174" max="7174" width="14.109375" customWidth="1"/>
    <col min="7175" max="7175" width="11.88671875" bestFit="1" customWidth="1"/>
    <col min="7176" max="7176" width="2.44140625" customWidth="1"/>
    <col min="7177" max="7177" width="15.44140625" bestFit="1" customWidth="1"/>
    <col min="7178" max="7178" width="14" bestFit="1" customWidth="1"/>
    <col min="7179" max="7179" width="14" customWidth="1"/>
    <col min="7180" max="7183" width="0" hidden="1" customWidth="1"/>
    <col min="7184" max="7191" width="11.6640625" customWidth="1"/>
    <col min="7196" max="7196" width="11.6640625" bestFit="1" customWidth="1"/>
    <col min="7199" max="7199" width="11.6640625" bestFit="1" customWidth="1"/>
    <col min="7428" max="7428" width="7" customWidth="1"/>
    <col min="7429" max="7429" width="40.88671875" bestFit="1" customWidth="1"/>
    <col min="7430" max="7430" width="14.109375" customWidth="1"/>
    <col min="7431" max="7431" width="11.88671875" bestFit="1" customWidth="1"/>
    <col min="7432" max="7432" width="2.44140625" customWidth="1"/>
    <col min="7433" max="7433" width="15.44140625" bestFit="1" customWidth="1"/>
    <col min="7434" max="7434" width="14" bestFit="1" customWidth="1"/>
    <col min="7435" max="7435" width="14" customWidth="1"/>
    <col min="7436" max="7439" width="0" hidden="1" customWidth="1"/>
    <col min="7440" max="7447" width="11.6640625" customWidth="1"/>
    <col min="7452" max="7452" width="11.6640625" bestFit="1" customWidth="1"/>
    <col min="7455" max="7455" width="11.6640625" bestFit="1" customWidth="1"/>
    <col min="7684" max="7684" width="7" customWidth="1"/>
    <col min="7685" max="7685" width="40.88671875" bestFit="1" customWidth="1"/>
    <col min="7686" max="7686" width="14.109375" customWidth="1"/>
    <col min="7687" max="7687" width="11.88671875" bestFit="1" customWidth="1"/>
    <col min="7688" max="7688" width="2.44140625" customWidth="1"/>
    <col min="7689" max="7689" width="15.44140625" bestFit="1" customWidth="1"/>
    <col min="7690" max="7690" width="14" bestFit="1" customWidth="1"/>
    <col min="7691" max="7691" width="14" customWidth="1"/>
    <col min="7692" max="7695" width="0" hidden="1" customWidth="1"/>
    <col min="7696" max="7703" width="11.6640625" customWidth="1"/>
    <col min="7708" max="7708" width="11.6640625" bestFit="1" customWidth="1"/>
    <col min="7711" max="7711" width="11.6640625" bestFit="1" customWidth="1"/>
    <col min="7940" max="7940" width="7" customWidth="1"/>
    <col min="7941" max="7941" width="40.88671875" bestFit="1" customWidth="1"/>
    <col min="7942" max="7942" width="14.109375" customWidth="1"/>
    <col min="7943" max="7943" width="11.88671875" bestFit="1" customWidth="1"/>
    <col min="7944" max="7944" width="2.44140625" customWidth="1"/>
    <col min="7945" max="7945" width="15.44140625" bestFit="1" customWidth="1"/>
    <col min="7946" max="7946" width="14" bestFit="1" customWidth="1"/>
    <col min="7947" max="7947" width="14" customWidth="1"/>
    <col min="7948" max="7951" width="0" hidden="1" customWidth="1"/>
    <col min="7952" max="7959" width="11.6640625" customWidth="1"/>
    <col min="7964" max="7964" width="11.6640625" bestFit="1" customWidth="1"/>
    <col min="7967" max="7967" width="11.6640625" bestFit="1" customWidth="1"/>
    <col min="8196" max="8196" width="7" customWidth="1"/>
    <col min="8197" max="8197" width="40.88671875" bestFit="1" customWidth="1"/>
    <col min="8198" max="8198" width="14.109375" customWidth="1"/>
    <col min="8199" max="8199" width="11.88671875" bestFit="1" customWidth="1"/>
    <col min="8200" max="8200" width="2.44140625" customWidth="1"/>
    <col min="8201" max="8201" width="15.44140625" bestFit="1" customWidth="1"/>
    <col min="8202" max="8202" width="14" bestFit="1" customWidth="1"/>
    <col min="8203" max="8203" width="14" customWidth="1"/>
    <col min="8204" max="8207" width="0" hidden="1" customWidth="1"/>
    <col min="8208" max="8215" width="11.6640625" customWidth="1"/>
    <col min="8220" max="8220" width="11.6640625" bestFit="1" customWidth="1"/>
    <col min="8223" max="8223" width="11.6640625" bestFit="1" customWidth="1"/>
    <col min="8452" max="8452" width="7" customWidth="1"/>
    <col min="8453" max="8453" width="40.88671875" bestFit="1" customWidth="1"/>
    <col min="8454" max="8454" width="14.109375" customWidth="1"/>
    <col min="8455" max="8455" width="11.88671875" bestFit="1" customWidth="1"/>
    <col min="8456" max="8456" width="2.44140625" customWidth="1"/>
    <col min="8457" max="8457" width="15.44140625" bestFit="1" customWidth="1"/>
    <col min="8458" max="8458" width="14" bestFit="1" customWidth="1"/>
    <col min="8459" max="8459" width="14" customWidth="1"/>
    <col min="8460" max="8463" width="0" hidden="1" customWidth="1"/>
    <col min="8464" max="8471" width="11.6640625" customWidth="1"/>
    <col min="8476" max="8476" width="11.6640625" bestFit="1" customWidth="1"/>
    <col min="8479" max="8479" width="11.6640625" bestFit="1" customWidth="1"/>
    <col min="8708" max="8708" width="7" customWidth="1"/>
    <col min="8709" max="8709" width="40.88671875" bestFit="1" customWidth="1"/>
    <col min="8710" max="8710" width="14.109375" customWidth="1"/>
    <col min="8711" max="8711" width="11.88671875" bestFit="1" customWidth="1"/>
    <col min="8712" max="8712" width="2.44140625" customWidth="1"/>
    <col min="8713" max="8713" width="15.44140625" bestFit="1" customWidth="1"/>
    <col min="8714" max="8714" width="14" bestFit="1" customWidth="1"/>
    <col min="8715" max="8715" width="14" customWidth="1"/>
    <col min="8716" max="8719" width="0" hidden="1" customWidth="1"/>
    <col min="8720" max="8727" width="11.6640625" customWidth="1"/>
    <col min="8732" max="8732" width="11.6640625" bestFit="1" customWidth="1"/>
    <col min="8735" max="8735" width="11.6640625" bestFit="1" customWidth="1"/>
    <col min="8964" max="8964" width="7" customWidth="1"/>
    <col min="8965" max="8965" width="40.88671875" bestFit="1" customWidth="1"/>
    <col min="8966" max="8966" width="14.109375" customWidth="1"/>
    <col min="8967" max="8967" width="11.88671875" bestFit="1" customWidth="1"/>
    <col min="8968" max="8968" width="2.44140625" customWidth="1"/>
    <col min="8969" max="8969" width="15.44140625" bestFit="1" customWidth="1"/>
    <col min="8970" max="8970" width="14" bestFit="1" customWidth="1"/>
    <col min="8971" max="8971" width="14" customWidth="1"/>
    <col min="8972" max="8975" width="0" hidden="1" customWidth="1"/>
    <col min="8976" max="8983" width="11.6640625" customWidth="1"/>
    <col min="8988" max="8988" width="11.6640625" bestFit="1" customWidth="1"/>
    <col min="8991" max="8991" width="11.6640625" bestFit="1" customWidth="1"/>
    <col min="9220" max="9220" width="7" customWidth="1"/>
    <col min="9221" max="9221" width="40.88671875" bestFit="1" customWidth="1"/>
    <col min="9222" max="9222" width="14.109375" customWidth="1"/>
    <col min="9223" max="9223" width="11.88671875" bestFit="1" customWidth="1"/>
    <col min="9224" max="9224" width="2.44140625" customWidth="1"/>
    <col min="9225" max="9225" width="15.44140625" bestFit="1" customWidth="1"/>
    <col min="9226" max="9226" width="14" bestFit="1" customWidth="1"/>
    <col min="9227" max="9227" width="14" customWidth="1"/>
    <col min="9228" max="9231" width="0" hidden="1" customWidth="1"/>
    <col min="9232" max="9239" width="11.6640625" customWidth="1"/>
    <col min="9244" max="9244" width="11.6640625" bestFit="1" customWidth="1"/>
    <col min="9247" max="9247" width="11.6640625" bestFit="1" customWidth="1"/>
    <col min="9476" max="9476" width="7" customWidth="1"/>
    <col min="9477" max="9477" width="40.88671875" bestFit="1" customWidth="1"/>
    <col min="9478" max="9478" width="14.109375" customWidth="1"/>
    <col min="9479" max="9479" width="11.88671875" bestFit="1" customWidth="1"/>
    <col min="9480" max="9480" width="2.44140625" customWidth="1"/>
    <col min="9481" max="9481" width="15.44140625" bestFit="1" customWidth="1"/>
    <col min="9482" max="9482" width="14" bestFit="1" customWidth="1"/>
    <col min="9483" max="9483" width="14" customWidth="1"/>
    <col min="9484" max="9487" width="0" hidden="1" customWidth="1"/>
    <col min="9488" max="9495" width="11.6640625" customWidth="1"/>
    <col min="9500" max="9500" width="11.6640625" bestFit="1" customWidth="1"/>
    <col min="9503" max="9503" width="11.6640625" bestFit="1" customWidth="1"/>
    <col min="9732" max="9732" width="7" customWidth="1"/>
    <col min="9733" max="9733" width="40.88671875" bestFit="1" customWidth="1"/>
    <col min="9734" max="9734" width="14.109375" customWidth="1"/>
    <col min="9735" max="9735" width="11.88671875" bestFit="1" customWidth="1"/>
    <col min="9736" max="9736" width="2.44140625" customWidth="1"/>
    <col min="9737" max="9737" width="15.44140625" bestFit="1" customWidth="1"/>
    <col min="9738" max="9738" width="14" bestFit="1" customWidth="1"/>
    <col min="9739" max="9739" width="14" customWidth="1"/>
    <col min="9740" max="9743" width="0" hidden="1" customWidth="1"/>
    <col min="9744" max="9751" width="11.6640625" customWidth="1"/>
    <col min="9756" max="9756" width="11.6640625" bestFit="1" customWidth="1"/>
    <col min="9759" max="9759" width="11.6640625" bestFit="1" customWidth="1"/>
    <col min="9988" max="9988" width="7" customWidth="1"/>
    <col min="9989" max="9989" width="40.88671875" bestFit="1" customWidth="1"/>
    <col min="9990" max="9990" width="14.109375" customWidth="1"/>
    <col min="9991" max="9991" width="11.88671875" bestFit="1" customWidth="1"/>
    <col min="9992" max="9992" width="2.44140625" customWidth="1"/>
    <col min="9993" max="9993" width="15.44140625" bestFit="1" customWidth="1"/>
    <col min="9994" max="9994" width="14" bestFit="1" customWidth="1"/>
    <col min="9995" max="9995" width="14" customWidth="1"/>
    <col min="9996" max="9999" width="0" hidden="1" customWidth="1"/>
    <col min="10000" max="10007" width="11.6640625" customWidth="1"/>
    <col min="10012" max="10012" width="11.6640625" bestFit="1" customWidth="1"/>
    <col min="10015" max="10015" width="11.6640625" bestFit="1" customWidth="1"/>
    <col min="10244" max="10244" width="7" customWidth="1"/>
    <col min="10245" max="10245" width="40.88671875" bestFit="1" customWidth="1"/>
    <col min="10246" max="10246" width="14.109375" customWidth="1"/>
    <col min="10247" max="10247" width="11.88671875" bestFit="1" customWidth="1"/>
    <col min="10248" max="10248" width="2.44140625" customWidth="1"/>
    <col min="10249" max="10249" width="15.44140625" bestFit="1" customWidth="1"/>
    <col min="10250" max="10250" width="14" bestFit="1" customWidth="1"/>
    <col min="10251" max="10251" width="14" customWidth="1"/>
    <col min="10252" max="10255" width="0" hidden="1" customWidth="1"/>
    <col min="10256" max="10263" width="11.6640625" customWidth="1"/>
    <col min="10268" max="10268" width="11.6640625" bestFit="1" customWidth="1"/>
    <col min="10271" max="10271" width="11.6640625" bestFit="1" customWidth="1"/>
    <col min="10500" max="10500" width="7" customWidth="1"/>
    <col min="10501" max="10501" width="40.88671875" bestFit="1" customWidth="1"/>
    <col min="10502" max="10502" width="14.109375" customWidth="1"/>
    <col min="10503" max="10503" width="11.88671875" bestFit="1" customWidth="1"/>
    <col min="10504" max="10504" width="2.44140625" customWidth="1"/>
    <col min="10505" max="10505" width="15.44140625" bestFit="1" customWidth="1"/>
    <col min="10506" max="10506" width="14" bestFit="1" customWidth="1"/>
    <col min="10507" max="10507" width="14" customWidth="1"/>
    <col min="10508" max="10511" width="0" hidden="1" customWidth="1"/>
    <col min="10512" max="10519" width="11.6640625" customWidth="1"/>
    <col min="10524" max="10524" width="11.6640625" bestFit="1" customWidth="1"/>
    <col min="10527" max="10527" width="11.6640625" bestFit="1" customWidth="1"/>
    <col min="10756" max="10756" width="7" customWidth="1"/>
    <col min="10757" max="10757" width="40.88671875" bestFit="1" customWidth="1"/>
    <col min="10758" max="10758" width="14.109375" customWidth="1"/>
    <col min="10759" max="10759" width="11.88671875" bestFit="1" customWidth="1"/>
    <col min="10760" max="10760" width="2.44140625" customWidth="1"/>
    <col min="10761" max="10761" width="15.44140625" bestFit="1" customWidth="1"/>
    <col min="10762" max="10762" width="14" bestFit="1" customWidth="1"/>
    <col min="10763" max="10763" width="14" customWidth="1"/>
    <col min="10764" max="10767" width="0" hidden="1" customWidth="1"/>
    <col min="10768" max="10775" width="11.6640625" customWidth="1"/>
    <col min="10780" max="10780" width="11.6640625" bestFit="1" customWidth="1"/>
    <col min="10783" max="10783" width="11.6640625" bestFit="1" customWidth="1"/>
    <col min="11012" max="11012" width="7" customWidth="1"/>
    <col min="11013" max="11013" width="40.88671875" bestFit="1" customWidth="1"/>
    <col min="11014" max="11014" width="14.109375" customWidth="1"/>
    <col min="11015" max="11015" width="11.88671875" bestFit="1" customWidth="1"/>
    <col min="11016" max="11016" width="2.44140625" customWidth="1"/>
    <col min="11017" max="11017" width="15.44140625" bestFit="1" customWidth="1"/>
    <col min="11018" max="11018" width="14" bestFit="1" customWidth="1"/>
    <col min="11019" max="11019" width="14" customWidth="1"/>
    <col min="11020" max="11023" width="0" hidden="1" customWidth="1"/>
    <col min="11024" max="11031" width="11.6640625" customWidth="1"/>
    <col min="11036" max="11036" width="11.6640625" bestFit="1" customWidth="1"/>
    <col min="11039" max="11039" width="11.6640625" bestFit="1" customWidth="1"/>
    <col min="11268" max="11268" width="7" customWidth="1"/>
    <col min="11269" max="11269" width="40.88671875" bestFit="1" customWidth="1"/>
    <col min="11270" max="11270" width="14.109375" customWidth="1"/>
    <col min="11271" max="11271" width="11.88671875" bestFit="1" customWidth="1"/>
    <col min="11272" max="11272" width="2.44140625" customWidth="1"/>
    <col min="11273" max="11273" width="15.44140625" bestFit="1" customWidth="1"/>
    <col min="11274" max="11274" width="14" bestFit="1" customWidth="1"/>
    <col min="11275" max="11275" width="14" customWidth="1"/>
    <col min="11276" max="11279" width="0" hidden="1" customWidth="1"/>
    <col min="11280" max="11287" width="11.6640625" customWidth="1"/>
    <col min="11292" max="11292" width="11.6640625" bestFit="1" customWidth="1"/>
    <col min="11295" max="11295" width="11.6640625" bestFit="1" customWidth="1"/>
    <col min="11524" max="11524" width="7" customWidth="1"/>
    <col min="11525" max="11525" width="40.88671875" bestFit="1" customWidth="1"/>
    <col min="11526" max="11526" width="14.109375" customWidth="1"/>
    <col min="11527" max="11527" width="11.88671875" bestFit="1" customWidth="1"/>
    <col min="11528" max="11528" width="2.44140625" customWidth="1"/>
    <col min="11529" max="11529" width="15.44140625" bestFit="1" customWidth="1"/>
    <col min="11530" max="11530" width="14" bestFit="1" customWidth="1"/>
    <col min="11531" max="11531" width="14" customWidth="1"/>
    <col min="11532" max="11535" width="0" hidden="1" customWidth="1"/>
    <col min="11536" max="11543" width="11.6640625" customWidth="1"/>
    <col min="11548" max="11548" width="11.6640625" bestFit="1" customWidth="1"/>
    <col min="11551" max="11551" width="11.6640625" bestFit="1" customWidth="1"/>
    <col min="11780" max="11780" width="7" customWidth="1"/>
    <col min="11781" max="11781" width="40.88671875" bestFit="1" customWidth="1"/>
    <col min="11782" max="11782" width="14.109375" customWidth="1"/>
    <col min="11783" max="11783" width="11.88671875" bestFit="1" customWidth="1"/>
    <col min="11784" max="11784" width="2.44140625" customWidth="1"/>
    <col min="11785" max="11785" width="15.44140625" bestFit="1" customWidth="1"/>
    <col min="11786" max="11786" width="14" bestFit="1" customWidth="1"/>
    <col min="11787" max="11787" width="14" customWidth="1"/>
    <col min="11788" max="11791" width="0" hidden="1" customWidth="1"/>
    <col min="11792" max="11799" width="11.6640625" customWidth="1"/>
    <col min="11804" max="11804" width="11.6640625" bestFit="1" customWidth="1"/>
    <col min="11807" max="11807" width="11.6640625" bestFit="1" customWidth="1"/>
    <col min="12036" max="12036" width="7" customWidth="1"/>
    <col min="12037" max="12037" width="40.88671875" bestFit="1" customWidth="1"/>
    <col min="12038" max="12038" width="14.109375" customWidth="1"/>
    <col min="12039" max="12039" width="11.88671875" bestFit="1" customWidth="1"/>
    <col min="12040" max="12040" width="2.44140625" customWidth="1"/>
    <col min="12041" max="12041" width="15.44140625" bestFit="1" customWidth="1"/>
    <col min="12042" max="12042" width="14" bestFit="1" customWidth="1"/>
    <col min="12043" max="12043" width="14" customWidth="1"/>
    <col min="12044" max="12047" width="0" hidden="1" customWidth="1"/>
    <col min="12048" max="12055" width="11.6640625" customWidth="1"/>
    <col min="12060" max="12060" width="11.6640625" bestFit="1" customWidth="1"/>
    <col min="12063" max="12063" width="11.6640625" bestFit="1" customWidth="1"/>
    <col min="12292" max="12292" width="7" customWidth="1"/>
    <col min="12293" max="12293" width="40.88671875" bestFit="1" customWidth="1"/>
    <col min="12294" max="12294" width="14.109375" customWidth="1"/>
    <col min="12295" max="12295" width="11.88671875" bestFit="1" customWidth="1"/>
    <col min="12296" max="12296" width="2.44140625" customWidth="1"/>
    <col min="12297" max="12297" width="15.44140625" bestFit="1" customWidth="1"/>
    <col min="12298" max="12298" width="14" bestFit="1" customWidth="1"/>
    <col min="12299" max="12299" width="14" customWidth="1"/>
    <col min="12300" max="12303" width="0" hidden="1" customWidth="1"/>
    <col min="12304" max="12311" width="11.6640625" customWidth="1"/>
    <col min="12316" max="12316" width="11.6640625" bestFit="1" customWidth="1"/>
    <col min="12319" max="12319" width="11.6640625" bestFit="1" customWidth="1"/>
    <col min="12548" max="12548" width="7" customWidth="1"/>
    <col min="12549" max="12549" width="40.88671875" bestFit="1" customWidth="1"/>
    <col min="12550" max="12550" width="14.109375" customWidth="1"/>
    <col min="12551" max="12551" width="11.88671875" bestFit="1" customWidth="1"/>
    <col min="12552" max="12552" width="2.44140625" customWidth="1"/>
    <col min="12553" max="12553" width="15.44140625" bestFit="1" customWidth="1"/>
    <col min="12554" max="12554" width="14" bestFit="1" customWidth="1"/>
    <col min="12555" max="12555" width="14" customWidth="1"/>
    <col min="12556" max="12559" width="0" hidden="1" customWidth="1"/>
    <col min="12560" max="12567" width="11.6640625" customWidth="1"/>
    <col min="12572" max="12572" width="11.6640625" bestFit="1" customWidth="1"/>
    <col min="12575" max="12575" width="11.6640625" bestFit="1" customWidth="1"/>
    <col min="12804" max="12804" width="7" customWidth="1"/>
    <col min="12805" max="12805" width="40.88671875" bestFit="1" customWidth="1"/>
    <col min="12806" max="12806" width="14.109375" customWidth="1"/>
    <col min="12807" max="12807" width="11.88671875" bestFit="1" customWidth="1"/>
    <col min="12808" max="12808" width="2.44140625" customWidth="1"/>
    <col min="12809" max="12809" width="15.44140625" bestFit="1" customWidth="1"/>
    <col min="12810" max="12810" width="14" bestFit="1" customWidth="1"/>
    <col min="12811" max="12811" width="14" customWidth="1"/>
    <col min="12812" max="12815" width="0" hidden="1" customWidth="1"/>
    <col min="12816" max="12823" width="11.6640625" customWidth="1"/>
    <col min="12828" max="12828" width="11.6640625" bestFit="1" customWidth="1"/>
    <col min="12831" max="12831" width="11.6640625" bestFit="1" customWidth="1"/>
    <col min="13060" max="13060" width="7" customWidth="1"/>
    <col min="13061" max="13061" width="40.88671875" bestFit="1" customWidth="1"/>
    <col min="13062" max="13062" width="14.109375" customWidth="1"/>
    <col min="13063" max="13063" width="11.88671875" bestFit="1" customWidth="1"/>
    <col min="13064" max="13064" width="2.44140625" customWidth="1"/>
    <col min="13065" max="13065" width="15.44140625" bestFit="1" customWidth="1"/>
    <col min="13066" max="13066" width="14" bestFit="1" customWidth="1"/>
    <col min="13067" max="13067" width="14" customWidth="1"/>
    <col min="13068" max="13071" width="0" hidden="1" customWidth="1"/>
    <col min="13072" max="13079" width="11.6640625" customWidth="1"/>
    <col min="13084" max="13084" width="11.6640625" bestFit="1" customWidth="1"/>
    <col min="13087" max="13087" width="11.6640625" bestFit="1" customWidth="1"/>
    <col min="13316" max="13316" width="7" customWidth="1"/>
    <col min="13317" max="13317" width="40.88671875" bestFit="1" customWidth="1"/>
    <col min="13318" max="13318" width="14.109375" customWidth="1"/>
    <col min="13319" max="13319" width="11.88671875" bestFit="1" customWidth="1"/>
    <col min="13320" max="13320" width="2.44140625" customWidth="1"/>
    <col min="13321" max="13321" width="15.44140625" bestFit="1" customWidth="1"/>
    <col min="13322" max="13322" width="14" bestFit="1" customWidth="1"/>
    <col min="13323" max="13323" width="14" customWidth="1"/>
    <col min="13324" max="13327" width="0" hidden="1" customWidth="1"/>
    <col min="13328" max="13335" width="11.6640625" customWidth="1"/>
    <col min="13340" max="13340" width="11.6640625" bestFit="1" customWidth="1"/>
    <col min="13343" max="13343" width="11.6640625" bestFit="1" customWidth="1"/>
    <col min="13572" max="13572" width="7" customWidth="1"/>
    <col min="13573" max="13573" width="40.88671875" bestFit="1" customWidth="1"/>
    <col min="13574" max="13574" width="14.109375" customWidth="1"/>
    <col min="13575" max="13575" width="11.88671875" bestFit="1" customWidth="1"/>
    <col min="13576" max="13576" width="2.44140625" customWidth="1"/>
    <col min="13577" max="13577" width="15.44140625" bestFit="1" customWidth="1"/>
    <col min="13578" max="13578" width="14" bestFit="1" customWidth="1"/>
    <col min="13579" max="13579" width="14" customWidth="1"/>
    <col min="13580" max="13583" width="0" hidden="1" customWidth="1"/>
    <col min="13584" max="13591" width="11.6640625" customWidth="1"/>
    <col min="13596" max="13596" width="11.6640625" bestFit="1" customWidth="1"/>
    <col min="13599" max="13599" width="11.6640625" bestFit="1" customWidth="1"/>
    <col min="13828" max="13828" width="7" customWidth="1"/>
    <col min="13829" max="13829" width="40.88671875" bestFit="1" customWidth="1"/>
    <col min="13830" max="13830" width="14.109375" customWidth="1"/>
    <col min="13831" max="13831" width="11.88671875" bestFit="1" customWidth="1"/>
    <col min="13832" max="13832" width="2.44140625" customWidth="1"/>
    <col min="13833" max="13833" width="15.44140625" bestFit="1" customWidth="1"/>
    <col min="13834" max="13834" width="14" bestFit="1" customWidth="1"/>
    <col min="13835" max="13835" width="14" customWidth="1"/>
    <col min="13836" max="13839" width="0" hidden="1" customWidth="1"/>
    <col min="13840" max="13847" width="11.6640625" customWidth="1"/>
    <col min="13852" max="13852" width="11.6640625" bestFit="1" customWidth="1"/>
    <col min="13855" max="13855" width="11.6640625" bestFit="1" customWidth="1"/>
    <col min="14084" max="14084" width="7" customWidth="1"/>
    <col min="14085" max="14085" width="40.88671875" bestFit="1" customWidth="1"/>
    <col min="14086" max="14086" width="14.109375" customWidth="1"/>
    <col min="14087" max="14087" width="11.88671875" bestFit="1" customWidth="1"/>
    <col min="14088" max="14088" width="2.44140625" customWidth="1"/>
    <col min="14089" max="14089" width="15.44140625" bestFit="1" customWidth="1"/>
    <col min="14090" max="14090" width="14" bestFit="1" customWidth="1"/>
    <col min="14091" max="14091" width="14" customWidth="1"/>
    <col min="14092" max="14095" width="0" hidden="1" customWidth="1"/>
    <col min="14096" max="14103" width="11.6640625" customWidth="1"/>
    <col min="14108" max="14108" width="11.6640625" bestFit="1" customWidth="1"/>
    <col min="14111" max="14111" width="11.6640625" bestFit="1" customWidth="1"/>
    <col min="14340" max="14340" width="7" customWidth="1"/>
    <col min="14341" max="14341" width="40.88671875" bestFit="1" customWidth="1"/>
    <col min="14342" max="14342" width="14.109375" customWidth="1"/>
    <col min="14343" max="14343" width="11.88671875" bestFit="1" customWidth="1"/>
    <col min="14344" max="14344" width="2.44140625" customWidth="1"/>
    <col min="14345" max="14345" width="15.44140625" bestFit="1" customWidth="1"/>
    <col min="14346" max="14346" width="14" bestFit="1" customWidth="1"/>
    <col min="14347" max="14347" width="14" customWidth="1"/>
    <col min="14348" max="14351" width="0" hidden="1" customWidth="1"/>
    <col min="14352" max="14359" width="11.6640625" customWidth="1"/>
    <col min="14364" max="14364" width="11.6640625" bestFit="1" customWidth="1"/>
    <col min="14367" max="14367" width="11.6640625" bestFit="1" customWidth="1"/>
    <col min="14596" max="14596" width="7" customWidth="1"/>
    <col min="14597" max="14597" width="40.88671875" bestFit="1" customWidth="1"/>
    <col min="14598" max="14598" width="14.109375" customWidth="1"/>
    <col min="14599" max="14599" width="11.88671875" bestFit="1" customWidth="1"/>
    <col min="14600" max="14600" width="2.44140625" customWidth="1"/>
    <col min="14601" max="14601" width="15.44140625" bestFit="1" customWidth="1"/>
    <col min="14602" max="14602" width="14" bestFit="1" customWidth="1"/>
    <col min="14603" max="14603" width="14" customWidth="1"/>
    <col min="14604" max="14607" width="0" hidden="1" customWidth="1"/>
    <col min="14608" max="14615" width="11.6640625" customWidth="1"/>
    <col min="14620" max="14620" width="11.6640625" bestFit="1" customWidth="1"/>
    <col min="14623" max="14623" width="11.6640625" bestFit="1" customWidth="1"/>
    <col min="14852" max="14852" width="7" customWidth="1"/>
    <col min="14853" max="14853" width="40.88671875" bestFit="1" customWidth="1"/>
    <col min="14854" max="14854" width="14.109375" customWidth="1"/>
    <col min="14855" max="14855" width="11.88671875" bestFit="1" customWidth="1"/>
    <col min="14856" max="14856" width="2.44140625" customWidth="1"/>
    <col min="14857" max="14857" width="15.44140625" bestFit="1" customWidth="1"/>
    <col min="14858" max="14858" width="14" bestFit="1" customWidth="1"/>
    <col min="14859" max="14859" width="14" customWidth="1"/>
    <col min="14860" max="14863" width="0" hidden="1" customWidth="1"/>
    <col min="14864" max="14871" width="11.6640625" customWidth="1"/>
    <col min="14876" max="14876" width="11.6640625" bestFit="1" customWidth="1"/>
    <col min="14879" max="14879" width="11.6640625" bestFit="1" customWidth="1"/>
    <col min="15108" max="15108" width="7" customWidth="1"/>
    <col min="15109" max="15109" width="40.88671875" bestFit="1" customWidth="1"/>
    <col min="15110" max="15110" width="14.109375" customWidth="1"/>
    <col min="15111" max="15111" width="11.88671875" bestFit="1" customWidth="1"/>
    <col min="15112" max="15112" width="2.44140625" customWidth="1"/>
    <col min="15113" max="15113" width="15.44140625" bestFit="1" customWidth="1"/>
    <col min="15114" max="15114" width="14" bestFit="1" customWidth="1"/>
    <col min="15115" max="15115" width="14" customWidth="1"/>
    <col min="15116" max="15119" width="0" hidden="1" customWidth="1"/>
    <col min="15120" max="15127" width="11.6640625" customWidth="1"/>
    <col min="15132" max="15132" width="11.6640625" bestFit="1" customWidth="1"/>
    <col min="15135" max="15135" width="11.6640625" bestFit="1" customWidth="1"/>
    <col min="15364" max="15364" width="7" customWidth="1"/>
    <col min="15365" max="15365" width="40.88671875" bestFit="1" customWidth="1"/>
    <col min="15366" max="15366" width="14.109375" customWidth="1"/>
    <col min="15367" max="15367" width="11.88671875" bestFit="1" customWidth="1"/>
    <col min="15368" max="15368" width="2.44140625" customWidth="1"/>
    <col min="15369" max="15369" width="15.44140625" bestFit="1" customWidth="1"/>
    <col min="15370" max="15370" width="14" bestFit="1" customWidth="1"/>
    <col min="15371" max="15371" width="14" customWidth="1"/>
    <col min="15372" max="15375" width="0" hidden="1" customWidth="1"/>
    <col min="15376" max="15383" width="11.6640625" customWidth="1"/>
    <col min="15388" max="15388" width="11.6640625" bestFit="1" customWidth="1"/>
    <col min="15391" max="15391" width="11.6640625" bestFit="1" customWidth="1"/>
    <col min="15620" max="15620" width="7" customWidth="1"/>
    <col min="15621" max="15621" width="40.88671875" bestFit="1" customWidth="1"/>
    <col min="15622" max="15622" width="14.109375" customWidth="1"/>
    <col min="15623" max="15623" width="11.88671875" bestFit="1" customWidth="1"/>
    <col min="15624" max="15624" width="2.44140625" customWidth="1"/>
    <col min="15625" max="15625" width="15.44140625" bestFit="1" customWidth="1"/>
    <col min="15626" max="15626" width="14" bestFit="1" customWidth="1"/>
    <col min="15627" max="15627" width="14" customWidth="1"/>
    <col min="15628" max="15631" width="0" hidden="1" customWidth="1"/>
    <col min="15632" max="15639" width="11.6640625" customWidth="1"/>
    <col min="15644" max="15644" width="11.6640625" bestFit="1" customWidth="1"/>
    <col min="15647" max="15647" width="11.6640625" bestFit="1" customWidth="1"/>
    <col min="15876" max="15876" width="7" customWidth="1"/>
    <col min="15877" max="15877" width="40.88671875" bestFit="1" customWidth="1"/>
    <col min="15878" max="15878" width="14.109375" customWidth="1"/>
    <col min="15879" max="15879" width="11.88671875" bestFit="1" customWidth="1"/>
    <col min="15880" max="15880" width="2.44140625" customWidth="1"/>
    <col min="15881" max="15881" width="15.44140625" bestFit="1" customWidth="1"/>
    <col min="15882" max="15882" width="14" bestFit="1" customWidth="1"/>
    <col min="15883" max="15883" width="14" customWidth="1"/>
    <col min="15884" max="15887" width="0" hidden="1" customWidth="1"/>
    <col min="15888" max="15895" width="11.6640625" customWidth="1"/>
    <col min="15900" max="15900" width="11.6640625" bestFit="1" customWidth="1"/>
    <col min="15903" max="15903" width="11.6640625" bestFit="1" customWidth="1"/>
    <col min="16132" max="16132" width="7" customWidth="1"/>
    <col min="16133" max="16133" width="40.88671875" bestFit="1" customWidth="1"/>
    <col min="16134" max="16134" width="14.109375" customWidth="1"/>
    <col min="16135" max="16135" width="11.88671875" bestFit="1" customWidth="1"/>
    <col min="16136" max="16136" width="2.44140625" customWidth="1"/>
    <col min="16137" max="16137" width="15.44140625" bestFit="1" customWidth="1"/>
    <col min="16138" max="16138" width="14" bestFit="1" customWidth="1"/>
    <col min="16139" max="16139" width="14" customWidth="1"/>
    <col min="16140" max="16143" width="0" hidden="1" customWidth="1"/>
    <col min="16144" max="16151" width="11.6640625" customWidth="1"/>
    <col min="16156" max="16156" width="11.6640625" bestFit="1" customWidth="1"/>
    <col min="16159" max="16159" width="11.6640625" bestFit="1" customWidth="1"/>
  </cols>
  <sheetData>
    <row r="1" spans="1:31" ht="17.399999999999999">
      <c r="B1" s="231" t="s">
        <v>331</v>
      </c>
      <c r="C1" s="232"/>
      <c r="D1" s="232"/>
      <c r="E1" s="231"/>
      <c r="H1" s="231"/>
    </row>
    <row r="2" spans="1:31" ht="17.399999999999999">
      <c r="B2" s="231" t="s">
        <v>332</v>
      </c>
      <c r="C2" s="232"/>
      <c r="D2" s="232"/>
      <c r="E2" s="231"/>
      <c r="H2" s="231"/>
    </row>
    <row r="3" spans="1:31" ht="17.399999999999999">
      <c r="B3" s="234" t="s">
        <v>417</v>
      </c>
      <c r="C3" s="235"/>
      <c r="I3" s="233" t="s">
        <v>333</v>
      </c>
    </row>
    <row r="4" spans="1:31" ht="15.6">
      <c r="B4" s="236"/>
      <c r="F4" s="233">
        <v>4085</v>
      </c>
      <c r="I4" s="233">
        <v>4085</v>
      </c>
    </row>
    <row r="5" spans="1:31">
      <c r="C5" s="523"/>
      <c r="D5" s="524"/>
      <c r="H5" s="4"/>
    </row>
    <row r="6" spans="1:31">
      <c r="B6" s="238" t="s">
        <v>334</v>
      </c>
      <c r="C6" s="239" t="s">
        <v>335</v>
      </c>
      <c r="D6" s="318" t="s">
        <v>335</v>
      </c>
      <c r="F6" s="285" t="s">
        <v>336</v>
      </c>
      <c r="H6" s="240"/>
      <c r="I6" s="285" t="s">
        <v>336</v>
      </c>
      <c r="Z6" s="241"/>
      <c r="AA6" s="241"/>
      <c r="AB6" s="242"/>
      <c r="AC6" s="243"/>
      <c r="AD6" s="243"/>
      <c r="AE6" s="242"/>
    </row>
    <row r="7" spans="1:31">
      <c r="A7" s="4">
        <v>8500</v>
      </c>
      <c r="B7" t="str">
        <f>VLOOKUP($A7,[1]TB!A6:E57,2,FALSE)</f>
        <v>Transfer from ERIKS HQ</v>
      </c>
      <c r="C7" s="303">
        <f>VLOOKUP(A7,[1]TB!A6:E57,4,FALSE)</f>
        <v>250185</v>
      </c>
      <c r="F7" s="233">
        <f>C7*$F$4</f>
        <v>1022005725</v>
      </c>
      <c r="I7" s="244">
        <f>C7*$I$4</f>
        <v>1022005725</v>
      </c>
      <c r="J7" s="311" t="s">
        <v>337</v>
      </c>
      <c r="K7" s="244">
        <f>I7/1000</f>
        <v>1022005.725</v>
      </c>
    </row>
    <row r="8" spans="1:31">
      <c r="A8" s="4">
        <v>8700</v>
      </c>
      <c r="B8" t="str">
        <f>VLOOKUP($A8,[1]TB!A7:E58,2,FALSE)</f>
        <v>Income from Bank Interest</v>
      </c>
      <c r="C8" s="304">
        <f>VLOOKUP(A8,[1]TB!A7:E58,4,FALSE)</f>
        <v>128.21</v>
      </c>
      <c r="F8" s="274">
        <f>C8*$F$4</f>
        <v>523737.85000000003</v>
      </c>
      <c r="I8" s="286">
        <f>C8*$I$4</f>
        <v>523737.85000000003</v>
      </c>
      <c r="J8" s="312" t="s">
        <v>338</v>
      </c>
      <c r="K8" s="245">
        <f>I8/1000</f>
        <v>523.73784999999998</v>
      </c>
    </row>
    <row r="9" spans="1:31">
      <c r="B9" s="246" t="s">
        <v>339</v>
      </c>
      <c r="C9" s="247"/>
      <c r="D9" s="248">
        <f>SUM(C7:C8)</f>
        <v>250313.21</v>
      </c>
      <c r="G9" s="249">
        <f>SUM(F7:F8)</f>
        <v>1022529462.85</v>
      </c>
      <c r="H9" s="248"/>
      <c r="J9" s="249">
        <f>SUM(I7:I8)</f>
        <v>1022529462.85</v>
      </c>
      <c r="K9" s="248">
        <f>SUM(K7:K8)</f>
        <v>1022529.46285</v>
      </c>
    </row>
    <row r="10" spans="1:31">
      <c r="B10" s="238"/>
      <c r="C10" s="247"/>
      <c r="D10" s="248"/>
      <c r="G10" s="249"/>
      <c r="H10" s="248"/>
      <c r="J10" s="249"/>
      <c r="K10" s="249"/>
    </row>
    <row r="11" spans="1:31">
      <c r="B11" s="238" t="s">
        <v>340</v>
      </c>
      <c r="L11" s="525" t="s">
        <v>341</v>
      </c>
      <c r="M11" s="525"/>
    </row>
    <row r="12" spans="1:31">
      <c r="A12" s="4">
        <v>3001</v>
      </c>
      <c r="B12" t="str">
        <f>VLOOKUP($A12,[1]TB!A6:E57,2,FALSE)</f>
        <v>Salaries</v>
      </c>
      <c r="C12" s="303">
        <f>VLOOKUP(A12,[1]TB!A12:E62,3,FALSE)</f>
        <v>114188.52</v>
      </c>
      <c r="F12" s="233">
        <f>C12*$F$4</f>
        <v>466460104.19999999</v>
      </c>
      <c r="G12" s="252"/>
      <c r="I12" s="287">
        <f>C12*$I$4</f>
        <v>466460104.19999999</v>
      </c>
      <c r="J12" s="313" t="s">
        <v>342</v>
      </c>
      <c r="K12" s="251">
        <f>SUM(I12:I17)/1000</f>
        <v>579980.00745000003</v>
      </c>
    </row>
    <row r="13" spans="1:31">
      <c r="A13" s="4">
        <v>3003</v>
      </c>
      <c r="B13" t="str">
        <f>VLOOKUP($A13,[1]TB!A6:E58,2,FALSE)</f>
        <v>Group Accident insurance</v>
      </c>
      <c r="C13" s="303">
        <f>VLOOKUP(A13,[1]TB!A13:E63,3,FALSE)</f>
        <v>238.08</v>
      </c>
      <c r="F13" s="233">
        <f t="shared" ref="F13:F55" si="0">C13*$F$4</f>
        <v>972556.80000000005</v>
      </c>
      <c r="G13" s="252"/>
      <c r="I13" s="287">
        <f t="shared" ref="I13:I55" si="1">C13*$I$4</f>
        <v>972556.80000000005</v>
      </c>
      <c r="J13" s="252"/>
      <c r="K13" s="252"/>
      <c r="L13" s="253" t="s">
        <v>343</v>
      </c>
      <c r="M13" s="250">
        <f>I12+I15+I16</f>
        <v>547387589.8499999</v>
      </c>
    </row>
    <row r="14" spans="1:31">
      <c r="A14" s="4">
        <v>3004</v>
      </c>
      <c r="B14" t="str">
        <f>VLOOKUP($A14,[1]TB!A6:E59,2,FALSE)</f>
        <v>Contribution to host Org. salary</v>
      </c>
      <c r="C14" s="303">
        <f>VLOOKUP(A14,[1]TB!A14:E64,3,FALSE)</f>
        <v>747.56</v>
      </c>
      <c r="F14" s="233">
        <f t="shared" si="0"/>
        <v>3053782.5999999996</v>
      </c>
      <c r="G14" s="252"/>
      <c r="I14" s="287">
        <f t="shared" si="1"/>
        <v>3053782.5999999996</v>
      </c>
      <c r="J14" s="252"/>
      <c r="K14" s="252"/>
      <c r="L14" s="243" t="s">
        <v>344</v>
      </c>
      <c r="M14">
        <f>I19+I20</f>
        <v>74728457.299999997</v>
      </c>
    </row>
    <row r="15" spans="1:31">
      <c r="A15" s="4">
        <v>3005</v>
      </c>
      <c r="B15" t="str">
        <f>VLOOKUP($A15,[1]TB!A7:E60,2,FALSE)</f>
        <v>Social Security Insurances for staff</v>
      </c>
      <c r="C15" s="303">
        <f>VLOOKUP(A15,[1]TB!A10:E65,3,FALSE)</f>
        <v>1219.49</v>
      </c>
      <c r="F15" s="233">
        <f t="shared" si="0"/>
        <v>4981616.6500000004</v>
      </c>
      <c r="G15" s="252"/>
      <c r="I15" s="287">
        <f t="shared" si="1"/>
        <v>4981616.6500000004</v>
      </c>
      <c r="J15" s="252"/>
      <c r="K15" s="252"/>
      <c r="L15" s="243" t="s">
        <v>345</v>
      </c>
      <c r="M15" s="237">
        <f>I42+I43+I44+I45+I46+I47</f>
        <v>16000413.949999999</v>
      </c>
    </row>
    <row r="16" spans="1:31">
      <c r="A16" s="4">
        <v>3006</v>
      </c>
      <c r="B16" t="str">
        <f>VLOOKUP($A16,[1]TB!A8:E61,2,FALSE)</f>
        <v>Incentive Allowance/Seniority</v>
      </c>
      <c r="C16" s="303">
        <f>VLOOKUP(A16,[1]TB!A15:E66,3,FALSE)</f>
        <v>18591.400000000001</v>
      </c>
      <c r="F16" s="233">
        <f t="shared" si="0"/>
        <v>75945869</v>
      </c>
      <c r="G16" s="252"/>
      <c r="I16" s="287">
        <f t="shared" si="1"/>
        <v>75945869</v>
      </c>
      <c r="J16" s="252"/>
      <c r="K16" s="254"/>
      <c r="L16" s="243" t="s">
        <v>346</v>
      </c>
      <c r="M16">
        <f>I18</f>
        <v>2900840.2</v>
      </c>
    </row>
    <row r="17" spans="1:23">
      <c r="A17" s="4">
        <v>3007</v>
      </c>
      <c r="B17" t="str">
        <f>VLOOKUP($A17,[1]TB!A9:E62,2,FALSE)</f>
        <v>Office staff gratuity</v>
      </c>
      <c r="C17" s="303">
        <f>VLOOKUP(A17,[1]TB!A16:E67,3,FALSE)</f>
        <v>6992.92</v>
      </c>
      <c r="F17" s="233">
        <f t="shared" si="0"/>
        <v>28566078.199999999</v>
      </c>
      <c r="G17" s="252"/>
      <c r="I17" s="287">
        <f t="shared" si="1"/>
        <v>28566078.199999999</v>
      </c>
      <c r="J17" s="252"/>
      <c r="K17" s="252"/>
      <c r="L17" s="243" t="s">
        <v>347</v>
      </c>
      <c r="M17" s="237">
        <f>I33</f>
        <v>817000</v>
      </c>
    </row>
    <row r="18" spans="1:23">
      <c r="A18" s="4">
        <v>3009</v>
      </c>
      <c r="B18" t="str">
        <f>VLOOKUP($A18,[1]TB!A11:E63,2,FALSE)</f>
        <v>Staff Medical insurances</v>
      </c>
      <c r="C18" s="303">
        <f>VLOOKUP(A18,[1]TB!A17:E68,3,FALSE)</f>
        <v>710.12</v>
      </c>
      <c r="F18" s="233">
        <f t="shared" si="0"/>
        <v>2900840.2</v>
      </c>
      <c r="G18" s="252"/>
      <c r="I18" s="288">
        <f t="shared" si="1"/>
        <v>2900840.2</v>
      </c>
      <c r="J18" s="314" t="s">
        <v>348</v>
      </c>
      <c r="K18" s="255">
        <f>SUM(I18:I30)/1000</f>
        <v>220223.82060000001</v>
      </c>
      <c r="L18" s="243" t="s">
        <v>349</v>
      </c>
      <c r="M18" s="256"/>
    </row>
    <row r="19" spans="1:23">
      <c r="A19" s="4">
        <v>3099</v>
      </c>
      <c r="B19" t="str">
        <f>VLOOKUP($A19,[1]TB!A12:E64,2,FALSE)</f>
        <v>Micelleneous for personnel</v>
      </c>
      <c r="C19" s="303">
        <f>VLOOKUP(A19,[1]TB!A18:E69,3,FALSE)</f>
        <v>6767.38</v>
      </c>
      <c r="F19" s="233">
        <f t="shared" si="0"/>
        <v>27644747.300000001</v>
      </c>
      <c r="G19" s="252"/>
      <c r="I19" s="288">
        <f t="shared" si="1"/>
        <v>27644747.300000001</v>
      </c>
      <c r="J19" s="252"/>
      <c r="K19" s="252"/>
      <c r="L19" s="257" t="s">
        <v>350</v>
      </c>
      <c r="M19" s="258">
        <f>I29</f>
        <v>84455577.600000009</v>
      </c>
    </row>
    <row r="20" spans="1:23">
      <c r="A20" s="4">
        <v>4001</v>
      </c>
      <c r="B20" t="str">
        <f>VLOOKUP($A20,[1]TB!A13:E65,2,FALSE)</f>
        <v>Office Rent or lease payments</v>
      </c>
      <c r="C20" s="303">
        <f>VLOOKUP(A20,[1]TB!A19:E70,3,FALSE)</f>
        <v>11526</v>
      </c>
      <c r="F20" s="233">
        <f t="shared" si="0"/>
        <v>47083710</v>
      </c>
      <c r="G20" s="252"/>
      <c r="I20" s="288">
        <f t="shared" si="1"/>
        <v>47083710</v>
      </c>
      <c r="J20" s="252"/>
      <c r="K20" s="252"/>
      <c r="L20" s="243" t="s">
        <v>351</v>
      </c>
    </row>
    <row r="21" spans="1:23">
      <c r="A21" s="4">
        <v>4002</v>
      </c>
      <c r="B21" t="str">
        <f>VLOOKUP($A21,[1]TB!A14:E66,2,FALSE)</f>
        <v>Utilities</v>
      </c>
      <c r="C21" s="303">
        <f>VLOOKUP(A21,[1]TB!A20:E71,3,FALSE)</f>
        <v>232.7</v>
      </c>
      <c r="F21" s="233">
        <f t="shared" si="0"/>
        <v>950579.5</v>
      </c>
      <c r="G21" s="252"/>
      <c r="I21" s="288">
        <f t="shared" si="1"/>
        <v>950579.5</v>
      </c>
      <c r="J21" s="252"/>
      <c r="K21" s="252"/>
      <c r="L21" s="243" t="s">
        <v>352</v>
      </c>
      <c r="M21" s="243">
        <f>I38</f>
        <v>18259950</v>
      </c>
    </row>
    <row r="22" spans="1:23">
      <c r="A22" s="4">
        <v>4005</v>
      </c>
      <c r="B22" t="str">
        <f>VLOOKUP($A22,[1]TB!A10:E67,2,FALSE)</f>
        <v>Office Electricity</v>
      </c>
      <c r="C22" s="303">
        <f>VLOOKUP(A22,[1]TB!A21:E72,3,FALSE)</f>
        <v>1001.7</v>
      </c>
      <c r="F22" s="233">
        <f t="shared" si="0"/>
        <v>4091944.5</v>
      </c>
      <c r="G22" s="252"/>
      <c r="I22" s="288">
        <f t="shared" si="1"/>
        <v>4091944.5</v>
      </c>
      <c r="J22" s="252"/>
      <c r="K22" s="252"/>
      <c r="L22" s="243"/>
      <c r="M22" s="243"/>
      <c r="N22" s="238"/>
      <c r="O22" s="238"/>
      <c r="P22" s="238"/>
      <c r="Q22" s="238"/>
      <c r="R22" s="238"/>
      <c r="S22" s="238"/>
      <c r="T22" s="238"/>
      <c r="U22" s="238"/>
      <c r="V22" s="238"/>
      <c r="W22" s="238"/>
    </row>
    <row r="23" spans="1:23">
      <c r="A23" s="4">
        <v>4007</v>
      </c>
      <c r="B23" t="str">
        <f>VLOOKUP($A23,[1]TB!A15:E68,2,FALSE)</f>
        <v>Office Phone and Fax</v>
      </c>
      <c r="C23" s="303">
        <f>VLOOKUP(A23,[1]TB!A22:E73,3,FALSE)</f>
        <v>520</v>
      </c>
      <c r="F23" s="233">
        <f t="shared" si="0"/>
        <v>2124200</v>
      </c>
      <c r="G23" s="252"/>
      <c r="I23" s="288">
        <f t="shared" si="1"/>
        <v>2124200</v>
      </c>
      <c r="J23" s="252"/>
      <c r="K23" s="252"/>
      <c r="L23" s="243"/>
      <c r="M23" s="243"/>
    </row>
    <row r="24" spans="1:23">
      <c r="A24" s="4">
        <v>4008</v>
      </c>
      <c r="B24" t="str">
        <f>VLOOKUP($A24,[1]TB!A16:E69,2,FALSE)</f>
        <v>Bank Charge</v>
      </c>
      <c r="C24" s="303">
        <f>VLOOKUP(A24,[1]TB!A23:E74,3,FALSE)</f>
        <v>632.33000000000004</v>
      </c>
      <c r="F24" s="233">
        <f t="shared" si="0"/>
        <v>2583068.0500000003</v>
      </c>
      <c r="G24" s="252"/>
      <c r="I24" s="288">
        <f t="shared" si="1"/>
        <v>2583068.0500000003</v>
      </c>
      <c r="J24" s="252"/>
      <c r="K24" s="252"/>
      <c r="L24" s="243" t="s">
        <v>353</v>
      </c>
      <c r="M24" s="237"/>
    </row>
    <row r="25" spans="1:23">
      <c r="A25" s="4">
        <v>4009</v>
      </c>
      <c r="B25" t="str">
        <f>VLOOKUP($A25,[1]TB!A17:E70,2,FALSE)</f>
        <v>Printer ink, printing and copies</v>
      </c>
      <c r="C25" s="303">
        <f>VLOOKUP(A25,[1]TB!A24:E75,3,FALSE)</f>
        <v>100.4</v>
      </c>
      <c r="F25" s="233">
        <f t="shared" si="0"/>
        <v>410134</v>
      </c>
      <c r="G25" s="252"/>
      <c r="I25" s="288">
        <f t="shared" si="1"/>
        <v>410134</v>
      </c>
      <c r="J25" s="252"/>
      <c r="K25" s="252"/>
      <c r="L25" s="243" t="s">
        <v>354</v>
      </c>
      <c r="M25" s="237"/>
    </row>
    <row r="26" spans="1:23">
      <c r="A26" s="4">
        <v>4010</v>
      </c>
      <c r="B26" t="str">
        <f>VLOOKUP($A26,[1]TB!A18:E71,2,FALSE)</f>
        <v>Stationary &amp; Printing</v>
      </c>
      <c r="C26" s="303">
        <f>VLOOKUP(A26,[1]TB!A25:E76,3,FALSE)</f>
        <v>281.76</v>
      </c>
      <c r="F26" s="233">
        <f t="shared" si="0"/>
        <v>1150989.5999999999</v>
      </c>
      <c r="G26" s="252"/>
      <c r="I26" s="288">
        <f t="shared" si="1"/>
        <v>1150989.5999999999</v>
      </c>
      <c r="J26" s="252"/>
      <c r="K26" s="252"/>
      <c r="L26" s="243" t="s">
        <v>355</v>
      </c>
      <c r="M26" s="237"/>
    </row>
    <row r="27" spans="1:23">
      <c r="A27" s="4">
        <v>4013</v>
      </c>
      <c r="B27" t="str">
        <f>VLOOKUP($A27,[1]TB!A19:E72,2,FALSE)</f>
        <v>Office Registration Expenses</v>
      </c>
      <c r="C27" s="303">
        <f>VLOOKUP(A27,[1]TB!A26:E77,3,FALSE)</f>
        <v>345</v>
      </c>
      <c r="F27" s="233">
        <f t="shared" si="0"/>
        <v>1409325</v>
      </c>
      <c r="G27" s="252"/>
      <c r="I27" s="288">
        <f t="shared" si="1"/>
        <v>1409325</v>
      </c>
      <c r="J27" s="252"/>
      <c r="K27" s="252"/>
      <c r="L27" s="243" t="s">
        <v>356</v>
      </c>
      <c r="M27" s="237"/>
    </row>
    <row r="28" spans="1:23">
      <c r="A28" s="4">
        <v>4014</v>
      </c>
      <c r="B28" t="str">
        <f>VLOOKUP($A28,[1]TB!A20:E73,2,FALSE)</f>
        <v>Projection budget work with MoI</v>
      </c>
      <c r="C28" s="303">
        <f>VLOOKUP(A28,[1]TB!A27:E78,3,FALSE)</f>
        <v>11160.5</v>
      </c>
      <c r="F28" s="233">
        <f t="shared" si="0"/>
        <v>45590642.5</v>
      </c>
      <c r="G28" s="252"/>
      <c r="I28" s="288">
        <f t="shared" si="1"/>
        <v>45590642.5</v>
      </c>
      <c r="J28" s="252"/>
      <c r="K28" s="252"/>
      <c r="L28" s="243" t="s">
        <v>357</v>
      </c>
      <c r="M28" s="237"/>
    </row>
    <row r="29" spans="1:23">
      <c r="A29" s="4">
        <v>4015</v>
      </c>
      <c r="B29" t="str">
        <f>VLOOKUP($A29,[1]TB!A21:E74,2,FALSE)</f>
        <v>Tax Expenditure</v>
      </c>
      <c r="C29" s="303">
        <f>VLOOKUP(A29,[1]TB!A28:E79,3,FALSE)</f>
        <v>20674.560000000001</v>
      </c>
      <c r="F29" s="233">
        <f t="shared" si="0"/>
        <v>84455577.600000009</v>
      </c>
      <c r="G29" s="252"/>
      <c r="I29" s="288">
        <f t="shared" si="1"/>
        <v>84455577.600000009</v>
      </c>
      <c r="J29" s="252"/>
      <c r="K29" s="252"/>
      <c r="L29" s="243" t="s">
        <v>358</v>
      </c>
      <c r="M29" s="237"/>
    </row>
    <row r="30" spans="1:23">
      <c r="A30" s="4">
        <v>4016</v>
      </c>
      <c r="B30" t="str">
        <f>VLOOKUP($A30,[1]TB!A22:E75,2,FALSE)</f>
        <v>Tax Exchange Gain/Loss</v>
      </c>
      <c r="C30" s="303">
        <f>-VLOOKUP(A30,[1]TB!A29:E80,4,FALSE)</f>
        <v>-42.09</v>
      </c>
      <c r="F30" s="233">
        <f t="shared" si="0"/>
        <v>-171937.65000000002</v>
      </c>
      <c r="G30" s="252"/>
      <c r="I30" s="288">
        <f t="shared" si="1"/>
        <v>-171937.65000000002</v>
      </c>
      <c r="J30" s="252"/>
      <c r="K30" s="252"/>
      <c r="L30" s="243" t="s">
        <v>359</v>
      </c>
      <c r="M30" s="237"/>
    </row>
    <row r="31" spans="1:23">
      <c r="A31" s="4">
        <v>5001</v>
      </c>
      <c r="B31" t="str">
        <f>VLOOKUP($A31,[1]TB!A23:E76,2,FALSE)</f>
        <v>Office Equipment Expenses</v>
      </c>
      <c r="C31" s="303">
        <f>VLOOKUP(A31,[1]TB!A30:E81,3,FALSE)</f>
        <v>1167</v>
      </c>
      <c r="F31" s="233">
        <f t="shared" si="0"/>
        <v>4767195</v>
      </c>
      <c r="G31" s="252"/>
      <c r="I31" s="281">
        <f t="shared" si="1"/>
        <v>4767195</v>
      </c>
      <c r="J31" s="315" t="s">
        <v>360</v>
      </c>
      <c r="K31" s="260">
        <f>SUM(I31:I56)/1000</f>
        <v>146399.78229999999</v>
      </c>
      <c r="L31" s="243" t="s">
        <v>361</v>
      </c>
      <c r="M31" s="237">
        <f>I13+I14+I17+I21+I22+I23+I24+I25+I27+I26+I28+I30+I31+I32+I34+I35+I36+I37+I39+I40+I41+I48+I49+I50+I51+I52+I53</f>
        <v>198627773.64999998</v>
      </c>
    </row>
    <row r="32" spans="1:23">
      <c r="A32" s="4">
        <v>5003</v>
      </c>
      <c r="B32" t="str">
        <f>VLOOKUP($A32,[1]TB!A24:E77,2,FALSE)</f>
        <v>IT  Accessories Expenses</v>
      </c>
      <c r="C32" s="303">
        <f>VLOOKUP(A32,[1]TB!A31:E82,3,FALSE)</f>
        <v>170.4</v>
      </c>
      <c r="F32" s="233">
        <f t="shared" si="0"/>
        <v>696084</v>
      </c>
      <c r="G32" s="252"/>
      <c r="I32" s="281">
        <f t="shared" si="1"/>
        <v>696084</v>
      </c>
      <c r="J32" s="252"/>
      <c r="K32" s="252"/>
    </row>
    <row r="33" spans="1:14">
      <c r="A33" s="4">
        <v>5005</v>
      </c>
      <c r="B33" t="str">
        <f>VLOOKUP($A33,[1]TB!A25:E78,2,FALSE)</f>
        <v>Internet Expenses</v>
      </c>
      <c r="C33" s="303">
        <f>VLOOKUP(A33,[1]TB!A32:E83,3,FALSE)</f>
        <v>200</v>
      </c>
      <c r="F33" s="233">
        <f t="shared" si="0"/>
        <v>817000</v>
      </c>
      <c r="G33" s="252"/>
      <c r="I33" s="281">
        <f t="shared" si="1"/>
        <v>817000</v>
      </c>
      <c r="J33" s="252"/>
      <c r="K33" s="252"/>
    </row>
    <row r="34" spans="1:14">
      <c r="A34" s="4">
        <v>5006</v>
      </c>
      <c r="B34" t="str">
        <f>VLOOKUP($A34,[1]TB!A26:E79,2,FALSE)</f>
        <v>IT License/upgrading Expenses</v>
      </c>
      <c r="C34" s="303">
        <f>VLOOKUP(A34,[1]TB!A33:E84,3,FALSE)</f>
        <v>549.1</v>
      </c>
      <c r="F34" s="233">
        <f t="shared" si="0"/>
        <v>2243073.5</v>
      </c>
      <c r="G34" s="252"/>
      <c r="I34" s="281">
        <f t="shared" si="1"/>
        <v>2243073.5</v>
      </c>
      <c r="J34" s="252"/>
      <c r="K34" s="252"/>
      <c r="L34" s="243"/>
      <c r="M34" s="237"/>
    </row>
    <row r="35" spans="1:14">
      <c r="A35" s="4">
        <v>5008</v>
      </c>
      <c r="B35" t="str">
        <f>VLOOKUP($A35,[1]TB!A27:E80,2,FALSE)</f>
        <v>Laptop for new staff</v>
      </c>
      <c r="C35" s="303">
        <f>VLOOKUP(A35,[1]TB!A34:E85,3,FALSE)</f>
        <v>966.9</v>
      </c>
      <c r="F35" s="233">
        <f t="shared" si="0"/>
        <v>3949786.5</v>
      </c>
      <c r="G35" s="252"/>
      <c r="I35" s="281">
        <f t="shared" si="1"/>
        <v>3949786.5</v>
      </c>
      <c r="J35" s="252"/>
      <c r="K35" s="252"/>
      <c r="L35" s="243"/>
      <c r="M35" s="237"/>
    </row>
    <row r="36" spans="1:14">
      <c r="A36" s="4">
        <v>5099</v>
      </c>
      <c r="B36" t="str">
        <f>VLOOKUP($A36,[1]TB!A28:E81,2,FALSE)</f>
        <v>Miscellanoeus Office Expenses</v>
      </c>
      <c r="C36" s="303">
        <f>VLOOKUP(A36,[1]TB!A35:E86,3,FALSE)</f>
        <v>785.36</v>
      </c>
      <c r="F36" s="233">
        <f t="shared" si="0"/>
        <v>3208195.6</v>
      </c>
      <c r="G36" s="252"/>
      <c r="I36" s="281">
        <f t="shared" si="1"/>
        <v>3208195.6</v>
      </c>
      <c r="J36" s="252"/>
      <c r="K36" s="252"/>
      <c r="L36" s="243"/>
      <c r="M36" s="237"/>
    </row>
    <row r="37" spans="1:14">
      <c r="A37" s="4">
        <v>5202</v>
      </c>
      <c r="B37" t="str">
        <f>VLOOKUP($A37,[1]TB!A29:E82,2,FALSE)</f>
        <v>Other Consultant fee</v>
      </c>
      <c r="C37" s="303">
        <f>VLOOKUP(A37,[1]TB!A36:E87,3,FALSE)</f>
        <v>1105</v>
      </c>
      <c r="F37" s="233">
        <f t="shared" si="0"/>
        <v>4513925</v>
      </c>
      <c r="G37" s="252"/>
      <c r="I37" s="281">
        <f t="shared" si="1"/>
        <v>4513925</v>
      </c>
      <c r="J37" s="252"/>
      <c r="K37" s="252"/>
      <c r="L37" s="243"/>
      <c r="M37" s="237"/>
    </row>
    <row r="38" spans="1:14">
      <c r="A38" s="4">
        <v>5203</v>
      </c>
      <c r="B38" t="str">
        <f>VLOOKUP($A38,[1]TB!A30:E83,2,FALSE)</f>
        <v>Professional fee Audit cost</v>
      </c>
      <c r="C38" s="303">
        <f>VLOOKUP(A38,[1]TB!A37:E88,3,FALSE)</f>
        <v>4470</v>
      </c>
      <c r="F38" s="233">
        <f t="shared" si="0"/>
        <v>18259950</v>
      </c>
      <c r="G38" s="252"/>
      <c r="I38" s="281">
        <f t="shared" si="1"/>
        <v>18259950</v>
      </c>
      <c r="J38" s="252"/>
      <c r="K38" s="252"/>
      <c r="L38" s="243"/>
      <c r="M38" s="261"/>
    </row>
    <row r="39" spans="1:14">
      <c r="A39" s="4">
        <v>5205</v>
      </c>
      <c r="B39" t="str">
        <f>VLOOKUP($A39,[1]TB!A31:E84,2,FALSE)</f>
        <v>Membership Local networking /registration</v>
      </c>
      <c r="C39" s="303">
        <f>VLOOKUP(A39,[1]TB!A38:E89,3,FALSE)</f>
        <v>658.8</v>
      </c>
      <c r="F39" s="233">
        <f t="shared" si="0"/>
        <v>2691198</v>
      </c>
      <c r="G39" s="252"/>
      <c r="I39" s="281">
        <f t="shared" si="1"/>
        <v>2691198</v>
      </c>
      <c r="J39" s="252"/>
      <c r="K39" s="252"/>
      <c r="L39" s="262"/>
      <c r="M39" s="263"/>
    </row>
    <row r="40" spans="1:14">
      <c r="A40" s="4">
        <v>6001</v>
      </c>
      <c r="B40" t="str">
        <f>VLOOKUP($A40,[1]TB!A32:E85,2,FALSE)</f>
        <v>Meals and Accommodations expenses</v>
      </c>
      <c r="C40" s="303">
        <f>VLOOKUP(A40,[1]TB!A39:E90,3,FALSE)</f>
        <v>4038.7</v>
      </c>
      <c r="F40" s="233">
        <f t="shared" si="0"/>
        <v>16498089.5</v>
      </c>
      <c r="G40" s="252"/>
      <c r="I40" s="281">
        <f t="shared" si="1"/>
        <v>16498089.5</v>
      </c>
      <c r="J40" s="252"/>
      <c r="K40" s="252"/>
      <c r="L40" s="262"/>
      <c r="M40" s="264"/>
      <c r="N40">
        <f>SUM(M13:M39)</f>
        <v>943177602.54999995</v>
      </c>
    </row>
    <row r="41" spans="1:14">
      <c r="A41" s="4">
        <v>6003</v>
      </c>
      <c r="B41" t="str">
        <f>VLOOKUP($A41,[1]TB!A33:E86,2,FALSE)</f>
        <v>Vehicle Running Costs Expenses</v>
      </c>
      <c r="C41" s="303">
        <f>VLOOKUP(A41,[1]TB!A40:E91,3,FALSE)</f>
        <v>447.29</v>
      </c>
      <c r="F41" s="233">
        <f t="shared" si="0"/>
        <v>1827179.6500000001</v>
      </c>
      <c r="G41" s="252"/>
      <c r="I41" s="281">
        <f t="shared" si="1"/>
        <v>1827179.6500000001</v>
      </c>
      <c r="J41" s="252"/>
      <c r="K41" s="252"/>
      <c r="L41" s="243"/>
      <c r="N41" s="265">
        <f>J56</f>
        <v>946603610.35000014</v>
      </c>
    </row>
    <row r="42" spans="1:14">
      <c r="A42" s="4">
        <v>6004</v>
      </c>
      <c r="B42" t="str">
        <f>VLOOKUP($A42,[1]TB!A34:E87,2,FALSE)</f>
        <v>Vehicle Running Cost</v>
      </c>
      <c r="C42" s="303">
        <f>VLOOKUP(A42,[1]TB!A41:E92,3,FALSE)</f>
        <v>52.5</v>
      </c>
      <c r="F42" s="233">
        <f t="shared" si="0"/>
        <v>214462.5</v>
      </c>
      <c r="G42" s="252"/>
      <c r="I42" s="281">
        <f>C42*$I$4</f>
        <v>214462.5</v>
      </c>
      <c r="J42" s="252"/>
      <c r="K42" s="252"/>
      <c r="L42" s="243"/>
      <c r="N42">
        <f>N40-N41</f>
        <v>-3426007.8000001907</v>
      </c>
    </row>
    <row r="43" spans="1:14">
      <c r="A43" s="4">
        <v>6005</v>
      </c>
      <c r="B43" t="str">
        <f>VLOOKUP($A43,[1]TB!A35:E88,2,FALSE)</f>
        <v>Air Ticket</v>
      </c>
      <c r="C43" s="303">
        <f>VLOOKUP(A43,[1]TB!A42:E93,3,FALSE)</f>
        <v>2367.36</v>
      </c>
      <c r="F43" s="233">
        <f t="shared" si="0"/>
        <v>9670665.5999999996</v>
      </c>
      <c r="G43" s="252"/>
      <c r="I43" s="281">
        <f t="shared" si="1"/>
        <v>9670665.5999999996</v>
      </c>
      <c r="J43" s="252"/>
      <c r="K43" s="252"/>
      <c r="L43" s="243"/>
    </row>
    <row r="44" spans="1:14">
      <c r="A44" s="4">
        <v>6006</v>
      </c>
      <c r="B44" t="str">
        <f>VLOOKUP($A44,[1]TB!A36:E89,2,FALSE)</f>
        <v>Visa fees</v>
      </c>
      <c r="C44" s="303">
        <f>VLOOKUP(A44,[1]TB!A43:E94,3,FALSE)</f>
        <v>672.01</v>
      </c>
      <c r="F44" s="233">
        <f t="shared" si="0"/>
        <v>2745160.85</v>
      </c>
      <c r="G44" s="252"/>
      <c r="I44" s="281">
        <f t="shared" si="1"/>
        <v>2745160.85</v>
      </c>
      <c r="J44" s="252"/>
      <c r="K44" s="252"/>
      <c r="L44" s="243"/>
      <c r="M44" s="238"/>
    </row>
    <row r="45" spans="1:14">
      <c r="A45" s="4">
        <v>6007</v>
      </c>
      <c r="B45" t="str">
        <f>VLOOKUP($A45,[1]TB!A37:E90,2,FALSE)</f>
        <v>Air Ticket for routine partner visit</v>
      </c>
      <c r="C45" s="303">
        <f>VLOOKUP(A45,[1]TB!A44:E95,3,FALSE)</f>
        <v>575</v>
      </c>
      <c r="F45" s="233">
        <f t="shared" si="0"/>
        <v>2348875</v>
      </c>
      <c r="G45" s="252"/>
      <c r="I45" s="281">
        <f t="shared" si="1"/>
        <v>2348875</v>
      </c>
      <c r="J45" s="252"/>
      <c r="K45" s="252"/>
      <c r="L45" s="243"/>
    </row>
    <row r="46" spans="1:14">
      <c r="A46" s="4">
        <v>6102</v>
      </c>
      <c r="B46" t="str">
        <f>VLOOKUP($A46,[1]TB!A38:E91,2,FALSE)</f>
        <v>Staff Capacity Development for Bunchhoeuth Training</v>
      </c>
      <c r="C46" s="303">
        <f>VLOOKUP(A46,[1]TB!A45:E96,3,FALSE)</f>
        <v>60</v>
      </c>
      <c r="F46" s="233">
        <f t="shared" si="0"/>
        <v>245100</v>
      </c>
      <c r="G46" s="252"/>
      <c r="I46" s="281">
        <f t="shared" si="1"/>
        <v>245100</v>
      </c>
      <c r="J46" s="252"/>
      <c r="K46" s="252"/>
    </row>
    <row r="47" spans="1:14">
      <c r="A47" s="4">
        <v>6103</v>
      </c>
      <c r="B47" t="str">
        <f>VLOOKUP($A47,[1]TB!A39:E92,2,FALSE)</f>
        <v>Staff Capacity Development for Rathy Capacity Builing</v>
      </c>
      <c r="C47" s="303">
        <f>VLOOKUP(A47,[1]TB!A46:E97,3,FALSE)</f>
        <v>190</v>
      </c>
      <c r="F47" s="233">
        <f t="shared" si="0"/>
        <v>776150</v>
      </c>
      <c r="G47" s="252"/>
      <c r="I47" s="281">
        <f t="shared" si="1"/>
        <v>776150</v>
      </c>
      <c r="J47" s="252"/>
      <c r="K47" s="252"/>
    </row>
    <row r="48" spans="1:14">
      <c r="A48" s="4">
        <v>6105</v>
      </c>
      <c r="B48" t="str">
        <f>VLOOKUP($A48,[1]TB!A40:E93,2,FALSE)</f>
        <v>General and admin expenses</v>
      </c>
      <c r="C48" s="303">
        <f>VLOOKUP(A48,[1]TB!A47:E98,3,FALSE)</f>
        <v>4387.03</v>
      </c>
      <c r="F48" s="233">
        <f t="shared" si="0"/>
        <v>17921017.550000001</v>
      </c>
      <c r="G48" s="252"/>
      <c r="I48" s="281">
        <f t="shared" si="1"/>
        <v>17921017.550000001</v>
      </c>
      <c r="J48" s="252"/>
      <c r="K48" s="252"/>
    </row>
    <row r="49" spans="1:11">
      <c r="A49" s="4">
        <v>6106</v>
      </c>
      <c r="B49" t="str">
        <f>VLOOKUP($A49,[1]TB!A41:E94,2,FALSE)</f>
        <v>SEAT Learning &amp; Team Development</v>
      </c>
      <c r="C49" s="303">
        <f>VLOOKUP(A49,[1]TB!A48:E99,3,FALSE)</f>
        <v>5.8</v>
      </c>
      <c r="F49" s="233">
        <f t="shared" si="0"/>
        <v>23693</v>
      </c>
      <c r="G49" s="252"/>
      <c r="I49" s="281">
        <f t="shared" si="1"/>
        <v>23693</v>
      </c>
      <c r="J49" s="252"/>
      <c r="K49" s="252"/>
    </row>
    <row r="50" spans="1:11">
      <c r="A50" s="4">
        <v>6107</v>
      </c>
      <c r="B50" t="str">
        <f>VLOOKUP($A50,[1]TB!A42:E95,2,FALSE)</f>
        <v>Consultancy/Research Cost</v>
      </c>
      <c r="C50" s="303">
        <f>VLOOKUP(A50,[1]TB!A49:E100,3,FALSE)</f>
        <v>2520</v>
      </c>
      <c r="F50" s="233">
        <f t="shared" si="0"/>
        <v>10294200</v>
      </c>
      <c r="G50" s="252"/>
      <c r="I50" s="281">
        <f t="shared" si="1"/>
        <v>10294200</v>
      </c>
      <c r="J50" s="252"/>
      <c r="K50" s="252"/>
    </row>
    <row r="51" spans="1:11">
      <c r="A51" s="4">
        <v>6201</v>
      </c>
      <c r="B51" t="str">
        <f>VLOOKUP($A51,[1]TB!A43:E96,2,FALSE)</f>
        <v>Annual Partner Meeting in Cambodia</v>
      </c>
      <c r="C51" s="303">
        <f>VLOOKUP(A51,[1]TB!A50:E101,3,FALSE)</f>
        <v>2527.27</v>
      </c>
      <c r="F51" s="233">
        <f t="shared" si="0"/>
        <v>10323897.949999999</v>
      </c>
      <c r="G51" s="252"/>
      <c r="I51" s="281">
        <f t="shared" si="1"/>
        <v>10323897.949999999</v>
      </c>
      <c r="J51" s="252"/>
      <c r="K51" s="252"/>
    </row>
    <row r="52" spans="1:11">
      <c r="A52" s="4">
        <v>6204</v>
      </c>
      <c r="B52" t="str">
        <f>VLOOKUP($A52,[1]TB!A44:E97,2,FALSE)</f>
        <v>CR &amp; CP Trainings</v>
      </c>
      <c r="C52" s="303">
        <f>VLOOKUP(A52,[1]TB!A51:E102,3,FALSE)</f>
        <v>2128.31</v>
      </c>
      <c r="F52" s="233">
        <f t="shared" si="0"/>
        <v>8694146.3499999996</v>
      </c>
      <c r="G52" s="252"/>
      <c r="I52" s="281">
        <f t="shared" si="1"/>
        <v>8694146.3499999996</v>
      </c>
      <c r="J52" s="252"/>
      <c r="K52" s="252"/>
    </row>
    <row r="53" spans="1:11">
      <c r="A53" s="4">
        <v>6207</v>
      </c>
      <c r="B53" t="str">
        <f>VLOOKUP($A53,[1]TB!A45:E98,2,FALSE)</f>
        <v>Women Forum</v>
      </c>
      <c r="C53" s="303">
        <f>VLOOKUP(A53,[1]TB!A52:E103,3,FALSE)</f>
        <v>4955.87</v>
      </c>
      <c r="F53" s="233">
        <f t="shared" si="0"/>
        <v>20244728.949999999</v>
      </c>
      <c r="G53" s="252"/>
      <c r="I53" s="317">
        <f t="shared" si="1"/>
        <v>20244728.949999999</v>
      </c>
      <c r="J53" s="252"/>
      <c r="K53" s="252"/>
    </row>
    <row r="54" spans="1:11">
      <c r="A54" s="4">
        <v>6208</v>
      </c>
      <c r="B54" t="str">
        <f>VLOOKUP($A54,[1]TB!A46:E99,2,FALSE)</f>
        <v>Complain &amp; Response Mechanism</v>
      </c>
      <c r="C54" s="303">
        <f>VLOOKUP(A54,[1]TB!A53:E104,3,FALSE)</f>
        <v>818.18</v>
      </c>
      <c r="F54" s="233">
        <f t="shared" si="0"/>
        <v>3342265.3</v>
      </c>
      <c r="G54" s="252"/>
      <c r="I54" s="317">
        <f t="shared" si="1"/>
        <v>3342265.3</v>
      </c>
      <c r="J54" s="252"/>
      <c r="K54" s="252"/>
    </row>
    <row r="55" spans="1:11">
      <c r="A55" s="4">
        <v>6210</v>
      </c>
      <c r="B55" t="str">
        <f>VLOOKUP($A55,[1]TB!A47:E100,2,FALSE)</f>
        <v>Unplan for IPOs Capacity Development</v>
      </c>
      <c r="C55" s="303">
        <f>VLOOKUP(A55,[1]TB!A54:E105,3,FALSE)</f>
        <v>20.5</v>
      </c>
      <c r="F55" s="233">
        <f t="shared" si="0"/>
        <v>83742.5</v>
      </c>
      <c r="G55" s="252"/>
      <c r="H55" s="248"/>
      <c r="I55" s="317">
        <f t="shared" si="1"/>
        <v>83742.5</v>
      </c>
      <c r="K55" s="249"/>
    </row>
    <row r="56" spans="1:11">
      <c r="A56" s="266"/>
      <c r="C56" s="303"/>
      <c r="F56" s="274"/>
      <c r="G56" s="252"/>
      <c r="I56" s="289"/>
      <c r="J56" s="249">
        <f>SUM(I12:I56)</f>
        <v>946603610.35000014</v>
      </c>
      <c r="K56" s="302">
        <f>K12+K18+K31</f>
        <v>946603.61034999997</v>
      </c>
    </row>
    <row r="57" spans="1:11">
      <c r="A57" s="267"/>
      <c r="B57" s="268" t="s">
        <v>362</v>
      </c>
      <c r="C57" s="269"/>
      <c r="D57" s="248">
        <f>SUM(C12:C56)</f>
        <v>231726.71</v>
      </c>
      <c r="G57" s="249">
        <f>SUM(F12:F56)</f>
        <v>946603610.35000014</v>
      </c>
      <c r="H57" s="302"/>
    </row>
    <row r="58" spans="1:11" ht="15" thickBot="1">
      <c r="D58" s="319"/>
    </row>
    <row r="59" spans="1:11" ht="15.6" thickTop="1" thickBot="1">
      <c r="B59" s="238" t="s">
        <v>363</v>
      </c>
      <c r="D59" s="271">
        <f>D9-D57</f>
        <v>18586.5</v>
      </c>
      <c r="G59" s="316">
        <f>G9-G57</f>
        <v>75925852.499999881</v>
      </c>
      <c r="J59" s="316">
        <f>J9-J56</f>
        <v>75925852.499999881</v>
      </c>
      <c r="K59" s="320">
        <f>K9-K56</f>
        <v>75925.852500000037</v>
      </c>
    </row>
    <row r="60" spans="1:11">
      <c r="H60" s="261"/>
    </row>
    <row r="75" spans="2:8">
      <c r="H75" s="272"/>
    </row>
    <row r="76" spans="2:8">
      <c r="H76" s="272"/>
    </row>
    <row r="77" spans="2:8">
      <c r="B77" s="238"/>
      <c r="D77" s="310"/>
    </row>
    <row r="78" spans="2:8">
      <c r="D78" s="310"/>
    </row>
  </sheetData>
  <mergeCells count="2">
    <mergeCell ref="C5:D5"/>
    <mergeCell ref="L11:M11"/>
  </mergeCells>
  <pageMargins left="0.45" right="0" top="0.75" bottom="0.75" header="0.3" footer="0.3"/>
  <pageSetup paperSize="9" orientation="landscape"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A99859-DDCF-4B7A-9D81-B0BB3404C789}">
  <dimension ref="A1:M35"/>
  <sheetViews>
    <sheetView topLeftCell="A3" workbookViewId="0">
      <selection activeCell="D40" sqref="D40"/>
    </sheetView>
  </sheetViews>
  <sheetFormatPr defaultRowHeight="14.4"/>
  <cols>
    <col min="1" max="1" width="5.44140625" style="233" customWidth="1"/>
    <col min="2" max="2" width="27" style="233" customWidth="1"/>
    <col min="3" max="3" width="10.5546875" style="233" bestFit="1" customWidth="1"/>
    <col min="4" max="4" width="10.44140625" style="233" bestFit="1" customWidth="1"/>
    <col min="5" max="5" width="10.88671875" style="233" customWidth="1"/>
    <col min="6" max="6" width="1.5546875" style="233" customWidth="1"/>
    <col min="7" max="7" width="12.5546875" style="233" bestFit="1" customWidth="1"/>
    <col min="8" max="8" width="12.33203125" style="233" bestFit="1" customWidth="1"/>
    <col min="9" max="9" width="10.5546875" style="233" bestFit="1" customWidth="1"/>
    <col min="10" max="10" width="11.88671875" bestFit="1" customWidth="1"/>
    <col min="258" max="258" width="4.44140625" bestFit="1" customWidth="1"/>
    <col min="259" max="259" width="27.88671875" bestFit="1" customWidth="1"/>
    <col min="260" max="261" width="10.33203125" bestFit="1" customWidth="1"/>
    <col min="262" max="262" width="3.5546875" customWidth="1"/>
    <col min="263" max="263" width="14.6640625" customWidth="1"/>
    <col min="264" max="264" width="11.6640625" bestFit="1" customWidth="1"/>
    <col min="265" max="265" width="12.33203125" bestFit="1" customWidth="1"/>
    <col min="266" max="266" width="11.88671875" bestFit="1" customWidth="1"/>
    <col min="514" max="514" width="4.44140625" bestFit="1" customWidth="1"/>
    <col min="515" max="515" width="27.88671875" bestFit="1" customWidth="1"/>
    <col min="516" max="517" width="10.33203125" bestFit="1" customWidth="1"/>
    <col min="518" max="518" width="3.5546875" customWidth="1"/>
    <col min="519" max="519" width="14.6640625" customWidth="1"/>
    <col min="520" max="520" width="11.6640625" bestFit="1" customWidth="1"/>
    <col min="521" max="521" width="12.33203125" bestFit="1" customWidth="1"/>
    <col min="522" max="522" width="11.88671875" bestFit="1" customWidth="1"/>
    <col min="770" max="770" width="4.44140625" bestFit="1" customWidth="1"/>
    <col min="771" max="771" width="27.88671875" bestFit="1" customWidth="1"/>
    <col min="772" max="773" width="10.33203125" bestFit="1" customWidth="1"/>
    <col min="774" max="774" width="3.5546875" customWidth="1"/>
    <col min="775" max="775" width="14.6640625" customWidth="1"/>
    <col min="776" max="776" width="11.6640625" bestFit="1" customWidth="1"/>
    <col min="777" max="777" width="12.33203125" bestFit="1" customWidth="1"/>
    <col min="778" max="778" width="11.88671875" bestFit="1" customWidth="1"/>
    <col min="1026" max="1026" width="4.44140625" bestFit="1" customWidth="1"/>
    <col min="1027" max="1027" width="27.88671875" bestFit="1" customWidth="1"/>
    <col min="1028" max="1029" width="10.33203125" bestFit="1" customWidth="1"/>
    <col min="1030" max="1030" width="3.5546875" customWidth="1"/>
    <col min="1031" max="1031" width="14.6640625" customWidth="1"/>
    <col min="1032" max="1032" width="11.6640625" bestFit="1" customWidth="1"/>
    <col min="1033" max="1033" width="12.33203125" bestFit="1" customWidth="1"/>
    <col min="1034" max="1034" width="11.88671875" bestFit="1" customWidth="1"/>
    <col min="1282" max="1282" width="4.44140625" bestFit="1" customWidth="1"/>
    <col min="1283" max="1283" width="27.88671875" bestFit="1" customWidth="1"/>
    <col min="1284" max="1285" width="10.33203125" bestFit="1" customWidth="1"/>
    <col min="1286" max="1286" width="3.5546875" customWidth="1"/>
    <col min="1287" max="1287" width="14.6640625" customWidth="1"/>
    <col min="1288" max="1288" width="11.6640625" bestFit="1" customWidth="1"/>
    <col min="1289" max="1289" width="12.33203125" bestFit="1" customWidth="1"/>
    <col min="1290" max="1290" width="11.88671875" bestFit="1" customWidth="1"/>
    <col min="1538" max="1538" width="4.44140625" bestFit="1" customWidth="1"/>
    <col min="1539" max="1539" width="27.88671875" bestFit="1" customWidth="1"/>
    <col min="1540" max="1541" width="10.33203125" bestFit="1" customWidth="1"/>
    <col min="1542" max="1542" width="3.5546875" customWidth="1"/>
    <col min="1543" max="1543" width="14.6640625" customWidth="1"/>
    <col min="1544" max="1544" width="11.6640625" bestFit="1" customWidth="1"/>
    <col min="1545" max="1545" width="12.33203125" bestFit="1" customWidth="1"/>
    <col min="1546" max="1546" width="11.88671875" bestFit="1" customWidth="1"/>
    <col min="1794" max="1794" width="4.44140625" bestFit="1" customWidth="1"/>
    <col min="1795" max="1795" width="27.88671875" bestFit="1" customWidth="1"/>
    <col min="1796" max="1797" width="10.33203125" bestFit="1" customWidth="1"/>
    <col min="1798" max="1798" width="3.5546875" customWidth="1"/>
    <col min="1799" max="1799" width="14.6640625" customWidth="1"/>
    <col min="1800" max="1800" width="11.6640625" bestFit="1" customWidth="1"/>
    <col min="1801" max="1801" width="12.33203125" bestFit="1" customWidth="1"/>
    <col min="1802" max="1802" width="11.88671875" bestFit="1" customWidth="1"/>
    <col min="2050" max="2050" width="4.44140625" bestFit="1" customWidth="1"/>
    <col min="2051" max="2051" width="27.88671875" bestFit="1" customWidth="1"/>
    <col min="2052" max="2053" width="10.33203125" bestFit="1" customWidth="1"/>
    <col min="2054" max="2054" width="3.5546875" customWidth="1"/>
    <col min="2055" max="2055" width="14.6640625" customWidth="1"/>
    <col min="2056" max="2056" width="11.6640625" bestFit="1" customWidth="1"/>
    <col min="2057" max="2057" width="12.33203125" bestFit="1" customWidth="1"/>
    <col min="2058" max="2058" width="11.88671875" bestFit="1" customWidth="1"/>
    <col min="2306" max="2306" width="4.44140625" bestFit="1" customWidth="1"/>
    <col min="2307" max="2307" width="27.88671875" bestFit="1" customWidth="1"/>
    <col min="2308" max="2309" width="10.33203125" bestFit="1" customWidth="1"/>
    <col min="2310" max="2310" width="3.5546875" customWidth="1"/>
    <col min="2311" max="2311" width="14.6640625" customWidth="1"/>
    <col min="2312" max="2312" width="11.6640625" bestFit="1" customWidth="1"/>
    <col min="2313" max="2313" width="12.33203125" bestFit="1" customWidth="1"/>
    <col min="2314" max="2314" width="11.88671875" bestFit="1" customWidth="1"/>
    <col min="2562" max="2562" width="4.44140625" bestFit="1" customWidth="1"/>
    <col min="2563" max="2563" width="27.88671875" bestFit="1" customWidth="1"/>
    <col min="2564" max="2565" width="10.33203125" bestFit="1" customWidth="1"/>
    <col min="2566" max="2566" width="3.5546875" customWidth="1"/>
    <col min="2567" max="2567" width="14.6640625" customWidth="1"/>
    <col min="2568" max="2568" width="11.6640625" bestFit="1" customWidth="1"/>
    <col min="2569" max="2569" width="12.33203125" bestFit="1" customWidth="1"/>
    <col min="2570" max="2570" width="11.88671875" bestFit="1" customWidth="1"/>
    <col min="2818" max="2818" width="4.44140625" bestFit="1" customWidth="1"/>
    <col min="2819" max="2819" width="27.88671875" bestFit="1" customWidth="1"/>
    <col min="2820" max="2821" width="10.33203125" bestFit="1" customWidth="1"/>
    <col min="2822" max="2822" width="3.5546875" customWidth="1"/>
    <col min="2823" max="2823" width="14.6640625" customWidth="1"/>
    <col min="2824" max="2824" width="11.6640625" bestFit="1" customWidth="1"/>
    <col min="2825" max="2825" width="12.33203125" bestFit="1" customWidth="1"/>
    <col min="2826" max="2826" width="11.88671875" bestFit="1" customWidth="1"/>
    <col min="3074" max="3074" width="4.44140625" bestFit="1" customWidth="1"/>
    <col min="3075" max="3075" width="27.88671875" bestFit="1" customWidth="1"/>
    <col min="3076" max="3077" width="10.33203125" bestFit="1" customWidth="1"/>
    <col min="3078" max="3078" width="3.5546875" customWidth="1"/>
    <col min="3079" max="3079" width="14.6640625" customWidth="1"/>
    <col min="3080" max="3080" width="11.6640625" bestFit="1" customWidth="1"/>
    <col min="3081" max="3081" width="12.33203125" bestFit="1" customWidth="1"/>
    <col min="3082" max="3082" width="11.88671875" bestFit="1" customWidth="1"/>
    <col min="3330" max="3330" width="4.44140625" bestFit="1" customWidth="1"/>
    <col min="3331" max="3331" width="27.88671875" bestFit="1" customWidth="1"/>
    <col min="3332" max="3333" width="10.33203125" bestFit="1" customWidth="1"/>
    <col min="3334" max="3334" width="3.5546875" customWidth="1"/>
    <col min="3335" max="3335" width="14.6640625" customWidth="1"/>
    <col min="3336" max="3336" width="11.6640625" bestFit="1" customWidth="1"/>
    <col min="3337" max="3337" width="12.33203125" bestFit="1" customWidth="1"/>
    <col min="3338" max="3338" width="11.88671875" bestFit="1" customWidth="1"/>
    <col min="3586" max="3586" width="4.44140625" bestFit="1" customWidth="1"/>
    <col min="3587" max="3587" width="27.88671875" bestFit="1" customWidth="1"/>
    <col min="3588" max="3589" width="10.33203125" bestFit="1" customWidth="1"/>
    <col min="3590" max="3590" width="3.5546875" customWidth="1"/>
    <col min="3591" max="3591" width="14.6640625" customWidth="1"/>
    <col min="3592" max="3592" width="11.6640625" bestFit="1" customWidth="1"/>
    <col min="3593" max="3593" width="12.33203125" bestFit="1" customWidth="1"/>
    <col min="3594" max="3594" width="11.88671875" bestFit="1" customWidth="1"/>
    <col min="3842" max="3842" width="4.44140625" bestFit="1" customWidth="1"/>
    <col min="3843" max="3843" width="27.88671875" bestFit="1" customWidth="1"/>
    <col min="3844" max="3845" width="10.33203125" bestFit="1" customWidth="1"/>
    <col min="3846" max="3846" width="3.5546875" customWidth="1"/>
    <col min="3847" max="3847" width="14.6640625" customWidth="1"/>
    <col min="3848" max="3848" width="11.6640625" bestFit="1" customWidth="1"/>
    <col min="3849" max="3849" width="12.33203125" bestFit="1" customWidth="1"/>
    <col min="3850" max="3850" width="11.88671875" bestFit="1" customWidth="1"/>
    <col min="4098" max="4098" width="4.44140625" bestFit="1" customWidth="1"/>
    <col min="4099" max="4099" width="27.88671875" bestFit="1" customWidth="1"/>
    <col min="4100" max="4101" width="10.33203125" bestFit="1" customWidth="1"/>
    <col min="4102" max="4102" width="3.5546875" customWidth="1"/>
    <col min="4103" max="4103" width="14.6640625" customWidth="1"/>
    <col min="4104" max="4104" width="11.6640625" bestFit="1" customWidth="1"/>
    <col min="4105" max="4105" width="12.33203125" bestFit="1" customWidth="1"/>
    <col min="4106" max="4106" width="11.88671875" bestFit="1" customWidth="1"/>
    <col min="4354" max="4354" width="4.44140625" bestFit="1" customWidth="1"/>
    <col min="4355" max="4355" width="27.88671875" bestFit="1" customWidth="1"/>
    <col min="4356" max="4357" width="10.33203125" bestFit="1" customWidth="1"/>
    <col min="4358" max="4358" width="3.5546875" customWidth="1"/>
    <col min="4359" max="4359" width="14.6640625" customWidth="1"/>
    <col min="4360" max="4360" width="11.6640625" bestFit="1" customWidth="1"/>
    <col min="4361" max="4361" width="12.33203125" bestFit="1" customWidth="1"/>
    <col min="4362" max="4362" width="11.88671875" bestFit="1" customWidth="1"/>
    <col min="4610" max="4610" width="4.44140625" bestFit="1" customWidth="1"/>
    <col min="4611" max="4611" width="27.88671875" bestFit="1" customWidth="1"/>
    <col min="4612" max="4613" width="10.33203125" bestFit="1" customWidth="1"/>
    <col min="4614" max="4614" width="3.5546875" customWidth="1"/>
    <col min="4615" max="4615" width="14.6640625" customWidth="1"/>
    <col min="4616" max="4616" width="11.6640625" bestFit="1" customWidth="1"/>
    <col min="4617" max="4617" width="12.33203125" bestFit="1" customWidth="1"/>
    <col min="4618" max="4618" width="11.88671875" bestFit="1" customWidth="1"/>
    <col min="4866" max="4866" width="4.44140625" bestFit="1" customWidth="1"/>
    <col min="4867" max="4867" width="27.88671875" bestFit="1" customWidth="1"/>
    <col min="4868" max="4869" width="10.33203125" bestFit="1" customWidth="1"/>
    <col min="4870" max="4870" width="3.5546875" customWidth="1"/>
    <col min="4871" max="4871" width="14.6640625" customWidth="1"/>
    <col min="4872" max="4872" width="11.6640625" bestFit="1" customWidth="1"/>
    <col min="4873" max="4873" width="12.33203125" bestFit="1" customWidth="1"/>
    <col min="4874" max="4874" width="11.88671875" bestFit="1" customWidth="1"/>
    <col min="5122" max="5122" width="4.44140625" bestFit="1" customWidth="1"/>
    <col min="5123" max="5123" width="27.88671875" bestFit="1" customWidth="1"/>
    <col min="5124" max="5125" width="10.33203125" bestFit="1" customWidth="1"/>
    <col min="5126" max="5126" width="3.5546875" customWidth="1"/>
    <col min="5127" max="5127" width="14.6640625" customWidth="1"/>
    <col min="5128" max="5128" width="11.6640625" bestFit="1" customWidth="1"/>
    <col min="5129" max="5129" width="12.33203125" bestFit="1" customWidth="1"/>
    <col min="5130" max="5130" width="11.88671875" bestFit="1" customWidth="1"/>
    <col min="5378" max="5378" width="4.44140625" bestFit="1" customWidth="1"/>
    <col min="5379" max="5379" width="27.88671875" bestFit="1" customWidth="1"/>
    <col min="5380" max="5381" width="10.33203125" bestFit="1" customWidth="1"/>
    <col min="5382" max="5382" width="3.5546875" customWidth="1"/>
    <col min="5383" max="5383" width="14.6640625" customWidth="1"/>
    <col min="5384" max="5384" width="11.6640625" bestFit="1" customWidth="1"/>
    <col min="5385" max="5385" width="12.33203125" bestFit="1" customWidth="1"/>
    <col min="5386" max="5386" width="11.88671875" bestFit="1" customWidth="1"/>
    <col min="5634" max="5634" width="4.44140625" bestFit="1" customWidth="1"/>
    <col min="5635" max="5635" width="27.88671875" bestFit="1" customWidth="1"/>
    <col min="5636" max="5637" width="10.33203125" bestFit="1" customWidth="1"/>
    <col min="5638" max="5638" width="3.5546875" customWidth="1"/>
    <col min="5639" max="5639" width="14.6640625" customWidth="1"/>
    <col min="5640" max="5640" width="11.6640625" bestFit="1" customWidth="1"/>
    <col min="5641" max="5641" width="12.33203125" bestFit="1" customWidth="1"/>
    <col min="5642" max="5642" width="11.88671875" bestFit="1" customWidth="1"/>
    <col min="5890" max="5890" width="4.44140625" bestFit="1" customWidth="1"/>
    <col min="5891" max="5891" width="27.88671875" bestFit="1" customWidth="1"/>
    <col min="5892" max="5893" width="10.33203125" bestFit="1" customWidth="1"/>
    <col min="5894" max="5894" width="3.5546875" customWidth="1"/>
    <col min="5895" max="5895" width="14.6640625" customWidth="1"/>
    <col min="5896" max="5896" width="11.6640625" bestFit="1" customWidth="1"/>
    <col min="5897" max="5897" width="12.33203125" bestFit="1" customWidth="1"/>
    <col min="5898" max="5898" width="11.88671875" bestFit="1" customWidth="1"/>
    <col min="6146" max="6146" width="4.44140625" bestFit="1" customWidth="1"/>
    <col min="6147" max="6147" width="27.88671875" bestFit="1" customWidth="1"/>
    <col min="6148" max="6149" width="10.33203125" bestFit="1" customWidth="1"/>
    <col min="6150" max="6150" width="3.5546875" customWidth="1"/>
    <col min="6151" max="6151" width="14.6640625" customWidth="1"/>
    <col min="6152" max="6152" width="11.6640625" bestFit="1" customWidth="1"/>
    <col min="6153" max="6153" width="12.33203125" bestFit="1" customWidth="1"/>
    <col min="6154" max="6154" width="11.88671875" bestFit="1" customWidth="1"/>
    <col min="6402" max="6402" width="4.44140625" bestFit="1" customWidth="1"/>
    <col min="6403" max="6403" width="27.88671875" bestFit="1" customWidth="1"/>
    <col min="6404" max="6405" width="10.33203125" bestFit="1" customWidth="1"/>
    <col min="6406" max="6406" width="3.5546875" customWidth="1"/>
    <col min="6407" max="6407" width="14.6640625" customWidth="1"/>
    <col min="6408" max="6408" width="11.6640625" bestFit="1" customWidth="1"/>
    <col min="6409" max="6409" width="12.33203125" bestFit="1" customWidth="1"/>
    <col min="6410" max="6410" width="11.88671875" bestFit="1" customWidth="1"/>
    <col min="6658" max="6658" width="4.44140625" bestFit="1" customWidth="1"/>
    <col min="6659" max="6659" width="27.88671875" bestFit="1" customWidth="1"/>
    <col min="6660" max="6661" width="10.33203125" bestFit="1" customWidth="1"/>
    <col min="6662" max="6662" width="3.5546875" customWidth="1"/>
    <col min="6663" max="6663" width="14.6640625" customWidth="1"/>
    <col min="6664" max="6664" width="11.6640625" bestFit="1" customWidth="1"/>
    <col min="6665" max="6665" width="12.33203125" bestFit="1" customWidth="1"/>
    <col min="6666" max="6666" width="11.88671875" bestFit="1" customWidth="1"/>
    <col min="6914" max="6914" width="4.44140625" bestFit="1" customWidth="1"/>
    <col min="6915" max="6915" width="27.88671875" bestFit="1" customWidth="1"/>
    <col min="6916" max="6917" width="10.33203125" bestFit="1" customWidth="1"/>
    <col min="6918" max="6918" width="3.5546875" customWidth="1"/>
    <col min="6919" max="6919" width="14.6640625" customWidth="1"/>
    <col min="6920" max="6920" width="11.6640625" bestFit="1" customWidth="1"/>
    <col min="6921" max="6921" width="12.33203125" bestFit="1" customWidth="1"/>
    <col min="6922" max="6922" width="11.88671875" bestFit="1" customWidth="1"/>
    <col min="7170" max="7170" width="4.44140625" bestFit="1" customWidth="1"/>
    <col min="7171" max="7171" width="27.88671875" bestFit="1" customWidth="1"/>
    <col min="7172" max="7173" width="10.33203125" bestFit="1" customWidth="1"/>
    <col min="7174" max="7174" width="3.5546875" customWidth="1"/>
    <col min="7175" max="7175" width="14.6640625" customWidth="1"/>
    <col min="7176" max="7176" width="11.6640625" bestFit="1" customWidth="1"/>
    <col min="7177" max="7177" width="12.33203125" bestFit="1" customWidth="1"/>
    <col min="7178" max="7178" width="11.88671875" bestFit="1" customWidth="1"/>
    <col min="7426" max="7426" width="4.44140625" bestFit="1" customWidth="1"/>
    <col min="7427" max="7427" width="27.88671875" bestFit="1" customWidth="1"/>
    <col min="7428" max="7429" width="10.33203125" bestFit="1" customWidth="1"/>
    <col min="7430" max="7430" width="3.5546875" customWidth="1"/>
    <col min="7431" max="7431" width="14.6640625" customWidth="1"/>
    <col min="7432" max="7432" width="11.6640625" bestFit="1" customWidth="1"/>
    <col min="7433" max="7433" width="12.33203125" bestFit="1" customWidth="1"/>
    <col min="7434" max="7434" width="11.88671875" bestFit="1" customWidth="1"/>
    <col min="7682" max="7682" width="4.44140625" bestFit="1" customWidth="1"/>
    <col min="7683" max="7683" width="27.88671875" bestFit="1" customWidth="1"/>
    <col min="7684" max="7685" width="10.33203125" bestFit="1" customWidth="1"/>
    <col min="7686" max="7686" width="3.5546875" customWidth="1"/>
    <col min="7687" max="7687" width="14.6640625" customWidth="1"/>
    <col min="7688" max="7688" width="11.6640625" bestFit="1" customWidth="1"/>
    <col min="7689" max="7689" width="12.33203125" bestFit="1" customWidth="1"/>
    <col min="7690" max="7690" width="11.88671875" bestFit="1" customWidth="1"/>
    <col min="7938" max="7938" width="4.44140625" bestFit="1" customWidth="1"/>
    <col min="7939" max="7939" width="27.88671875" bestFit="1" customWidth="1"/>
    <col min="7940" max="7941" width="10.33203125" bestFit="1" customWidth="1"/>
    <col min="7942" max="7942" width="3.5546875" customWidth="1"/>
    <col min="7943" max="7943" width="14.6640625" customWidth="1"/>
    <col min="7944" max="7944" width="11.6640625" bestFit="1" customWidth="1"/>
    <col min="7945" max="7945" width="12.33203125" bestFit="1" customWidth="1"/>
    <col min="7946" max="7946" width="11.88671875" bestFit="1" customWidth="1"/>
    <col min="8194" max="8194" width="4.44140625" bestFit="1" customWidth="1"/>
    <col min="8195" max="8195" width="27.88671875" bestFit="1" customWidth="1"/>
    <col min="8196" max="8197" width="10.33203125" bestFit="1" customWidth="1"/>
    <col min="8198" max="8198" width="3.5546875" customWidth="1"/>
    <col min="8199" max="8199" width="14.6640625" customWidth="1"/>
    <col min="8200" max="8200" width="11.6640625" bestFit="1" customWidth="1"/>
    <col min="8201" max="8201" width="12.33203125" bestFit="1" customWidth="1"/>
    <col min="8202" max="8202" width="11.88671875" bestFit="1" customWidth="1"/>
    <col min="8450" max="8450" width="4.44140625" bestFit="1" customWidth="1"/>
    <col min="8451" max="8451" width="27.88671875" bestFit="1" customWidth="1"/>
    <col min="8452" max="8453" width="10.33203125" bestFit="1" customWidth="1"/>
    <col min="8454" max="8454" width="3.5546875" customWidth="1"/>
    <col min="8455" max="8455" width="14.6640625" customWidth="1"/>
    <col min="8456" max="8456" width="11.6640625" bestFit="1" customWidth="1"/>
    <col min="8457" max="8457" width="12.33203125" bestFit="1" customWidth="1"/>
    <col min="8458" max="8458" width="11.88671875" bestFit="1" customWidth="1"/>
    <col min="8706" max="8706" width="4.44140625" bestFit="1" customWidth="1"/>
    <col min="8707" max="8707" width="27.88671875" bestFit="1" customWidth="1"/>
    <col min="8708" max="8709" width="10.33203125" bestFit="1" customWidth="1"/>
    <col min="8710" max="8710" width="3.5546875" customWidth="1"/>
    <col min="8711" max="8711" width="14.6640625" customWidth="1"/>
    <col min="8712" max="8712" width="11.6640625" bestFit="1" customWidth="1"/>
    <col min="8713" max="8713" width="12.33203125" bestFit="1" customWidth="1"/>
    <col min="8714" max="8714" width="11.88671875" bestFit="1" customWidth="1"/>
    <col min="8962" max="8962" width="4.44140625" bestFit="1" customWidth="1"/>
    <col min="8963" max="8963" width="27.88671875" bestFit="1" customWidth="1"/>
    <col min="8964" max="8965" width="10.33203125" bestFit="1" customWidth="1"/>
    <col min="8966" max="8966" width="3.5546875" customWidth="1"/>
    <col min="8967" max="8967" width="14.6640625" customWidth="1"/>
    <col min="8968" max="8968" width="11.6640625" bestFit="1" customWidth="1"/>
    <col min="8969" max="8969" width="12.33203125" bestFit="1" customWidth="1"/>
    <col min="8970" max="8970" width="11.88671875" bestFit="1" customWidth="1"/>
    <col min="9218" max="9218" width="4.44140625" bestFit="1" customWidth="1"/>
    <col min="9219" max="9219" width="27.88671875" bestFit="1" customWidth="1"/>
    <col min="9220" max="9221" width="10.33203125" bestFit="1" customWidth="1"/>
    <col min="9222" max="9222" width="3.5546875" customWidth="1"/>
    <col min="9223" max="9223" width="14.6640625" customWidth="1"/>
    <col min="9224" max="9224" width="11.6640625" bestFit="1" customWidth="1"/>
    <col min="9225" max="9225" width="12.33203125" bestFit="1" customWidth="1"/>
    <col min="9226" max="9226" width="11.88671875" bestFit="1" customWidth="1"/>
    <col min="9474" max="9474" width="4.44140625" bestFit="1" customWidth="1"/>
    <col min="9475" max="9475" width="27.88671875" bestFit="1" customWidth="1"/>
    <col min="9476" max="9477" width="10.33203125" bestFit="1" customWidth="1"/>
    <col min="9478" max="9478" width="3.5546875" customWidth="1"/>
    <col min="9479" max="9479" width="14.6640625" customWidth="1"/>
    <col min="9480" max="9480" width="11.6640625" bestFit="1" customWidth="1"/>
    <col min="9481" max="9481" width="12.33203125" bestFit="1" customWidth="1"/>
    <col min="9482" max="9482" width="11.88671875" bestFit="1" customWidth="1"/>
    <col min="9730" max="9730" width="4.44140625" bestFit="1" customWidth="1"/>
    <col min="9731" max="9731" width="27.88671875" bestFit="1" customWidth="1"/>
    <col min="9732" max="9733" width="10.33203125" bestFit="1" customWidth="1"/>
    <col min="9734" max="9734" width="3.5546875" customWidth="1"/>
    <col min="9735" max="9735" width="14.6640625" customWidth="1"/>
    <col min="9736" max="9736" width="11.6640625" bestFit="1" customWidth="1"/>
    <col min="9737" max="9737" width="12.33203125" bestFit="1" customWidth="1"/>
    <col min="9738" max="9738" width="11.88671875" bestFit="1" customWidth="1"/>
    <col min="9986" max="9986" width="4.44140625" bestFit="1" customWidth="1"/>
    <col min="9987" max="9987" width="27.88671875" bestFit="1" customWidth="1"/>
    <col min="9988" max="9989" width="10.33203125" bestFit="1" customWidth="1"/>
    <col min="9990" max="9990" width="3.5546875" customWidth="1"/>
    <col min="9991" max="9991" width="14.6640625" customWidth="1"/>
    <col min="9992" max="9992" width="11.6640625" bestFit="1" customWidth="1"/>
    <col min="9993" max="9993" width="12.33203125" bestFit="1" customWidth="1"/>
    <col min="9994" max="9994" width="11.88671875" bestFit="1" customWidth="1"/>
    <col min="10242" max="10242" width="4.44140625" bestFit="1" customWidth="1"/>
    <col min="10243" max="10243" width="27.88671875" bestFit="1" customWidth="1"/>
    <col min="10244" max="10245" width="10.33203125" bestFit="1" customWidth="1"/>
    <col min="10246" max="10246" width="3.5546875" customWidth="1"/>
    <col min="10247" max="10247" width="14.6640625" customWidth="1"/>
    <col min="10248" max="10248" width="11.6640625" bestFit="1" customWidth="1"/>
    <col min="10249" max="10249" width="12.33203125" bestFit="1" customWidth="1"/>
    <col min="10250" max="10250" width="11.88671875" bestFit="1" customWidth="1"/>
    <col min="10498" max="10498" width="4.44140625" bestFit="1" customWidth="1"/>
    <col min="10499" max="10499" width="27.88671875" bestFit="1" customWidth="1"/>
    <col min="10500" max="10501" width="10.33203125" bestFit="1" customWidth="1"/>
    <col min="10502" max="10502" width="3.5546875" customWidth="1"/>
    <col min="10503" max="10503" width="14.6640625" customWidth="1"/>
    <col min="10504" max="10504" width="11.6640625" bestFit="1" customWidth="1"/>
    <col min="10505" max="10505" width="12.33203125" bestFit="1" customWidth="1"/>
    <col min="10506" max="10506" width="11.88671875" bestFit="1" customWidth="1"/>
    <col min="10754" max="10754" width="4.44140625" bestFit="1" customWidth="1"/>
    <col min="10755" max="10755" width="27.88671875" bestFit="1" customWidth="1"/>
    <col min="10756" max="10757" width="10.33203125" bestFit="1" customWidth="1"/>
    <col min="10758" max="10758" width="3.5546875" customWidth="1"/>
    <col min="10759" max="10759" width="14.6640625" customWidth="1"/>
    <col min="10760" max="10760" width="11.6640625" bestFit="1" customWidth="1"/>
    <col min="10761" max="10761" width="12.33203125" bestFit="1" customWidth="1"/>
    <col min="10762" max="10762" width="11.88671875" bestFit="1" customWidth="1"/>
    <col min="11010" max="11010" width="4.44140625" bestFit="1" customWidth="1"/>
    <col min="11011" max="11011" width="27.88671875" bestFit="1" customWidth="1"/>
    <col min="11012" max="11013" width="10.33203125" bestFit="1" customWidth="1"/>
    <col min="11014" max="11014" width="3.5546875" customWidth="1"/>
    <col min="11015" max="11015" width="14.6640625" customWidth="1"/>
    <col min="11016" max="11016" width="11.6640625" bestFit="1" customWidth="1"/>
    <col min="11017" max="11017" width="12.33203125" bestFit="1" customWidth="1"/>
    <col min="11018" max="11018" width="11.88671875" bestFit="1" customWidth="1"/>
    <col min="11266" max="11266" width="4.44140625" bestFit="1" customWidth="1"/>
    <col min="11267" max="11267" width="27.88671875" bestFit="1" customWidth="1"/>
    <col min="11268" max="11269" width="10.33203125" bestFit="1" customWidth="1"/>
    <col min="11270" max="11270" width="3.5546875" customWidth="1"/>
    <col min="11271" max="11271" width="14.6640625" customWidth="1"/>
    <col min="11272" max="11272" width="11.6640625" bestFit="1" customWidth="1"/>
    <col min="11273" max="11273" width="12.33203125" bestFit="1" customWidth="1"/>
    <col min="11274" max="11274" width="11.88671875" bestFit="1" customWidth="1"/>
    <col min="11522" max="11522" width="4.44140625" bestFit="1" customWidth="1"/>
    <col min="11523" max="11523" width="27.88671875" bestFit="1" customWidth="1"/>
    <col min="11524" max="11525" width="10.33203125" bestFit="1" customWidth="1"/>
    <col min="11526" max="11526" width="3.5546875" customWidth="1"/>
    <col min="11527" max="11527" width="14.6640625" customWidth="1"/>
    <col min="11528" max="11528" width="11.6640625" bestFit="1" customWidth="1"/>
    <col min="11529" max="11529" width="12.33203125" bestFit="1" customWidth="1"/>
    <col min="11530" max="11530" width="11.88671875" bestFit="1" customWidth="1"/>
    <col min="11778" max="11778" width="4.44140625" bestFit="1" customWidth="1"/>
    <col min="11779" max="11779" width="27.88671875" bestFit="1" customWidth="1"/>
    <col min="11780" max="11781" width="10.33203125" bestFit="1" customWidth="1"/>
    <col min="11782" max="11782" width="3.5546875" customWidth="1"/>
    <col min="11783" max="11783" width="14.6640625" customWidth="1"/>
    <col min="11784" max="11784" width="11.6640625" bestFit="1" customWidth="1"/>
    <col min="11785" max="11785" width="12.33203125" bestFit="1" customWidth="1"/>
    <col min="11786" max="11786" width="11.88671875" bestFit="1" customWidth="1"/>
    <col min="12034" max="12034" width="4.44140625" bestFit="1" customWidth="1"/>
    <col min="12035" max="12035" width="27.88671875" bestFit="1" customWidth="1"/>
    <col min="12036" max="12037" width="10.33203125" bestFit="1" customWidth="1"/>
    <col min="12038" max="12038" width="3.5546875" customWidth="1"/>
    <col min="12039" max="12039" width="14.6640625" customWidth="1"/>
    <col min="12040" max="12040" width="11.6640625" bestFit="1" customWidth="1"/>
    <col min="12041" max="12041" width="12.33203125" bestFit="1" customWidth="1"/>
    <col min="12042" max="12042" width="11.88671875" bestFit="1" customWidth="1"/>
    <col min="12290" max="12290" width="4.44140625" bestFit="1" customWidth="1"/>
    <col min="12291" max="12291" width="27.88671875" bestFit="1" customWidth="1"/>
    <col min="12292" max="12293" width="10.33203125" bestFit="1" customWidth="1"/>
    <col min="12294" max="12294" width="3.5546875" customWidth="1"/>
    <col min="12295" max="12295" width="14.6640625" customWidth="1"/>
    <col min="12296" max="12296" width="11.6640625" bestFit="1" customWidth="1"/>
    <col min="12297" max="12297" width="12.33203125" bestFit="1" customWidth="1"/>
    <col min="12298" max="12298" width="11.88671875" bestFit="1" customWidth="1"/>
    <col min="12546" max="12546" width="4.44140625" bestFit="1" customWidth="1"/>
    <col min="12547" max="12547" width="27.88671875" bestFit="1" customWidth="1"/>
    <col min="12548" max="12549" width="10.33203125" bestFit="1" customWidth="1"/>
    <col min="12550" max="12550" width="3.5546875" customWidth="1"/>
    <col min="12551" max="12551" width="14.6640625" customWidth="1"/>
    <col min="12552" max="12552" width="11.6640625" bestFit="1" customWidth="1"/>
    <col min="12553" max="12553" width="12.33203125" bestFit="1" customWidth="1"/>
    <col min="12554" max="12554" width="11.88671875" bestFit="1" customWidth="1"/>
    <col min="12802" max="12802" width="4.44140625" bestFit="1" customWidth="1"/>
    <col min="12803" max="12803" width="27.88671875" bestFit="1" customWidth="1"/>
    <col min="12804" max="12805" width="10.33203125" bestFit="1" customWidth="1"/>
    <col min="12806" max="12806" width="3.5546875" customWidth="1"/>
    <col min="12807" max="12807" width="14.6640625" customWidth="1"/>
    <col min="12808" max="12808" width="11.6640625" bestFit="1" customWidth="1"/>
    <col min="12809" max="12809" width="12.33203125" bestFit="1" customWidth="1"/>
    <col min="12810" max="12810" width="11.88671875" bestFit="1" customWidth="1"/>
    <col min="13058" max="13058" width="4.44140625" bestFit="1" customWidth="1"/>
    <col min="13059" max="13059" width="27.88671875" bestFit="1" customWidth="1"/>
    <col min="13060" max="13061" width="10.33203125" bestFit="1" customWidth="1"/>
    <col min="13062" max="13062" width="3.5546875" customWidth="1"/>
    <col min="13063" max="13063" width="14.6640625" customWidth="1"/>
    <col min="13064" max="13064" width="11.6640625" bestFit="1" customWidth="1"/>
    <col min="13065" max="13065" width="12.33203125" bestFit="1" customWidth="1"/>
    <col min="13066" max="13066" width="11.88671875" bestFit="1" customWidth="1"/>
    <col min="13314" max="13314" width="4.44140625" bestFit="1" customWidth="1"/>
    <col min="13315" max="13315" width="27.88671875" bestFit="1" customWidth="1"/>
    <col min="13316" max="13317" width="10.33203125" bestFit="1" customWidth="1"/>
    <col min="13318" max="13318" width="3.5546875" customWidth="1"/>
    <col min="13319" max="13319" width="14.6640625" customWidth="1"/>
    <col min="13320" max="13320" width="11.6640625" bestFit="1" customWidth="1"/>
    <col min="13321" max="13321" width="12.33203125" bestFit="1" customWidth="1"/>
    <col min="13322" max="13322" width="11.88671875" bestFit="1" customWidth="1"/>
    <col min="13570" max="13570" width="4.44140625" bestFit="1" customWidth="1"/>
    <col min="13571" max="13571" width="27.88671875" bestFit="1" customWidth="1"/>
    <col min="13572" max="13573" width="10.33203125" bestFit="1" customWidth="1"/>
    <col min="13574" max="13574" width="3.5546875" customWidth="1"/>
    <col min="13575" max="13575" width="14.6640625" customWidth="1"/>
    <col min="13576" max="13576" width="11.6640625" bestFit="1" customWidth="1"/>
    <col min="13577" max="13577" width="12.33203125" bestFit="1" customWidth="1"/>
    <col min="13578" max="13578" width="11.88671875" bestFit="1" customWidth="1"/>
    <col min="13826" max="13826" width="4.44140625" bestFit="1" customWidth="1"/>
    <col min="13827" max="13827" width="27.88671875" bestFit="1" customWidth="1"/>
    <col min="13828" max="13829" width="10.33203125" bestFit="1" customWidth="1"/>
    <col min="13830" max="13830" width="3.5546875" customWidth="1"/>
    <col min="13831" max="13831" width="14.6640625" customWidth="1"/>
    <col min="13832" max="13832" width="11.6640625" bestFit="1" customWidth="1"/>
    <col min="13833" max="13833" width="12.33203125" bestFit="1" customWidth="1"/>
    <col min="13834" max="13834" width="11.88671875" bestFit="1" customWidth="1"/>
    <col min="14082" max="14082" width="4.44140625" bestFit="1" customWidth="1"/>
    <col min="14083" max="14083" width="27.88671875" bestFit="1" customWidth="1"/>
    <col min="14084" max="14085" width="10.33203125" bestFit="1" customWidth="1"/>
    <col min="14086" max="14086" width="3.5546875" customWidth="1"/>
    <col min="14087" max="14087" width="14.6640625" customWidth="1"/>
    <col min="14088" max="14088" width="11.6640625" bestFit="1" customWidth="1"/>
    <col min="14089" max="14089" width="12.33203125" bestFit="1" customWidth="1"/>
    <col min="14090" max="14090" width="11.88671875" bestFit="1" customWidth="1"/>
    <col min="14338" max="14338" width="4.44140625" bestFit="1" customWidth="1"/>
    <col min="14339" max="14339" width="27.88671875" bestFit="1" customWidth="1"/>
    <col min="14340" max="14341" width="10.33203125" bestFit="1" customWidth="1"/>
    <col min="14342" max="14342" width="3.5546875" customWidth="1"/>
    <col min="14343" max="14343" width="14.6640625" customWidth="1"/>
    <col min="14344" max="14344" width="11.6640625" bestFit="1" customWidth="1"/>
    <col min="14345" max="14345" width="12.33203125" bestFit="1" customWidth="1"/>
    <col min="14346" max="14346" width="11.88671875" bestFit="1" customWidth="1"/>
    <col min="14594" max="14594" width="4.44140625" bestFit="1" customWidth="1"/>
    <col min="14595" max="14595" width="27.88671875" bestFit="1" customWidth="1"/>
    <col min="14596" max="14597" width="10.33203125" bestFit="1" customWidth="1"/>
    <col min="14598" max="14598" width="3.5546875" customWidth="1"/>
    <col min="14599" max="14599" width="14.6640625" customWidth="1"/>
    <col min="14600" max="14600" width="11.6640625" bestFit="1" customWidth="1"/>
    <col min="14601" max="14601" width="12.33203125" bestFit="1" customWidth="1"/>
    <col min="14602" max="14602" width="11.88671875" bestFit="1" customWidth="1"/>
    <col min="14850" max="14850" width="4.44140625" bestFit="1" customWidth="1"/>
    <col min="14851" max="14851" width="27.88671875" bestFit="1" customWidth="1"/>
    <col min="14852" max="14853" width="10.33203125" bestFit="1" customWidth="1"/>
    <col min="14854" max="14854" width="3.5546875" customWidth="1"/>
    <col min="14855" max="14855" width="14.6640625" customWidth="1"/>
    <col min="14856" max="14856" width="11.6640625" bestFit="1" customWidth="1"/>
    <col min="14857" max="14857" width="12.33203125" bestFit="1" customWidth="1"/>
    <col min="14858" max="14858" width="11.88671875" bestFit="1" customWidth="1"/>
    <col min="15106" max="15106" width="4.44140625" bestFit="1" customWidth="1"/>
    <col min="15107" max="15107" width="27.88671875" bestFit="1" customWidth="1"/>
    <col min="15108" max="15109" width="10.33203125" bestFit="1" customWidth="1"/>
    <col min="15110" max="15110" width="3.5546875" customWidth="1"/>
    <col min="15111" max="15111" width="14.6640625" customWidth="1"/>
    <col min="15112" max="15112" width="11.6640625" bestFit="1" customWidth="1"/>
    <col min="15113" max="15113" width="12.33203125" bestFit="1" customWidth="1"/>
    <col min="15114" max="15114" width="11.88671875" bestFit="1" customWidth="1"/>
    <col min="15362" max="15362" width="4.44140625" bestFit="1" customWidth="1"/>
    <col min="15363" max="15363" width="27.88671875" bestFit="1" customWidth="1"/>
    <col min="15364" max="15365" width="10.33203125" bestFit="1" customWidth="1"/>
    <col min="15366" max="15366" width="3.5546875" customWidth="1"/>
    <col min="15367" max="15367" width="14.6640625" customWidth="1"/>
    <col min="15368" max="15368" width="11.6640625" bestFit="1" customWidth="1"/>
    <col min="15369" max="15369" width="12.33203125" bestFit="1" customWidth="1"/>
    <col min="15370" max="15370" width="11.88671875" bestFit="1" customWidth="1"/>
    <col min="15618" max="15618" width="4.44140625" bestFit="1" customWidth="1"/>
    <col min="15619" max="15619" width="27.88671875" bestFit="1" customWidth="1"/>
    <col min="15620" max="15621" width="10.33203125" bestFit="1" customWidth="1"/>
    <col min="15622" max="15622" width="3.5546875" customWidth="1"/>
    <col min="15623" max="15623" width="14.6640625" customWidth="1"/>
    <col min="15624" max="15624" width="11.6640625" bestFit="1" customWidth="1"/>
    <col min="15625" max="15625" width="12.33203125" bestFit="1" customWidth="1"/>
    <col min="15626" max="15626" width="11.88671875" bestFit="1" customWidth="1"/>
    <col min="15874" max="15874" width="4.44140625" bestFit="1" customWidth="1"/>
    <col min="15875" max="15875" width="27.88671875" bestFit="1" customWidth="1"/>
    <col min="15876" max="15877" width="10.33203125" bestFit="1" customWidth="1"/>
    <col min="15878" max="15878" width="3.5546875" customWidth="1"/>
    <col min="15879" max="15879" width="14.6640625" customWidth="1"/>
    <col min="15880" max="15880" width="11.6640625" bestFit="1" customWidth="1"/>
    <col min="15881" max="15881" width="12.33203125" bestFit="1" customWidth="1"/>
    <col min="15882" max="15882" width="11.88671875" bestFit="1" customWidth="1"/>
    <col min="16130" max="16130" width="4.44140625" bestFit="1" customWidth="1"/>
    <col min="16131" max="16131" width="27.88671875" bestFit="1" customWidth="1"/>
    <col min="16132" max="16133" width="10.33203125" bestFit="1" customWidth="1"/>
    <col min="16134" max="16134" width="3.5546875" customWidth="1"/>
    <col min="16135" max="16135" width="14.6640625" customWidth="1"/>
    <col min="16136" max="16136" width="11.6640625" bestFit="1" customWidth="1"/>
    <col min="16137" max="16137" width="12.33203125" bestFit="1" customWidth="1"/>
    <col min="16138" max="16138" width="11.88671875" bestFit="1" customWidth="1"/>
  </cols>
  <sheetData>
    <row r="1" spans="1:9" ht="17.399999999999999">
      <c r="A1" s="527" t="s">
        <v>331</v>
      </c>
      <c r="B1" s="527"/>
      <c r="C1" s="527"/>
      <c r="D1" s="527"/>
      <c r="E1" s="527"/>
      <c r="F1" s="305"/>
      <c r="G1" s="305"/>
      <c r="H1" s="305"/>
    </row>
    <row r="2" spans="1:9" ht="17.399999999999999">
      <c r="A2" s="527" t="s">
        <v>364</v>
      </c>
      <c r="B2" s="527"/>
      <c r="C2" s="527"/>
      <c r="D2" s="527"/>
      <c r="E2" s="527"/>
      <c r="F2" s="305"/>
      <c r="G2" s="305"/>
      <c r="H2" s="305"/>
    </row>
    <row r="3" spans="1:9">
      <c r="A3" s="523" t="s">
        <v>418</v>
      </c>
      <c r="B3" s="523"/>
      <c r="C3" s="523"/>
      <c r="D3" s="523"/>
      <c r="E3" s="523"/>
      <c r="F3" s="306"/>
      <c r="G3" s="306"/>
      <c r="H3" s="306"/>
    </row>
    <row r="4" spans="1:9" ht="7.5" customHeight="1">
      <c r="A4" s="301"/>
      <c r="B4" s="301"/>
      <c r="C4" s="301"/>
      <c r="D4" s="301"/>
      <c r="E4" s="301"/>
      <c r="F4" s="273"/>
      <c r="G4" s="273"/>
      <c r="H4" s="273"/>
    </row>
    <row r="5" spans="1:9" ht="15.6">
      <c r="A5"/>
      <c r="B5" s="236"/>
      <c r="C5" s="523" t="s">
        <v>365</v>
      </c>
      <c r="D5" s="523"/>
      <c r="E5"/>
      <c r="G5" s="526" t="s">
        <v>366</v>
      </c>
      <c r="H5" s="526"/>
      <c r="I5" s="526"/>
    </row>
    <row r="6" spans="1:9">
      <c r="A6"/>
      <c r="B6"/>
      <c r="C6"/>
      <c r="D6"/>
      <c r="E6"/>
      <c r="G6" s="287">
        <v>4110</v>
      </c>
      <c r="H6" s="287"/>
      <c r="I6" s="287"/>
    </row>
    <row r="7" spans="1:9">
      <c r="A7"/>
      <c r="B7" s="238" t="s">
        <v>367</v>
      </c>
      <c r="C7" s="240" t="s">
        <v>335</v>
      </c>
      <c r="D7" s="240" t="s">
        <v>335</v>
      </c>
      <c r="E7"/>
      <c r="G7" s="287"/>
      <c r="H7" s="287"/>
      <c r="I7" s="287"/>
    </row>
    <row r="8" spans="1:9">
      <c r="A8" s="266"/>
      <c r="B8" t="e">
        <f>VLOOKUP($A8,[1]TB!$A$1:$E$49,2,FALSE)</f>
        <v>#N/A</v>
      </c>
      <c r="C8" s="256">
        <v>0</v>
      </c>
      <c r="D8" s="240"/>
      <c r="E8"/>
      <c r="G8" s="296">
        <f>C8*G6</f>
        <v>0</v>
      </c>
      <c r="H8" s="287"/>
      <c r="I8" s="287"/>
    </row>
    <row r="9" spans="1:9">
      <c r="A9"/>
      <c r="B9" s="246" t="s">
        <v>368</v>
      </c>
      <c r="C9" s="307"/>
      <c r="D9" s="248">
        <f>SUM(C8:C8)</f>
        <v>0</v>
      </c>
      <c r="E9"/>
      <c r="G9" s="287"/>
      <c r="H9" s="297">
        <f>SUM(G8:G8)</f>
        <v>0</v>
      </c>
      <c r="I9" s="287"/>
    </row>
    <row r="10" spans="1:9" ht="8.25" customHeight="1">
      <c r="A10"/>
      <c r="B10" s="246"/>
      <c r="C10" s="238"/>
      <c r="D10" s="248"/>
      <c r="E10"/>
      <c r="G10" s="287"/>
      <c r="H10" s="297"/>
      <c r="I10" s="287"/>
    </row>
    <row r="11" spans="1:9">
      <c r="A11"/>
      <c r="B11" s="238" t="s">
        <v>369</v>
      </c>
      <c r="C11"/>
      <c r="D11"/>
      <c r="E11"/>
      <c r="G11" s="287"/>
      <c r="H11" s="287"/>
      <c r="I11" s="287"/>
    </row>
    <row r="12" spans="1:9">
      <c r="A12" s="4">
        <v>1000</v>
      </c>
      <c r="B12" t="str">
        <f>VLOOKUP($A12,[1]TB!$A$6:$E$49,2,FALSE)</f>
        <v>Cash In Bank</v>
      </c>
      <c r="C12" s="256">
        <f>VLOOKUP($A12,[1]TB!$A$1:$E$74,3,FALSE)</f>
        <v>36772.370000000003</v>
      </c>
      <c r="D12"/>
      <c r="E12"/>
      <c r="G12" s="287">
        <f>C12*$G$6</f>
        <v>151134440.70000002</v>
      </c>
      <c r="H12" s="300" t="s">
        <v>370</v>
      </c>
      <c r="I12" s="287">
        <f>SUM(G12:G15)/1000</f>
        <v>163053.44070000001</v>
      </c>
    </row>
    <row r="13" spans="1:9">
      <c r="A13" s="4">
        <v>1006</v>
      </c>
      <c r="B13" t="str">
        <f>VLOOKUP($A13,[1]TB!$A$6:$E$49,2,FALSE)</f>
        <v xml:space="preserve"> Office Rental Deposit</v>
      </c>
      <c r="C13" s="256">
        <f>VLOOKUP($A13,[1]TB!$A$1:$E$74,3,FALSE)</f>
        <v>2700</v>
      </c>
      <c r="D13"/>
      <c r="E13"/>
      <c r="G13" s="287">
        <f t="shared" ref="G13:G15" si="0">C13*$G$6</f>
        <v>11097000</v>
      </c>
      <c r="H13" s="287"/>
      <c r="I13" s="287"/>
    </row>
    <row r="14" spans="1:9">
      <c r="A14" s="4">
        <v>1004</v>
      </c>
      <c r="B14" t="str">
        <f>VLOOKUP($A14,[1]TB!$A$6:$E$49,2,FALSE)</f>
        <v>Accrual Payment</v>
      </c>
      <c r="C14" s="256">
        <f>VLOOKUP($A14,[1]TB!$A$1:$E$74,3,FALSE)</f>
        <v>0</v>
      </c>
      <c r="D14"/>
      <c r="E14"/>
      <c r="G14" s="287">
        <f t="shared" si="0"/>
        <v>0</v>
      </c>
      <c r="H14" s="287"/>
      <c r="I14" s="287"/>
    </row>
    <row r="15" spans="1:9">
      <c r="A15" s="4">
        <v>1005</v>
      </c>
      <c r="B15" t="str">
        <f>VLOOKUP($A15,[1]TB!$A$6:$E$49,2,FALSE)</f>
        <v>Program Advance</v>
      </c>
      <c r="C15" s="308">
        <f>VLOOKUP($A15,[1]TB!$A$1:$E$74,3,FALSE)</f>
        <v>200</v>
      </c>
      <c r="D15"/>
      <c r="E15"/>
      <c r="G15" s="287">
        <f t="shared" si="0"/>
        <v>822000</v>
      </c>
      <c r="H15" s="287"/>
      <c r="I15" s="287"/>
    </row>
    <row r="16" spans="1:9">
      <c r="A16"/>
      <c r="B16" s="246" t="s">
        <v>371</v>
      </c>
      <c r="C16" s="307"/>
      <c r="D16" s="248">
        <f>SUM(C12:C15)</f>
        <v>39672.370000000003</v>
      </c>
      <c r="E16"/>
      <c r="G16" s="287"/>
      <c r="H16" s="297">
        <f>SUM(G12:G15)</f>
        <v>163053440.70000002</v>
      </c>
      <c r="I16" s="287"/>
    </row>
    <row r="17" spans="1:13" ht="7.5" customHeight="1" thickBot="1">
      <c r="A17"/>
      <c r="B17"/>
      <c r="C17"/>
      <c r="D17" s="270"/>
      <c r="E17"/>
      <c r="G17" s="287"/>
      <c r="H17" s="287"/>
      <c r="I17" s="287"/>
    </row>
    <row r="18" spans="1:13" ht="15" thickBot="1">
      <c r="A18"/>
      <c r="B18" s="301" t="s">
        <v>372</v>
      </c>
      <c r="C18"/>
      <c r="D18" s="271">
        <f>D9+D16</f>
        <v>39672.370000000003</v>
      </c>
      <c r="E18"/>
      <c r="G18" s="287"/>
      <c r="H18" s="298">
        <f>H9+H16</f>
        <v>163053440.70000002</v>
      </c>
      <c r="I18" s="287"/>
    </row>
    <row r="19" spans="1:13" ht="5.25" customHeight="1">
      <c r="A19"/>
      <c r="B19"/>
      <c r="C19"/>
      <c r="D19"/>
      <c r="E19"/>
      <c r="G19" s="287"/>
      <c r="H19" s="287"/>
      <c r="I19" s="287"/>
    </row>
    <row r="20" spans="1:13">
      <c r="A20"/>
      <c r="B20" s="238" t="s">
        <v>373</v>
      </c>
      <c r="C20"/>
      <c r="D20"/>
      <c r="E20"/>
      <c r="G20" s="287"/>
      <c r="H20" s="287"/>
      <c r="I20" s="287"/>
    </row>
    <row r="21" spans="1:13">
      <c r="A21" s="4">
        <v>1800</v>
      </c>
      <c r="B21" t="str">
        <f>VLOOKUP($A21,[1]TB!$A$1:$E$48,2,FALSE)</f>
        <v>Opening Balance Equity</v>
      </c>
      <c r="C21" s="256">
        <f>-VLOOKUP($A21,[1]TB!$A$1:$E$74,3,FALSE)</f>
        <v>-5707</v>
      </c>
      <c r="D21"/>
      <c r="E21"/>
      <c r="G21" s="287">
        <f>C21*$G$6</f>
        <v>-23455770</v>
      </c>
      <c r="H21" s="287"/>
      <c r="I21" s="287"/>
    </row>
    <row r="22" spans="1:13">
      <c r="A22" s="4">
        <v>1900</v>
      </c>
      <c r="B22" t="str">
        <f>VLOOKUP($A22,[1]TB!$A$1:$E$48,2,FALSE)</f>
        <v>Retained Earnings</v>
      </c>
      <c r="C22" s="256">
        <f>VLOOKUP($A22,[1]TB!$A$1:$E$48,4,FALSE)</f>
        <v>22845.919999999998</v>
      </c>
      <c r="D22"/>
      <c r="E22"/>
      <c r="G22" s="287">
        <f>C22*$G$6</f>
        <v>93896731.199999988</v>
      </c>
      <c r="H22" s="300" t="s">
        <v>25</v>
      </c>
      <c r="I22" s="321"/>
      <c r="M22" s="241"/>
    </row>
    <row r="23" spans="1:13">
      <c r="A23" s="267"/>
      <c r="B23" s="238" t="s">
        <v>332</v>
      </c>
      <c r="C23" s="256">
        <f>'[1]P &amp; L'!D59</f>
        <v>18586.5</v>
      </c>
      <c r="D23"/>
      <c r="E23"/>
      <c r="G23" s="296">
        <f>C23*$G$6</f>
        <v>76390515</v>
      </c>
      <c r="H23" s="287"/>
      <c r="I23" s="287">
        <f>G23/1000</f>
        <v>76390.514999999999</v>
      </c>
    </row>
    <row r="24" spans="1:13">
      <c r="A24" s="267"/>
      <c r="B24" s="246" t="s">
        <v>374</v>
      </c>
      <c r="C24" s="309"/>
      <c r="D24" s="248">
        <f>SUM(C21:C23)</f>
        <v>35725.42</v>
      </c>
      <c r="E24"/>
      <c r="G24" s="287"/>
      <c r="H24" s="297">
        <f>SUM(G21:G23)</f>
        <v>146831476.19999999</v>
      </c>
      <c r="I24" s="287">
        <f>H24/1000</f>
        <v>146831.47619999998</v>
      </c>
    </row>
    <row r="25" spans="1:13">
      <c r="A25" s="267"/>
      <c r="B25" s="246"/>
      <c r="C25"/>
      <c r="D25" s="248"/>
      <c r="E25"/>
      <c r="G25" s="287"/>
      <c r="H25" s="297"/>
      <c r="I25" s="287"/>
    </row>
    <row r="26" spans="1:13">
      <c r="A26" s="267"/>
      <c r="B26" s="238" t="s">
        <v>375</v>
      </c>
      <c r="C26"/>
      <c r="D26"/>
      <c r="E26"/>
      <c r="G26" s="287"/>
      <c r="H26" s="287"/>
      <c r="I26" s="287"/>
    </row>
    <row r="27" spans="1:13">
      <c r="A27" s="4">
        <v>1700</v>
      </c>
      <c r="B27" t="str">
        <f>VLOOKUP($A27,[1]TB!$A$1:$E$48,2,FALSE)</f>
        <v>Salary Tax Payable</v>
      </c>
      <c r="C27" s="256">
        <f>VLOOKUP($A27,[1]TB!$A$1:$E$48,4,FALSE)</f>
        <v>1224.6500000000001</v>
      </c>
      <c r="D27"/>
      <c r="E27"/>
      <c r="G27" s="287">
        <f>C27*$G$6</f>
        <v>5033311.5</v>
      </c>
      <c r="H27" s="287"/>
      <c r="I27" s="287"/>
    </row>
    <row r="28" spans="1:13">
      <c r="A28" s="4">
        <v>1750</v>
      </c>
      <c r="B28" t="str">
        <f>VLOOKUP($A28,[1]TB!$A$1:$E$48,2,FALSE)</f>
        <v>Current WHT Liability</v>
      </c>
      <c r="C28" s="256">
        <f>VLOOKUP($A28,[1]TB!$A$1:$E$48,4,FALSE)</f>
        <v>422</v>
      </c>
      <c r="D28"/>
      <c r="E28"/>
      <c r="G28" s="287">
        <f t="shared" ref="G28:G31" si="1">C28*$G$6</f>
        <v>1734420</v>
      </c>
      <c r="H28" s="287"/>
      <c r="I28" s="287"/>
    </row>
    <row r="29" spans="1:13">
      <c r="A29" s="4">
        <v>1760</v>
      </c>
      <c r="B29" t="str">
        <f>VLOOKUP($A29,[1]TB!$A$1:$E$48,2,FALSE)</f>
        <v>Pension Payable</v>
      </c>
      <c r="C29" s="256">
        <f>VLOOKUP($A29,[1]TB!$A$1:$E$48,4,FALSE)</f>
        <v>29.18</v>
      </c>
      <c r="D29"/>
      <c r="E29"/>
      <c r="G29" s="287">
        <f t="shared" si="1"/>
        <v>119929.8</v>
      </c>
      <c r="H29" s="297"/>
      <c r="I29" s="287"/>
    </row>
    <row r="30" spans="1:13">
      <c r="A30" s="4">
        <v>1770</v>
      </c>
      <c r="B30" t="str">
        <f>VLOOKUP($A30,[1]TB!$A$1:$E$48,2,FALSE)</f>
        <v xml:space="preserve"> Reimbursement to owing Staff</v>
      </c>
      <c r="C30" s="256">
        <f>VLOOKUP($A30,[1]TB!$A$1:$E$48,4,FALSE)</f>
        <v>1.1200000000000001</v>
      </c>
      <c r="D30"/>
      <c r="E30"/>
      <c r="G30" s="287">
        <f t="shared" si="1"/>
        <v>4603.2000000000007</v>
      </c>
      <c r="H30" s="287"/>
      <c r="I30" s="287"/>
    </row>
    <row r="31" spans="1:13">
      <c r="A31" s="4">
        <v>1780</v>
      </c>
      <c r="B31" t="str">
        <f>VLOOKUP($A31,[1]TB!$A$1:$E$48,2,FALSE)</f>
        <v>Payable to Auditor</v>
      </c>
      <c r="C31" s="256">
        <f>VLOOKUP($A31,[1]TB!$A$1:$E$48,4,FALSE)</f>
        <v>2270</v>
      </c>
      <c r="D31"/>
      <c r="E31"/>
      <c r="G31" s="296">
        <f t="shared" si="1"/>
        <v>9329700</v>
      </c>
      <c r="H31" s="287"/>
      <c r="I31" s="287"/>
    </row>
    <row r="32" spans="1:13">
      <c r="A32" s="267"/>
      <c r="B32" s="246" t="s">
        <v>376</v>
      </c>
      <c r="C32" s="309"/>
      <c r="D32" s="248">
        <f>SUM(C27:C31)</f>
        <v>3946.95</v>
      </c>
      <c r="E32"/>
      <c r="G32" s="287"/>
      <c r="H32" s="279">
        <f>SUM(G27:G31)</f>
        <v>16221964.5</v>
      </c>
      <c r="I32" s="287">
        <f>H32/1000</f>
        <v>16221.9645</v>
      </c>
    </row>
    <row r="33" spans="1:10" s="277" customFormat="1" ht="15" thickBot="1">
      <c r="A33"/>
      <c r="B33"/>
      <c r="C33"/>
      <c r="D33" s="270"/>
      <c r="E33"/>
      <c r="F33" s="275"/>
      <c r="G33" s="299"/>
      <c r="H33" s="299"/>
      <c r="I33" s="299">
        <f>H33/4052</f>
        <v>0</v>
      </c>
      <c r="J33" s="276"/>
    </row>
    <row r="34" spans="1:10" ht="15" thickBot="1">
      <c r="A34"/>
      <c r="B34" s="238" t="s">
        <v>377</v>
      </c>
      <c r="C34"/>
      <c r="D34" s="271">
        <f>D24+D32</f>
        <v>39672.369999999995</v>
      </c>
      <c r="E34"/>
      <c r="G34" s="287"/>
      <c r="H34" s="298">
        <f>SUM(H24+H32)</f>
        <v>163053440.69999999</v>
      </c>
      <c r="I34" s="279">
        <f>SUM(I22:I32)</f>
        <v>239443.95569999999</v>
      </c>
    </row>
    <row r="35" spans="1:10">
      <c r="A35"/>
      <c r="B35"/>
      <c r="C35"/>
      <c r="D35"/>
      <c r="E35"/>
      <c r="G35" s="287"/>
      <c r="H35" s="287"/>
      <c r="I35" s="287"/>
    </row>
  </sheetData>
  <mergeCells count="5">
    <mergeCell ref="C5:D5"/>
    <mergeCell ref="G5:I5"/>
    <mergeCell ref="A1:E1"/>
    <mergeCell ref="A2:E2"/>
    <mergeCell ref="A3:E3"/>
  </mergeCells>
  <pageMargins left="0.7" right="0.7" top="0.75" bottom="0.75" header="0.3" footer="0.3"/>
  <pageSetup paperSize="9"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531DB6-D989-4C78-BE4A-A001F24AD8F1}">
  <dimension ref="A1:F15"/>
  <sheetViews>
    <sheetView workbookViewId="0">
      <selection activeCell="B15" sqref="B15"/>
    </sheetView>
  </sheetViews>
  <sheetFormatPr defaultRowHeight="14.4"/>
  <cols>
    <col min="2" max="2" width="13.33203125" bestFit="1" customWidth="1"/>
    <col min="3" max="3" width="3.5546875" customWidth="1"/>
    <col min="5" max="5" width="13.33203125" bestFit="1" customWidth="1"/>
  </cols>
  <sheetData>
    <row r="1" spans="1:6">
      <c r="A1" s="528">
        <v>2022</v>
      </c>
      <c r="B1" s="528"/>
      <c r="C1" s="123"/>
      <c r="D1" s="529">
        <v>2021</v>
      </c>
      <c r="E1" s="529"/>
      <c r="F1" s="123"/>
    </row>
    <row r="2" spans="1:6">
      <c r="A2" s="250" t="s">
        <v>378</v>
      </c>
      <c r="B2" s="250" t="s">
        <v>379</v>
      </c>
      <c r="D2" s="259" t="s">
        <v>378</v>
      </c>
      <c r="E2" s="259" t="s">
        <v>379</v>
      </c>
    </row>
    <row r="3" spans="1:6">
      <c r="A3" t="s">
        <v>380</v>
      </c>
      <c r="B3" s="233">
        <v>354851</v>
      </c>
      <c r="D3" t="s">
        <v>380</v>
      </c>
      <c r="E3">
        <v>0</v>
      </c>
    </row>
    <row r="4" spans="1:6">
      <c r="A4" t="s">
        <v>381</v>
      </c>
      <c r="B4" s="233">
        <v>0</v>
      </c>
      <c r="D4" t="s">
        <v>381</v>
      </c>
      <c r="E4">
        <v>0</v>
      </c>
    </row>
    <row r="5" spans="1:6">
      <c r="A5" t="s">
        <v>382</v>
      </c>
      <c r="B5" s="233">
        <v>321322</v>
      </c>
      <c r="D5" t="s">
        <v>382</v>
      </c>
      <c r="E5">
        <v>0</v>
      </c>
    </row>
    <row r="6" spans="1:6">
      <c r="A6" t="s">
        <v>383</v>
      </c>
      <c r="B6" s="233">
        <v>961477</v>
      </c>
      <c r="D6" t="s">
        <v>383</v>
      </c>
      <c r="E6">
        <v>80960</v>
      </c>
    </row>
    <row r="7" spans="1:6">
      <c r="A7" t="s">
        <v>384</v>
      </c>
      <c r="B7" s="233">
        <v>354502</v>
      </c>
      <c r="D7" t="s">
        <v>384</v>
      </c>
      <c r="E7">
        <v>607830</v>
      </c>
    </row>
    <row r="8" spans="1:6">
      <c r="A8" t="s">
        <v>385</v>
      </c>
      <c r="B8" s="233">
        <v>355200</v>
      </c>
      <c r="D8" t="s">
        <v>385</v>
      </c>
      <c r="E8">
        <v>0</v>
      </c>
    </row>
    <row r="9" spans="1:6">
      <c r="A9" t="s">
        <v>386</v>
      </c>
      <c r="B9" s="233">
        <v>0</v>
      </c>
      <c r="D9" t="s">
        <v>386</v>
      </c>
      <c r="E9">
        <v>0</v>
      </c>
    </row>
    <row r="10" spans="1:6">
      <c r="A10" t="s">
        <v>387</v>
      </c>
      <c r="B10" s="233">
        <v>888979</v>
      </c>
      <c r="D10" t="s">
        <v>387</v>
      </c>
      <c r="E10">
        <v>0</v>
      </c>
    </row>
    <row r="11" spans="1:6">
      <c r="A11" t="s">
        <v>388</v>
      </c>
      <c r="B11" s="233">
        <v>407560</v>
      </c>
      <c r="D11" t="s">
        <v>388</v>
      </c>
      <c r="E11">
        <v>0</v>
      </c>
    </row>
    <row r="12" spans="1:6">
      <c r="A12" t="s">
        <v>389</v>
      </c>
      <c r="B12" s="233">
        <v>1522966</v>
      </c>
      <c r="D12" t="s">
        <v>389</v>
      </c>
      <c r="E12">
        <v>687616</v>
      </c>
    </row>
    <row r="13" spans="1:6">
      <c r="A13" t="s">
        <v>390</v>
      </c>
      <c r="B13" s="233">
        <v>1612077</v>
      </c>
      <c r="D13" t="s">
        <v>390</v>
      </c>
      <c r="E13">
        <v>140524</v>
      </c>
    </row>
    <row r="14" spans="1:6">
      <c r="A14" t="s">
        <v>391</v>
      </c>
      <c r="B14" s="274">
        <v>441642</v>
      </c>
      <c r="D14" t="s">
        <v>391</v>
      </c>
      <c r="E14" s="265">
        <v>0</v>
      </c>
    </row>
    <row r="15" spans="1:6">
      <c r="A15" s="278" t="s">
        <v>392</v>
      </c>
      <c r="B15" s="279">
        <f>SUM(B3:B14)/1000</f>
        <v>7220.576</v>
      </c>
      <c r="D15" s="280" t="s">
        <v>392</v>
      </c>
      <c r="E15" s="281">
        <f>SUM(E3:E14)/1000</f>
        <v>1516.93</v>
      </c>
    </row>
  </sheetData>
  <mergeCells count="2">
    <mergeCell ref="A1:B1"/>
    <mergeCell ref="D1:E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15</vt:i4>
      </vt:variant>
      <vt:variant>
        <vt:lpstr>Named Ranges</vt:lpstr>
      </vt:variant>
      <vt:variant>
        <vt:i4>15</vt:i4>
      </vt:variant>
    </vt:vector>
  </HeadingPairs>
  <TitlesOfParts>
    <vt:vector size="30" baseType="lpstr">
      <vt:lpstr>Copyright</vt:lpstr>
      <vt:lpstr>Content</vt:lpstr>
      <vt:lpstr>Entity Info</vt:lpstr>
      <vt:lpstr>R&amp;P (2)</vt:lpstr>
      <vt:lpstr>R&amp;P</vt:lpstr>
      <vt:lpstr>Note1 Policies (2)</vt:lpstr>
      <vt:lpstr>Note1 Policies</vt:lpstr>
      <vt:lpstr>Note2 Receipts (2)</vt:lpstr>
      <vt:lpstr>Note2 Receipts</vt:lpstr>
      <vt:lpstr>Note3 Payments</vt:lpstr>
      <vt:lpstr>Note4-7</vt:lpstr>
      <vt:lpstr>Note8-10</vt:lpstr>
      <vt:lpstr>PL</vt:lpstr>
      <vt:lpstr>BS</vt:lpstr>
      <vt:lpstr>VAT</vt:lpstr>
      <vt:lpstr>Content!Print_Area</vt:lpstr>
      <vt:lpstr>'Entity Info'!Print_Area</vt:lpstr>
      <vt:lpstr>'Note1 Policies'!Print_Area</vt:lpstr>
      <vt:lpstr>'Note1 Policies (2)'!Print_Area</vt:lpstr>
      <vt:lpstr>'Note2 Receipts'!Print_Area</vt:lpstr>
      <vt:lpstr>'Note2 Receipts (2)'!Print_Area</vt:lpstr>
      <vt:lpstr>'Note3 Payments'!Print_Area</vt:lpstr>
      <vt:lpstr>'Note4-7'!Print_Area</vt:lpstr>
      <vt:lpstr>'Note8-10'!Print_Area</vt:lpstr>
      <vt:lpstr>'R&amp;P'!Print_Area</vt:lpstr>
      <vt:lpstr>'R&amp;P (2)'!Print_Area</vt:lpstr>
      <vt:lpstr>'Entity Info'!Print_Titles</vt:lpstr>
      <vt:lpstr>'Note2 Receipts'!Print_Titles</vt:lpstr>
      <vt:lpstr>'Note2 Receipts (2)'!Print_Titles</vt:lpstr>
      <vt:lpstr>'Note3 Payments'!Print_Titles</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MacBook</dc:creator>
  <cp:lastModifiedBy>USER</cp:lastModifiedBy>
  <cp:lastPrinted>2024-02-14T04:29:24Z</cp:lastPrinted>
  <dcterms:created xsi:type="dcterms:W3CDTF">2011-11-04T01:17:58Z</dcterms:created>
  <dcterms:modified xsi:type="dcterms:W3CDTF">2024-03-15T07:33:18Z</dcterms:modified>
</cp:coreProperties>
</file>